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tabRatio="841"/>
  </bookViews>
  <sheets>
    <sheet name="はじめに選択してください" sheetId="18" r:id="rId1"/>
    <sheet name="申請書" sheetId="2" r:id="rId2"/>
    <sheet name="趣旨説明書" sheetId="19" r:id="rId3"/>
    <sheet name="別紙１" sheetId="20" r:id="rId4"/>
    <sheet name="別紙２" sheetId="21" r:id="rId5"/>
    <sheet name="別紙３" sheetId="27" r:id="rId6"/>
    <sheet name="別紙４" sheetId="29" r:id="rId7"/>
    <sheet name="事業概要説明書（例第１）" sheetId="22" r:id="rId8"/>
    <sheet name="配置図（例第２）" sheetId="23" r:id="rId9"/>
    <sheet name="利用状況説明書（例第３）" sheetId="24" r:id="rId10"/>
    <sheet name="工事の日程（例第４）" sheetId="25" r:id="rId11"/>
    <sheet name="準則計算票" sheetId="30" r:id="rId12"/>
    <sheet name="変更事業計画書（第３号）" sheetId="13" state="hidden" r:id="rId13"/>
  </sheets>
  <definedNames>
    <definedName name="_xlnm.Print_Area" localSheetId="0">はじめに選択してください!$A$1:$K$33</definedName>
    <definedName name="_xlnm.Print_Area" localSheetId="10">'工事の日程（例第４）'!$A$1:$N$26</definedName>
    <definedName name="_xlnm.Print_Area" localSheetId="2">趣旨説明書!$A$1:$L$29</definedName>
    <definedName name="_xlnm.Print_Area" localSheetId="11">準則計算票!$A$1:$N$67</definedName>
    <definedName name="_xlnm.Print_Area" localSheetId="8">'配置図（例第２）'!$A$1:$D$26</definedName>
    <definedName name="_xlnm.Print_Area" localSheetId="12">'変更事業計画書（第３号）'!$A$1:$K$64</definedName>
  </definedNames>
  <calcPr calcId="162913"/>
</workbook>
</file>

<file path=xl/calcChain.xml><?xml version="1.0" encoding="utf-8"?>
<calcChain xmlns="http://schemas.openxmlformats.org/spreadsheetml/2006/main">
  <c r="B14" i="23" l="1"/>
  <c r="B9" i="29"/>
  <c r="B8" i="29"/>
  <c r="B11" i="27"/>
  <c r="B10" i="27"/>
  <c r="B42" i="21"/>
  <c r="B20" i="21"/>
  <c r="B15" i="21"/>
  <c r="B13" i="21"/>
  <c r="B6" i="21"/>
  <c r="A14" i="2"/>
  <c r="A1" i="2"/>
  <c r="A3" i="2"/>
  <c r="K21" i="19"/>
  <c r="K20" i="19"/>
  <c r="I21" i="19"/>
  <c r="I20" i="19"/>
  <c r="B34" i="30" l="1"/>
  <c r="B29" i="30"/>
  <c r="B24" i="30" l="1"/>
  <c r="B23" i="30"/>
  <c r="B22" i="30"/>
  <c r="G18" i="21" l="1"/>
  <c r="F18" i="21"/>
  <c r="G11" i="21"/>
  <c r="F11" i="21"/>
  <c r="G28" i="21" l="1"/>
  <c r="F28" i="21"/>
  <c r="G27" i="21"/>
  <c r="F27" i="21"/>
  <c r="G26" i="21"/>
  <c r="F26" i="21"/>
  <c r="G19" i="21"/>
  <c r="F19" i="21"/>
  <c r="G17" i="21"/>
  <c r="F17" i="21"/>
  <c r="G12" i="21"/>
  <c r="F12" i="21"/>
  <c r="G10" i="21"/>
  <c r="F10" i="21"/>
  <c r="G9" i="21"/>
  <c r="F9" i="21"/>
  <c r="G8" i="21"/>
  <c r="F8" i="21"/>
  <c r="G21" i="20"/>
  <c r="F21" i="20"/>
  <c r="G20" i="20"/>
  <c r="F20" i="20"/>
  <c r="G19" i="20"/>
  <c r="F19" i="20"/>
  <c r="G18" i="20"/>
  <c r="F18" i="20"/>
  <c r="G17" i="20"/>
  <c r="F17" i="20"/>
  <c r="G16" i="20"/>
  <c r="F16" i="20"/>
  <c r="G15" i="20"/>
  <c r="F15" i="20"/>
  <c r="G14" i="20"/>
  <c r="F14" i="20"/>
  <c r="G13" i="20"/>
  <c r="F13" i="20"/>
  <c r="G12" i="20"/>
  <c r="F12" i="20"/>
  <c r="G11" i="20"/>
  <c r="F11" i="20"/>
  <c r="G10" i="20"/>
  <c r="F10" i="20"/>
  <c r="G9" i="20"/>
  <c r="F9" i="20"/>
  <c r="G8" i="20"/>
  <c r="F8" i="20"/>
  <c r="G7" i="20"/>
  <c r="F7" i="20"/>
  <c r="F22" i="20" l="1"/>
  <c r="D7" i="29" l="1"/>
  <c r="G22" i="20" l="1"/>
  <c r="E22" i="20"/>
  <c r="D22" i="20"/>
  <c r="D9" i="27" l="1"/>
  <c r="D7" i="27"/>
  <c r="K19" i="2" l="1"/>
  <c r="K18" i="2"/>
  <c r="H19" i="2"/>
  <c r="H18" i="2"/>
  <c r="K24" i="19"/>
  <c r="I24" i="19"/>
  <c r="J24" i="19"/>
  <c r="G24" i="19"/>
  <c r="J23" i="19"/>
  <c r="G29" i="21"/>
  <c r="F29" i="21"/>
  <c r="E29" i="21"/>
  <c r="F24" i="19" s="1"/>
  <c r="H24" i="19" s="1"/>
  <c r="D29" i="21"/>
  <c r="E24" i="19" s="1"/>
  <c r="G20" i="21"/>
  <c r="F20" i="21"/>
  <c r="E20" i="21"/>
  <c r="D20" i="21"/>
  <c r="G13" i="21"/>
  <c r="F13" i="21"/>
  <c r="E13" i="21"/>
  <c r="D13" i="21"/>
  <c r="I22" i="19"/>
  <c r="K22" i="19"/>
  <c r="E22" i="19"/>
  <c r="F22" i="19"/>
  <c r="B27" i="30" l="1"/>
  <c r="B25" i="30"/>
  <c r="G22" i="21"/>
  <c r="K23" i="19" s="1"/>
  <c r="D22" i="21"/>
  <c r="D31" i="21" s="1"/>
  <c r="F22" i="21"/>
  <c r="E22" i="21"/>
  <c r="A14" i="19"/>
  <c r="A8" i="19"/>
  <c r="A1" i="19"/>
  <c r="H22" i="19"/>
  <c r="D5" i="19"/>
  <c r="D4" i="19"/>
  <c r="B24" i="2"/>
  <c r="D41" i="30" l="1"/>
  <c r="C41" i="30"/>
  <c r="C42" i="30"/>
  <c r="G42" i="30" s="1"/>
  <c r="D42" i="30"/>
  <c r="A41" i="30"/>
  <c r="A42" i="30"/>
  <c r="G31" i="21"/>
  <c r="E23" i="19"/>
  <c r="E31" i="21"/>
  <c r="F23" i="19"/>
  <c r="H23" i="19" s="1"/>
  <c r="F31" i="21"/>
  <c r="G23" i="19"/>
  <c r="I23" i="19"/>
  <c r="B33" i="30" l="1"/>
  <c r="B28" i="30"/>
  <c r="H20" i="22"/>
  <c r="S22" i="22"/>
  <c r="S21" i="22"/>
  <c r="H17" i="22"/>
  <c r="H14" i="22"/>
  <c r="C48" i="30" l="1"/>
  <c r="G48" i="30" s="1"/>
  <c r="A48" i="30"/>
  <c r="A47" i="30"/>
  <c r="D47" i="30"/>
  <c r="D48" i="30"/>
  <c r="C47" i="30"/>
  <c r="C54" i="30"/>
  <c r="G54" i="30" s="1"/>
  <c r="A53" i="30"/>
  <c r="D54" i="30"/>
  <c r="C53" i="30"/>
  <c r="D53" i="30"/>
  <c r="A54" i="30"/>
  <c r="H45" i="13"/>
  <c r="H49" i="13"/>
  <c r="H48" i="13"/>
  <c r="H47" i="13"/>
  <c r="H46" i="13"/>
  <c r="H52" i="13"/>
  <c r="J52" i="13"/>
  <c r="J49" i="13"/>
  <c r="J48" i="13"/>
  <c r="J47" i="13"/>
  <c r="J46" i="13"/>
  <c r="J50" i="13" s="1"/>
  <c r="J44" i="13"/>
  <c r="H43" i="13"/>
  <c r="H42" i="13"/>
  <c r="H41" i="13"/>
  <c r="H40" i="13"/>
  <c r="H39" i="13"/>
  <c r="J34" i="13"/>
  <c r="I34" i="13"/>
  <c r="H34" i="13"/>
  <c r="J33" i="13"/>
  <c r="I33" i="13"/>
  <c r="H33" i="13"/>
  <c r="J31" i="13"/>
  <c r="I31" i="13"/>
  <c r="H31" i="13"/>
  <c r="J30" i="13"/>
  <c r="I30" i="13"/>
  <c r="H30" i="13"/>
  <c r="J29" i="13"/>
  <c r="J32" i="13" s="1"/>
  <c r="I29" i="13"/>
  <c r="H29" i="13"/>
  <c r="H32" i="13" s="1"/>
  <c r="G34" i="13"/>
  <c r="G33" i="13"/>
  <c r="G31" i="13"/>
  <c r="G30" i="13"/>
  <c r="G29" i="13"/>
  <c r="H23" i="13"/>
  <c r="H22" i="13"/>
  <c r="H21" i="13"/>
  <c r="H20" i="13"/>
  <c r="H19" i="13"/>
  <c r="C61" i="13"/>
  <c r="C60" i="13"/>
  <c r="C59" i="13"/>
  <c r="I63" i="13"/>
  <c r="G63" i="13"/>
  <c r="G61" i="13"/>
  <c r="G60" i="13"/>
  <c r="G59" i="13"/>
  <c r="G58" i="13"/>
  <c r="B15" i="13"/>
  <c r="I32" i="13"/>
  <c r="J51" i="13" l="1"/>
  <c r="J53" i="13" s="1"/>
  <c r="G64" i="13" s="1"/>
  <c r="B7" i="13"/>
  <c r="E11" i="13"/>
  <c r="H44" i="13"/>
  <c r="G32" i="13"/>
  <c r="G62" i="13"/>
</calcChain>
</file>

<file path=xl/comments1.xml><?xml version="1.0" encoding="utf-8"?>
<comments xmlns="http://schemas.openxmlformats.org/spreadsheetml/2006/main">
  <authors>
    <author>作成者</author>
  </authors>
  <commentList>
    <comment ref="G9" authorId="0" shapeId="0">
      <text>
        <r>
          <rPr>
            <sz val="9"/>
            <color indexed="81"/>
            <rFont val="MS P ゴシック"/>
            <family val="3"/>
            <charset val="128"/>
          </rPr>
          <t>届出者を本社とする場合、社印不要です。
届出者を本社以外（市内工場、市内事業所等）とする場合、当該工場、事業所等印を押すとともに、委任状（様式なし）を提出してください。</t>
        </r>
      </text>
    </comment>
    <comment ref="K22" authorId="0" shapeId="0">
      <text>
        <r>
          <rPr>
            <sz val="9"/>
            <color indexed="81"/>
            <rFont val="MS P ゴシック"/>
            <family val="3"/>
            <charset val="128"/>
          </rPr>
          <t>該当する場合は「別紙３のとおり」と記載してください。</t>
        </r>
      </text>
    </comment>
    <comment ref="K23" authorId="0" shapeId="0">
      <text>
        <r>
          <rPr>
            <sz val="9"/>
            <color indexed="81"/>
            <rFont val="MS P ゴシック"/>
            <family val="3"/>
            <charset val="128"/>
          </rPr>
          <t>該当する場合は「別紙４のとおり」と記載してください。</t>
        </r>
      </text>
    </comment>
    <comment ref="K24" authorId="0" shapeId="0">
      <text>
        <r>
          <rPr>
            <sz val="9"/>
            <color indexed="81"/>
            <rFont val="MS P ゴシック"/>
            <family val="3"/>
            <charset val="128"/>
          </rPr>
          <t>該当する工事がある場合は様式例第４と一致させてください。</t>
        </r>
      </text>
    </comment>
  </commentList>
</comments>
</file>

<file path=xl/comments2.xml><?xml version="1.0" encoding="utf-8"?>
<comments xmlns="http://schemas.openxmlformats.org/spreadsheetml/2006/main">
  <authors>
    <author>作成者</author>
  </authors>
  <commentList>
    <comment ref="C18" authorId="0" shapeId="0">
      <text>
        <r>
          <rPr>
            <sz val="9"/>
            <color indexed="81"/>
            <rFont val="MS P ゴシック"/>
            <family val="3"/>
            <charset val="128"/>
          </rPr>
          <t>面積は小数点以下切捨て</t>
        </r>
      </text>
    </comment>
  </commentList>
</comments>
</file>

<file path=xl/comments3.xml><?xml version="1.0" encoding="utf-8"?>
<comments xmlns="http://schemas.openxmlformats.org/spreadsheetml/2006/main">
  <authors>
    <author>作成者</author>
  </authors>
  <commentList>
    <comment ref="C5" authorId="0" shapeId="0">
      <text>
        <r>
          <rPr>
            <sz val="9"/>
            <color indexed="81"/>
            <rFont val="MS P ゴシック"/>
            <family val="3"/>
            <charset val="128"/>
          </rPr>
          <t>セ－１から付番</t>
        </r>
      </text>
    </comment>
    <comment ref="A22" authorId="0" shapeId="0">
      <text>
        <r>
          <rPr>
            <sz val="9"/>
            <color indexed="81"/>
            <rFont val="MS P ゴシック"/>
            <family val="3"/>
            <charset val="128"/>
          </rPr>
          <t>各合計は小数点以下切捨てで趣旨説明書に自動転記されます。
各合計がずれるようであれば端数調整してください。</t>
        </r>
      </text>
    </comment>
  </commentList>
</comments>
</file>

<file path=xl/comments4.xml><?xml version="1.0" encoding="utf-8"?>
<comments xmlns="http://schemas.openxmlformats.org/spreadsheetml/2006/main">
  <authors>
    <author>作成者</author>
  </authors>
  <commentList>
    <comment ref="D7" authorId="0" shapeId="0">
      <text>
        <r>
          <rPr>
            <sz val="9"/>
            <color indexed="81"/>
            <rFont val="MS P ゴシック"/>
            <family val="3"/>
            <charset val="128"/>
          </rPr>
          <t>様式例第４（特定工場の新設等のための工事の日程）の「生産施設の設置工事」に記載する稼働日と一致することを確認してください。</t>
        </r>
      </text>
    </comment>
  </commentList>
</comments>
</file>

<file path=xl/comments5.xml><?xml version="1.0" encoding="utf-8"?>
<comments xmlns="http://schemas.openxmlformats.org/spreadsheetml/2006/main">
  <authors>
    <author>作成者</author>
  </authors>
  <commentList>
    <comment ref="G6" authorId="0" shapeId="0">
      <text>
        <r>
          <rPr>
            <sz val="9"/>
            <color indexed="81"/>
            <rFont val="MS P ゴシック"/>
            <family val="3"/>
            <charset val="128"/>
          </rPr>
          <t>該当する都市計画にチェックをつけてください。用途地域をまたぐ敷地の場合、複数選択してください。なお、「非線引き都市計画区域」、「都市計画区域外」及び「都市計画なし」は、富士市に当てはまりません。</t>
        </r>
      </text>
    </comment>
  </commentList>
</comments>
</file>

<file path=xl/comments6.xml><?xml version="1.0" encoding="utf-8"?>
<comments xmlns="http://schemas.openxmlformats.org/spreadsheetml/2006/main">
  <authors>
    <author>作成者</author>
  </authors>
  <commentList>
    <comment ref="G1" authorId="0" shapeId="0">
      <text>
        <r>
          <rPr>
            <sz val="9"/>
            <color indexed="81"/>
            <rFont val="MS P ゴシック"/>
            <family val="3"/>
            <charset val="128"/>
          </rPr>
          <t>「事業計画書」に記載された内容を自動で転記しています。
変更事項について、直接入力してください。</t>
        </r>
      </text>
    </comment>
    <comment ref="D13" authorId="0" shapeId="0">
      <text>
        <r>
          <rPr>
            <sz val="9"/>
            <color indexed="81"/>
            <rFont val="MS P ゴシック"/>
            <family val="3"/>
            <charset val="128"/>
          </rPr>
          <t>・　現在の事業内容
・　新事業所の事業目的と経緯
・　新事業所の新設等の計画概要
・　現在の売上高と事業開始３期後の売上計画
等を、事業規模の拡大が判断できるように記載してください。</t>
        </r>
      </text>
    </comment>
    <comment ref="G63" authorId="0" shapeId="0">
      <text>
        <r>
          <rPr>
            <sz val="9"/>
            <color indexed="81"/>
            <rFont val="MS P ゴシック"/>
            <family val="3"/>
            <charset val="128"/>
          </rPr>
          <t>国・県等が交付するその他の補助金をここに計上し、摘要に補助金名を記載してください。ものづくり力向上事業補助金は「自己資金」に含めます。</t>
        </r>
      </text>
    </comment>
  </commentList>
</comments>
</file>

<file path=xl/sharedStrings.xml><?xml version="1.0" encoding="utf-8"?>
<sst xmlns="http://schemas.openxmlformats.org/spreadsheetml/2006/main" count="560" uniqueCount="422">
  <si>
    <t>その他</t>
  </si>
  <si>
    <t>金額</t>
  </si>
  <si>
    <t>住所</t>
    <rPh sb="0" eb="2">
      <t>ジュウショ</t>
    </rPh>
    <phoneticPr fontId="1"/>
  </si>
  <si>
    <t>投下固定資産総額</t>
  </si>
  <si>
    <t>土地の購入等に係る契約日</t>
  </si>
  <si>
    <t>家屋</t>
  </si>
  <si>
    <t>機械設備</t>
  </si>
  <si>
    <t>合計</t>
  </si>
  <si>
    <t>令和　年　月　日</t>
    <rPh sb="0" eb="2">
      <t>レイワ</t>
    </rPh>
    <rPh sb="3" eb="4">
      <t>ネン</t>
    </rPh>
    <rPh sb="5" eb="6">
      <t>ガツ</t>
    </rPh>
    <rPh sb="7" eb="8">
      <t>ニチ</t>
    </rPh>
    <phoneticPr fontId="1"/>
  </si>
  <si>
    <t>　　</t>
  </si>
  <si>
    <t>計</t>
  </si>
  <si>
    <t>１</t>
    <phoneticPr fontId="1"/>
  </si>
  <si>
    <t>２</t>
    <phoneticPr fontId="1"/>
  </si>
  <si>
    <t>３</t>
    <phoneticPr fontId="1"/>
  </si>
  <si>
    <t>第３号様式（第５条、第７条、第８条関係）</t>
  </si>
  <si>
    <t>２　新事業所の予定（所在）地</t>
  </si>
  <si>
    <t>３　事業計画概要</t>
  </si>
  <si>
    <t>４　設置（予定）日</t>
  </si>
  <si>
    <t>機械設備の購入等に係る契約（予定）日</t>
  </si>
  <si>
    <t>着工（予定）日</t>
  </si>
  <si>
    <t>完成（予定）日</t>
  </si>
  <si>
    <t>事業開始（予定）日</t>
  </si>
  <si>
    <t>パートタイマー</t>
  </si>
  <si>
    <t>うち、障害者</t>
  </si>
  <si>
    <t>新事業所</t>
  </si>
  <si>
    <t>市内居住者</t>
  </si>
  <si>
    <t>市外居住者</t>
  </si>
  <si>
    <t>既存従業員</t>
  </si>
  <si>
    <t>市内事業所全従業員</t>
  </si>
  <si>
    <t>県内事業所全従業員</t>
  </si>
  <si>
    <t>１　新事業所の名称</t>
    <phoneticPr fontId="1"/>
  </si>
  <si>
    <t>従業員数
の増加</t>
    <phoneticPr fontId="1"/>
  </si>
  <si>
    <t>生産部門</t>
  </si>
  <si>
    <t>研究開発部門</t>
  </si>
  <si>
    <t>事務管理部門</t>
  </si>
  <si>
    <t>倉庫等</t>
  </si>
  <si>
    <t>賃借物件</t>
  </si>
  <si>
    <t>機械設備等</t>
  </si>
  <si>
    <t>摘要</t>
  </si>
  <si>
    <t>自己資金</t>
  </si>
  <si>
    <t>補助金等</t>
  </si>
  <si>
    <t>計</t>
    <rPh sb="0" eb="1">
      <t>ケイ</t>
    </rPh>
    <phoneticPr fontId="1"/>
  </si>
  <si>
    <t>購入</t>
    <rPh sb="0" eb="2">
      <t>コウニュウ</t>
    </rPh>
    <phoneticPr fontId="1"/>
  </si>
  <si>
    <t>面積・内容等</t>
    <rPh sb="0" eb="2">
      <t>メンセキ</t>
    </rPh>
    <rPh sb="3" eb="5">
      <t>ナイヨウ</t>
    </rPh>
    <rPh sb="5" eb="6">
      <t>トウ</t>
    </rPh>
    <phoneticPr fontId="1"/>
  </si>
  <si>
    <t>土地</t>
    <rPh sb="0" eb="2">
      <t>トチ</t>
    </rPh>
    <phoneticPr fontId="1"/>
  </si>
  <si>
    <r>
      <t>従業員</t>
    </r>
    <r>
      <rPr>
        <sz val="9"/>
        <color theme="1"/>
        <rFont val="ＭＳ 明朝"/>
        <family val="1"/>
        <charset val="128"/>
      </rPr>
      <t>（パートタイマーを除く）</t>
    </r>
    <phoneticPr fontId="1"/>
  </si>
  <si>
    <t>借入金</t>
    <rPh sb="0" eb="2">
      <t>カリイレ</t>
    </rPh>
    <rPh sb="2" eb="3">
      <t>キン</t>
    </rPh>
    <phoneticPr fontId="1"/>
  </si>
  <si>
    <t>７　資金調達計画（実績）</t>
    <rPh sb="2" eb="4">
      <t>シキン</t>
    </rPh>
    <rPh sb="4" eb="6">
      <t>チョウタツ</t>
    </rPh>
    <rPh sb="6" eb="8">
      <t>ケイカク</t>
    </rPh>
    <rPh sb="9" eb="11">
      <t>ジッセキ</t>
    </rPh>
    <phoneticPr fontId="1"/>
  </si>
  <si>
    <t>株式会社○○</t>
    <rPh sb="0" eb="4">
      <t>カブシキガイシャ</t>
    </rPh>
    <phoneticPr fontId="1"/>
  </si>
  <si>
    <t>変更事業計画書</t>
    <phoneticPr fontId="1"/>
  </si>
  <si>
    <t>投資計画額合計</t>
    <phoneticPr fontId="1"/>
  </si>
  <si>
    <t>投資計画額</t>
    <rPh sb="0" eb="2">
      <t>トウシ</t>
    </rPh>
    <rPh sb="2" eb="4">
      <t>ケイカク</t>
    </rPh>
    <rPh sb="4" eb="5">
      <t>ガク</t>
    </rPh>
    <phoneticPr fontId="1"/>
  </si>
  <si>
    <t>６　投資計画</t>
    <phoneticPr fontId="1"/>
  </si>
  <si>
    <t>５　雇用計画</t>
    <phoneticPr fontId="1"/>
  </si>
  <si>
    <t>　記入するセルにはそれぞれ着色しています。また、注意する箇所はコメントを付しています。提出の際は、色なし、コメントなしでプリントアウトしてください。</t>
    <rPh sb="24" eb="26">
      <t>チュウイ</t>
    </rPh>
    <rPh sb="28" eb="30">
      <t>カショ</t>
    </rPh>
    <rPh sb="36" eb="37">
      <t>フ</t>
    </rPh>
    <rPh sb="43" eb="45">
      <t>テイシュツ</t>
    </rPh>
    <rPh sb="46" eb="47">
      <t>サイ</t>
    </rPh>
    <rPh sb="49" eb="50">
      <t>イロ</t>
    </rPh>
    <phoneticPr fontId="1"/>
  </si>
  <si>
    <t xml:space="preserve">※
</t>
    <phoneticPr fontId="1"/>
  </si>
  <si>
    <t>　「印刷」の「ページ設定」⇒「シート」タグ⇒印刷の「白黒印刷」にチェック、コメント(M)：「(なし)」選択で、色なし、コメントなしに設定できます</t>
    <rPh sb="66" eb="68">
      <t>セッテイ</t>
    </rPh>
    <phoneticPr fontId="1"/>
  </si>
  <si>
    <t>（あて先）富士市長</t>
    <phoneticPr fontId="1"/>
  </si>
  <si>
    <t>特定工場の設置場所</t>
  </si>
  <si>
    <t>特定工場の敷地面積</t>
  </si>
  <si>
    <t>特定工場の建築面積</t>
  </si>
  <si>
    <t>特定工場における生産施設の面積</t>
  </si>
  <si>
    <t>別紙１のとおり</t>
  </si>
  <si>
    <t>特定工場における緑地及び環境施設の面積及び配置</t>
  </si>
  <si>
    <t>別紙２のとおり</t>
  </si>
  <si>
    <t>造成工事等</t>
  </si>
  <si>
    <t>施設の設置工事</t>
  </si>
  <si>
    <t>※整理番号</t>
  </si>
  <si>
    <t>第　　号</t>
  </si>
  <si>
    <t>※備　考</t>
  </si>
  <si>
    <t>※受理年月日</t>
  </si>
  <si>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</si>
  <si>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</si>
  <si>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</si>
  <si>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</si>
  <si>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</si>
  <si>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</si>
  <si>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</si>
  <si>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</si>
  <si>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</si>
  <si>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※審査
　結果</t>
    <phoneticPr fontId="1"/>
  </si>
  <si>
    <t>変更前</t>
  </si>
  <si>
    <t>変更前</t>
    <phoneticPr fontId="1"/>
  </si>
  <si>
    <t>変更後</t>
  </si>
  <si>
    <t>変更後</t>
    <phoneticPr fontId="1"/>
  </si>
  <si>
    <t>令和　年　月　日</t>
    <rPh sb="0" eb="2">
      <t>レイワ</t>
    </rPh>
    <phoneticPr fontId="1"/>
  </si>
  <si>
    <t>備考</t>
    <phoneticPr fontId="1"/>
  </si>
  <si>
    <t>　※印の欄には、記載しないこと。</t>
    <phoneticPr fontId="1"/>
  </si>
  <si>
    <t>１</t>
    <phoneticPr fontId="1"/>
  </si>
  <si>
    <t>２</t>
    <phoneticPr fontId="1"/>
  </si>
  <si>
    <t>３</t>
    <phoneticPr fontId="1"/>
  </si>
  <si>
    <t>４</t>
    <phoneticPr fontId="1"/>
  </si>
  <si>
    <t>５</t>
    <phoneticPr fontId="1"/>
  </si>
  <si>
    <t>６</t>
    <phoneticPr fontId="1"/>
  </si>
  <si>
    <t>届出者</t>
    <rPh sb="0" eb="2">
      <t>トドケデ</t>
    </rPh>
    <rPh sb="2" eb="3">
      <t>シャ</t>
    </rPh>
    <phoneticPr fontId="1"/>
  </si>
  <si>
    <t>代表者氏名</t>
    <rPh sb="0" eb="2">
      <t>ダイヒョウ</t>
    </rPh>
    <rPh sb="2" eb="3">
      <t>シャ</t>
    </rPh>
    <rPh sb="3" eb="5">
      <t>シメイ</t>
    </rPh>
    <phoneticPr fontId="1"/>
  </si>
  <si>
    <t>会社概要</t>
    <rPh sb="0" eb="2">
      <t>カイシャ</t>
    </rPh>
    <rPh sb="2" eb="4">
      <t>ガイヨウ</t>
    </rPh>
    <phoneticPr fontId="1"/>
  </si>
  <si>
    <t>会社名</t>
    <rPh sb="0" eb="3">
      <t>カイシャメイ</t>
    </rPh>
    <phoneticPr fontId="1"/>
  </si>
  <si>
    <t>緑地以外の環境施設</t>
  </si>
  <si>
    <t>　届出理由</t>
    <rPh sb="1" eb="2">
      <t>トド</t>
    </rPh>
    <rPh sb="2" eb="3">
      <t>デ</t>
    </rPh>
    <rPh sb="3" eb="5">
      <t>リユウ</t>
    </rPh>
    <phoneticPr fontId="1"/>
  </si>
  <si>
    <t>●</t>
    <phoneticPr fontId="1"/>
  </si>
  <si>
    <t>種　　　別</t>
  </si>
  <si>
    <t>敷地面積</t>
  </si>
  <si>
    <t>建築面積</t>
  </si>
  <si>
    <t>生産施設面積</t>
  </si>
  <si>
    <t>緑地面積</t>
  </si>
  <si>
    <t>その他の環境施設面積</t>
  </si>
  <si>
    <t>　届出概要</t>
    <phoneticPr fontId="1"/>
  </si>
  <si>
    <t>　生産する製品名</t>
    <phoneticPr fontId="1"/>
  </si>
  <si>
    <t>－</t>
    <phoneticPr fontId="1"/>
  </si>
  <si>
    <t>別紙１</t>
    <rPh sb="0" eb="2">
      <t>ベッシ</t>
    </rPh>
    <phoneticPr fontId="1"/>
  </si>
  <si>
    <t>特定工場における生産施設の面積</t>
    <phoneticPr fontId="1"/>
  </si>
  <si>
    <t>生産施設の名称</t>
  </si>
  <si>
    <t>施設番号</t>
  </si>
  <si>
    <t>面積（㎡）</t>
  </si>
  <si>
    <t>増減面積（㎡）</t>
  </si>
  <si>
    <t>増加面積</t>
  </si>
  <si>
    <t>減少面積</t>
  </si>
  <si>
    <t>生産施設の面積の合計</t>
    <phoneticPr fontId="1"/>
  </si>
  <si>
    <t>　法第７条第１項又は一部改正法附則第３条第１項の規定による変更の届出の場合は、面積欄を変更前と変更後に区分し、変更前の欄には全部の施設の面積を記載するとともに、その変更に係る施設に対応する変更前の施設がないときは「なし」と記載し、変更後の欄にはその変更に係る施設の変更後の面積のみ記載すること。</t>
    <phoneticPr fontId="1"/>
  </si>
  <si>
    <t>　増減面積欄には、法第７条第１項、法第８条第１項又は一部改正法附則第３条第１項の規定による変更の届出の場合のみ記載すること。この場合において、当該変更が面積の増加である場合は増加面積を表す正の数字を、面積の減少である場合は減少面積を表す負の数字を、面積の減少と増加を同時に行う場合は減少面積を表す負の数字と増加面積を表す正の数字の両方を記載すること。</t>
    <phoneticPr fontId="1"/>
  </si>
  <si>
    <t>　生産施設の面積の合計の欄は、変更の届出の場合にあっては、変更前と変更後に区分し、それぞれの欄に当該特定工場における全生産施設の面積の合計を記載すること。</t>
    <phoneticPr fontId="1"/>
  </si>
  <si>
    <t>別紙２</t>
    <rPh sb="0" eb="2">
      <t>ベッシ</t>
    </rPh>
    <phoneticPr fontId="1"/>
  </si>
  <si>
    <t>特定工場における緑地及び環境施設の面積及び配置</t>
    <phoneticPr fontId="1"/>
  </si>
  <si>
    <t>１</t>
    <phoneticPr fontId="1"/>
  </si>
  <si>
    <t>　緑地及び環境施設の面積</t>
  </si>
  <si>
    <t>様式例第１</t>
    <rPh sb="0" eb="2">
      <t>ヨウシキ</t>
    </rPh>
    <rPh sb="2" eb="3">
      <t>レイ</t>
    </rPh>
    <rPh sb="3" eb="4">
      <t>ダイ</t>
    </rPh>
    <phoneticPr fontId="1"/>
  </si>
  <si>
    <t>整理番号</t>
    <rPh sb="0" eb="2">
      <t>セイリ</t>
    </rPh>
    <rPh sb="2" eb="4">
      <t>バンゴウ</t>
    </rPh>
    <phoneticPr fontId="1"/>
  </si>
  <si>
    <t>第　　号</t>
    <rPh sb="0" eb="1">
      <t>ダイ</t>
    </rPh>
    <rPh sb="3" eb="4">
      <t>ゴウ</t>
    </rPh>
    <phoneticPr fontId="1"/>
  </si>
  <si>
    <t>事業概要説明書</t>
    <phoneticPr fontId="1"/>
  </si>
  <si>
    <t>生産開始の日</t>
    <phoneticPr fontId="1"/>
  </si>
  <si>
    <t>製　品　名</t>
    <phoneticPr fontId="1"/>
  </si>
  <si>
    <t>生　　産　　能　　力</t>
    <phoneticPr fontId="1"/>
  </si>
  <si>
    <t>生　　産　　数　　量</t>
    <phoneticPr fontId="1"/>
  </si>
  <si>
    <t>変　更　前</t>
    <phoneticPr fontId="1"/>
  </si>
  <si>
    <t>変　更　後</t>
    <phoneticPr fontId="1"/>
  </si>
  <si>
    <t>水源別工業用水使用量　　　計</t>
    <phoneticPr fontId="1"/>
  </si>
  <si>
    <t>（単位：トン／日）</t>
    <phoneticPr fontId="1"/>
  </si>
  <si>
    <t>上　水　道</t>
    <phoneticPr fontId="1"/>
  </si>
  <si>
    <t>工業用水道</t>
    <phoneticPr fontId="1"/>
  </si>
  <si>
    <t>河川表流水</t>
    <phoneticPr fontId="1"/>
  </si>
  <si>
    <t>井　戸　水</t>
    <phoneticPr fontId="1"/>
  </si>
  <si>
    <t>回　収　水</t>
    <phoneticPr fontId="1"/>
  </si>
  <si>
    <t>海　　　水</t>
    <phoneticPr fontId="1"/>
  </si>
  <si>
    <t>（単位：kWh／日）</t>
    <phoneticPr fontId="1"/>
  </si>
  <si>
    <t>電力の使用量　　　　　　　計</t>
    <phoneticPr fontId="1"/>
  </si>
  <si>
    <t>買電による電力使用量</t>
    <phoneticPr fontId="1"/>
  </si>
  <si>
    <t>自家発電による電力使用量</t>
    <phoneticPr fontId="1"/>
  </si>
  <si>
    <t>従業員数　　　　　　　　　計</t>
    <phoneticPr fontId="1"/>
  </si>
  <si>
    <t>（単位：人）</t>
    <phoneticPr fontId="1"/>
  </si>
  <si>
    <t>男</t>
    <rPh sb="0" eb="1">
      <t>オトコ</t>
    </rPh>
    <phoneticPr fontId="1"/>
  </si>
  <si>
    <t>女</t>
    <rPh sb="0" eb="1">
      <t>オンナ</t>
    </rPh>
    <phoneticPr fontId="1"/>
  </si>
  <si>
    <t>職　　員</t>
    <phoneticPr fontId="1"/>
  </si>
  <si>
    <t>工　　員</t>
    <phoneticPr fontId="1"/>
  </si>
  <si>
    <t>そ　の　他</t>
    <phoneticPr fontId="1"/>
  </si>
  <si>
    <t>計</t>
    <phoneticPr fontId="1"/>
  </si>
  <si>
    <t>５</t>
    <phoneticPr fontId="1"/>
  </si>
  <si>
    <t>４</t>
    <phoneticPr fontId="1"/>
  </si>
  <si>
    <t>様式例第２</t>
    <rPh sb="0" eb="2">
      <t>ヨウシキ</t>
    </rPh>
    <rPh sb="2" eb="3">
      <t>レイ</t>
    </rPh>
    <rPh sb="3" eb="4">
      <t>ダイ</t>
    </rPh>
    <phoneticPr fontId="1"/>
  </si>
  <si>
    <t>　別紙のとおり</t>
    <rPh sb="1" eb="3">
      <t>ベッシ</t>
    </rPh>
    <phoneticPr fontId="1"/>
  </si>
  <si>
    <t>施設の名称</t>
  </si>
  <si>
    <t>色彩</t>
  </si>
  <si>
    <t>生産施設</t>
  </si>
  <si>
    <t>緑地</t>
  </si>
  <si>
    <t>青</t>
  </si>
  <si>
    <t>緑</t>
  </si>
  <si>
    <t>黄</t>
  </si>
  <si>
    <t>　配置図に記載する生産施設は、建築物のあるものは建築物単位で、ないものは個々に記入してください。</t>
    <phoneticPr fontId="1"/>
  </si>
  <si>
    <t>縮尺　１／　　．</t>
    <rPh sb="0" eb="2">
      <t>シュクシャク</t>
    </rPh>
    <phoneticPr fontId="1"/>
  </si>
  <si>
    <t>４</t>
    <phoneticPr fontId="1"/>
  </si>
  <si>
    <t>５</t>
    <phoneticPr fontId="1"/>
  </si>
  <si>
    <t>様式例第３</t>
    <rPh sb="0" eb="2">
      <t>ヨウシキ</t>
    </rPh>
    <rPh sb="2" eb="3">
      <t>レイ</t>
    </rPh>
    <rPh sb="3" eb="4">
      <t>ダイ</t>
    </rPh>
    <phoneticPr fontId="1"/>
  </si>
  <si>
    <t>特定工場用地利用状況説明書</t>
    <phoneticPr fontId="1"/>
  </si>
  <si>
    <t>特定工場敷地面積</t>
    <phoneticPr fontId="1"/>
  </si>
  <si>
    <t>うち、自己所有地</t>
    <phoneticPr fontId="1"/>
  </si>
  <si>
    <t>　右記の該当項目にチェックを入れてください。</t>
    <phoneticPr fontId="1"/>
  </si>
  <si>
    <t>都市計画の指定・決定状況</t>
    <rPh sb="5" eb="7">
      <t>シテイ</t>
    </rPh>
    <rPh sb="8" eb="10">
      <t>ケッテイ</t>
    </rPh>
    <rPh sb="10" eb="12">
      <t>ジョウキョウ</t>
    </rPh>
    <phoneticPr fontId="1"/>
  </si>
  <si>
    <t xml:space="preserve">※
</t>
    <phoneticPr fontId="1"/>
  </si>
  <si>
    <t>　特定工場土地利用状況説明図には、当該特定工場の周辺２キロメートル程度の範囲内で海面、河川、湖沼、埋立地、山林、農用地、学校、病院、公園等の用地、住宅地、工業用地等の土地の利用状況を明示してください。</t>
    <phoneticPr fontId="1"/>
  </si>
  <si>
    <t xml:space="preserve">特定工場の用に供する土地の説明
</t>
    <phoneticPr fontId="1"/>
  </si>
  <si>
    <t>様式例第４</t>
    <rPh sb="0" eb="2">
      <t>ヨウシキ</t>
    </rPh>
    <rPh sb="2" eb="3">
      <t>レイ</t>
    </rPh>
    <rPh sb="3" eb="4">
      <t>ダイ</t>
    </rPh>
    <phoneticPr fontId="1"/>
  </si>
  <si>
    <t>特定工場の新設等のための工事の日程</t>
    <phoneticPr fontId="1"/>
  </si>
  <si>
    <t>Ｒ○年</t>
    <rPh sb="2" eb="3">
      <t>ネン</t>
    </rPh>
    <phoneticPr fontId="1"/>
  </si>
  <si>
    <t>○月</t>
    <rPh sb="1" eb="2">
      <t>ガツ</t>
    </rPh>
    <phoneticPr fontId="1"/>
  </si>
  <si>
    <t>　　　　　　　　年月
工事の種類</t>
    <rPh sb="8" eb="9">
      <t>ネン</t>
    </rPh>
    <rPh sb="9" eb="10">
      <t>ガツ</t>
    </rPh>
    <rPh sb="11" eb="13">
      <t>コウジ</t>
    </rPh>
    <rPh sb="14" eb="16">
      <t>シュルイ</t>
    </rPh>
    <phoneticPr fontId="1"/>
  </si>
  <si>
    <t>造成（埋立）工事
敷地の増減の移転登記日等を記載</t>
    <phoneticPr fontId="1"/>
  </si>
  <si>
    <t>生産施設の設置工事</t>
    <phoneticPr fontId="1"/>
  </si>
  <si>
    <t>施設の名称</t>
    <phoneticPr fontId="1"/>
  </si>
  <si>
    <t>施設番号</t>
    <phoneticPr fontId="1"/>
  </si>
  <si>
    <t>〇〇工場</t>
  </si>
  <si>
    <t>環境施設・緑地の設置工事</t>
    <phoneticPr fontId="1"/>
  </si>
  <si>
    <t>工事の日程</t>
    <rPh sb="0" eb="2">
      <t>コウジ</t>
    </rPh>
    <rPh sb="3" eb="5">
      <t>ニッテイ</t>
    </rPh>
    <phoneticPr fontId="1"/>
  </si>
  <si>
    <t>　変更の届出の場合には、変更に係る施設について記載してください。</t>
    <phoneticPr fontId="1"/>
  </si>
  <si>
    <r>
      <rPr>
        <sz val="8"/>
        <color theme="1"/>
        <rFont val="ＭＳ 明朝"/>
        <family val="1"/>
        <charset val="128"/>
      </rPr>
      <t>その他の主要施設の設置工事</t>
    </r>
    <r>
      <rPr>
        <sz val="8.5"/>
        <color theme="1"/>
        <rFont val="ＭＳ 明朝"/>
        <family val="1"/>
        <charset val="128"/>
      </rPr>
      <t/>
    </r>
    <phoneticPr fontId="1"/>
  </si>
  <si>
    <t>○○倉庫
事務所</t>
    <phoneticPr fontId="1"/>
  </si>
  <si>
    <t>ボイラー室
第３製造室</t>
    <rPh sb="4" eb="5">
      <t>シツ</t>
    </rPh>
    <rPh sb="8" eb="9">
      <t>ダイ</t>
    </rPh>
    <rPh sb="10" eb="12">
      <t>セイゾウ</t>
    </rPh>
    <rPh sb="12" eb="13">
      <t>シツ</t>
    </rPh>
    <phoneticPr fontId="1"/>
  </si>
  <si>
    <t>セ－〇
セ－〇</t>
    <phoneticPr fontId="1"/>
  </si>
  <si>
    <t>リ－〇
カ－〇
カ－〇</t>
    <phoneticPr fontId="1"/>
  </si>
  <si>
    <t>芝生
駐車場３
広場２</t>
    <rPh sb="0" eb="2">
      <t>シバフ</t>
    </rPh>
    <rPh sb="5" eb="8">
      <t>チュウシャジョウ</t>
    </rPh>
    <rPh sb="10" eb="12">
      <t>ヒロバ</t>
    </rPh>
    <phoneticPr fontId="1"/>
  </si>
  <si>
    <t>令和　年　月　日</t>
    <rPh sb="0" eb="2">
      <t>レイワ</t>
    </rPh>
    <phoneticPr fontId="1"/>
  </si>
  <si>
    <t>新設</t>
    <rPh sb="0" eb="2">
      <t>シンセツ</t>
    </rPh>
    <phoneticPr fontId="1"/>
  </si>
  <si>
    <t>変更</t>
    <rPh sb="0" eb="2">
      <t>ヘンコウ</t>
    </rPh>
    <phoneticPr fontId="1"/>
  </si>
  <si>
    <t>法第６条第１項</t>
    <rPh sb="0" eb="1">
      <t>ホウ</t>
    </rPh>
    <rPh sb="1" eb="2">
      <t>ダイ</t>
    </rPh>
    <rPh sb="3" eb="4">
      <t>ジョウ</t>
    </rPh>
    <rPh sb="4" eb="5">
      <t>ダイ</t>
    </rPh>
    <rPh sb="6" eb="7">
      <t>コウ</t>
    </rPh>
    <phoneticPr fontId="1"/>
  </si>
  <si>
    <t>法第７条第１項</t>
    <rPh sb="0" eb="1">
      <t>ホウ</t>
    </rPh>
    <rPh sb="1" eb="2">
      <t>ダイ</t>
    </rPh>
    <rPh sb="3" eb="4">
      <t>ジョウ</t>
    </rPh>
    <rPh sb="4" eb="5">
      <t>ダイ</t>
    </rPh>
    <rPh sb="6" eb="7">
      <t>コウ</t>
    </rPh>
    <phoneticPr fontId="1"/>
  </si>
  <si>
    <t>法第８条第１項</t>
    <rPh sb="0" eb="1">
      <t>ホウ</t>
    </rPh>
    <rPh sb="1" eb="2">
      <t>ダイ</t>
    </rPh>
    <rPh sb="3" eb="4">
      <t>ジョウ</t>
    </rPh>
    <rPh sb="4" eb="5">
      <t>ダイ</t>
    </rPh>
    <rPh sb="6" eb="7">
      <t>コウ</t>
    </rPh>
    <phoneticPr fontId="1"/>
  </si>
  <si>
    <t>特定工場の新設（敷地面積若しくは建築面積を増加し、又は既存の施設の用途を変更することにより特定工場となる場合を含む。）</t>
    <rPh sb="0" eb="2">
      <t>トクテイ</t>
    </rPh>
    <rPh sb="2" eb="4">
      <t>コウジョウ</t>
    </rPh>
    <rPh sb="5" eb="7">
      <t>シンセツ</t>
    </rPh>
    <rPh sb="8" eb="10">
      <t>シキチ</t>
    </rPh>
    <rPh sb="10" eb="12">
      <t>メンセキ</t>
    </rPh>
    <rPh sb="12" eb="13">
      <t>モ</t>
    </rPh>
    <rPh sb="16" eb="18">
      <t>ケンチク</t>
    </rPh>
    <rPh sb="18" eb="20">
      <t>メンセキ</t>
    </rPh>
    <rPh sb="21" eb="23">
      <t>ゾウカ</t>
    </rPh>
    <rPh sb="25" eb="26">
      <t>マタ</t>
    </rPh>
    <rPh sb="27" eb="29">
      <t>キゾン</t>
    </rPh>
    <rPh sb="30" eb="32">
      <t>シセツ</t>
    </rPh>
    <rPh sb="33" eb="35">
      <t>ヨウト</t>
    </rPh>
    <rPh sb="36" eb="38">
      <t>ヘンコウ</t>
    </rPh>
    <rPh sb="45" eb="47">
      <t>トクテイ</t>
    </rPh>
    <rPh sb="47" eb="49">
      <t>コウジョウ</t>
    </rPh>
    <rPh sb="52" eb="54">
      <t>バアイ</t>
    </rPh>
    <rPh sb="55" eb="56">
      <t>フク</t>
    </rPh>
    <phoneticPr fontId="1"/>
  </si>
  <si>
    <t>上記のいずれかの届出をした者がその後行う変更</t>
    <rPh sb="0" eb="2">
      <t>ジョウキ</t>
    </rPh>
    <rPh sb="8" eb="10">
      <t>トドケデ</t>
    </rPh>
    <rPh sb="13" eb="14">
      <t>モノ</t>
    </rPh>
    <rPh sb="17" eb="18">
      <t>ゴ</t>
    </rPh>
    <rPh sb="18" eb="19">
      <t>オコナ</t>
    </rPh>
    <rPh sb="20" eb="22">
      <t>ヘンコウ</t>
    </rPh>
    <phoneticPr fontId="1"/>
  </si>
  <si>
    <t>〒</t>
    <phoneticPr fontId="1"/>
  </si>
  <si>
    <t>富士市○○</t>
    <rPh sb="0" eb="3">
      <t>フジシ</t>
    </rPh>
    <phoneticPr fontId="1"/>
  </si>
  <si>
    <t>設備投資予定額</t>
    <phoneticPr fontId="1"/>
  </si>
  <si>
    <t>（うち用地費</t>
    <phoneticPr fontId="1"/>
  </si>
  <si>
    <t>）</t>
    <phoneticPr fontId="1"/>
  </si>
  <si>
    <t>令和　年　月　日</t>
    <rPh sb="0" eb="2">
      <t>レイワ</t>
    </rPh>
    <rPh sb="3" eb="4">
      <t>ネン</t>
    </rPh>
    <rPh sb="5" eb="6">
      <t>ガツ</t>
    </rPh>
    <rPh sb="7" eb="8">
      <t>ニチ</t>
    </rPh>
    <phoneticPr fontId="1"/>
  </si>
  <si>
    <t>住　　　所</t>
    <rPh sb="0" eb="1">
      <t>スミ</t>
    </rPh>
    <rPh sb="4" eb="5">
      <t>ショ</t>
    </rPh>
    <phoneticPr fontId="1"/>
  </si>
  <si>
    <t>会　社　名</t>
    <rPh sb="0" eb="1">
      <t>カイ</t>
    </rPh>
    <rPh sb="2" eb="3">
      <t>シャ</t>
    </rPh>
    <rPh sb="4" eb="5">
      <t>ナ</t>
    </rPh>
    <phoneticPr fontId="1"/>
  </si>
  <si>
    <t>〒417-8601</t>
    <phoneticPr fontId="1"/>
  </si>
  <si>
    <t>富士市永田町一丁目100番地</t>
    <rPh sb="0" eb="3">
      <t>フジシ</t>
    </rPh>
    <rPh sb="3" eb="6">
      <t>ナガタチョウ</t>
    </rPh>
    <rPh sb="6" eb="9">
      <t>１チョウメ</t>
    </rPh>
    <rPh sb="12" eb="14">
      <t>バンチ</t>
    </rPh>
    <phoneticPr fontId="1"/>
  </si>
  <si>
    <t>増加面積</t>
    <phoneticPr fontId="1"/>
  </si>
  <si>
    <t>減少面積</t>
    <phoneticPr fontId="1"/>
  </si>
  <si>
    <t>敷地面積比</t>
    <phoneticPr fontId="1"/>
  </si>
  <si>
    <t>特定工場における製品（加工修理業に属するものにあつては加工修理の内容、電気供給業、ガス供給業又は熱供給業に属するものにあつては特定工場の種類）</t>
    <phoneticPr fontId="1"/>
  </si>
  <si>
    <t>工業団地の面積並びに工業団地共通施設の面積及び工業団地の環境施設の配置</t>
    <phoneticPr fontId="1"/>
  </si>
  <si>
    <t>隣接緑地等の面積及び配置並びに負担総額及び届出者が負担する費用</t>
    <phoneticPr fontId="1"/>
  </si>
  <si>
    <t>　６欄から８欄について、規則第４条に規定する緑地以外の環境施設以外の施設と重複する土地及び規則第３条に規定する建築物屋上等緑化施設はそれ以外の緑地と区別して記載すること。</t>
    <phoneticPr fontId="1"/>
  </si>
  <si>
    <t>　法第６条第１項の規定による新設の届出の場合は、１欄から９欄までのすべての欄（特定工場の設置の場所が工業団地に属しない場合は７欄を、工業集合地特例の適用を受けようとしない場合は８欄を除く。）に記載すること。</t>
    <phoneticPr fontId="1"/>
  </si>
  <si>
    <t>　法第７条第１項又は一部改正法附則第３条第１項の規定による変更の届出の場合は、１欄から９欄までのすべての欄（特定工場の設置の場所が工業団地に属しない場合は７欄を、工業集合地特例の適用を受けようとしない場合は８欄を除く。）に記載するとともに、２欄から６欄まで及び８欄のうち変更のある欄については、変更前及び変更後の内容を対照させること。</t>
    <phoneticPr fontId="1"/>
  </si>
  <si>
    <t>　法第８条第１項の規定による変更の届出の場合は、１欄及び９欄に記載するとともに、２欄から６欄まで及び８欄のうち変更のある欄については、変更前及び変更後の内容を対照させて記載すること。</t>
    <phoneticPr fontId="1"/>
  </si>
  <si>
    <t>　届出書及び別紙の用紙の大きさは、図面、表等やむを得ないものを除き、日本産業規格Ａ４とすること。</t>
    <phoneticPr fontId="1"/>
  </si>
  <si>
    <t>　施設番号欄には、セ－１からはじまる一連番号を記載すること。ただし、法第８条第１項の規定による変更の届出の場合には、その変更に係る施設に対応する変更前の施設があるときは当該変更前の施設の届出済の番号を記載し、その変更に係る施設に対応する変更前の施設がないときは届出済の一連番号の次の番号を新たに設けてそれを記載すること。</t>
    <phoneticPr fontId="1"/>
  </si>
  <si>
    <t>緑地面積の合計</t>
    <phoneticPr fontId="1"/>
  </si>
  <si>
    <t>緑地以外の環境施設の名称</t>
    <phoneticPr fontId="1"/>
  </si>
  <si>
    <t>環境施設面積の合計</t>
    <phoneticPr fontId="1"/>
  </si>
  <si>
    <t>敷地の周辺部に配置する環境施設の各施設の番号</t>
    <phoneticPr fontId="1"/>
  </si>
  <si>
    <t>　環境施設の配置</t>
    <rPh sb="6" eb="8">
      <t>ハイチ</t>
    </rPh>
    <phoneticPr fontId="1"/>
  </si>
  <si>
    <t>２</t>
    <phoneticPr fontId="1"/>
  </si>
  <si>
    <t>敷地の周辺部に配置する環境施設の面積の合計</t>
    <phoneticPr fontId="1"/>
  </si>
  <si>
    <t>配置について勘案した周辺の地域の土地利用の状況などとの関係</t>
    <phoneticPr fontId="1"/>
  </si>
  <si>
    <t>　緑地の名称の欄には、区画毎に緑地の種類及びその設置の場所を記載すること。</t>
    <phoneticPr fontId="1"/>
  </si>
  <si>
    <t>変更前面積</t>
    <rPh sb="0" eb="2">
      <t>ヘンコウ</t>
    </rPh>
    <rPh sb="2" eb="3">
      <t>マエ</t>
    </rPh>
    <rPh sb="3" eb="5">
      <t>メンセキ</t>
    </rPh>
    <phoneticPr fontId="1"/>
  </si>
  <si>
    <t>変更後面積</t>
    <rPh sb="0" eb="2">
      <t>ヘンコウ</t>
    </rPh>
    <rPh sb="2" eb="3">
      <t>ゴ</t>
    </rPh>
    <phoneticPr fontId="1"/>
  </si>
  <si>
    <t>生産施設、緑地、緑地以外の環境施設その他の主要施設の配置図</t>
    <phoneticPr fontId="1"/>
  </si>
  <si>
    <t>主要製品別生産能力及び生産数量</t>
    <phoneticPr fontId="1"/>
  </si>
  <si>
    <t>　生産能力及び生産数量は、各々の業種に応じ通常用いる単位で記載してください。
　（例 トン／日、㎡／月　等）</t>
    <phoneticPr fontId="1"/>
  </si>
  <si>
    <t>　その他の主要施設には貯水池、井戸等の工業用水施設、電力施設、公害防止施設、倉庫、タンク等の貯蔵施設、駐車場等を含みます。配置図にはそれらの位置、形状を明示するとともに、それらの名称を付記してください。</t>
    <phoneticPr fontId="1"/>
  </si>
  <si>
    <t>　変更の届出の場合は、変更前と変更後の状態が比較対照できるように明示してください。</t>
    <phoneticPr fontId="1"/>
  </si>
  <si>
    <t>　環境施設のうち屋内運動施設又は教養文化施設がある場合は、当該施設の利用規程及びその周知方法を記載した書類を添付してください。</t>
    <phoneticPr fontId="1"/>
  </si>
  <si>
    <t>　自己所有地には、現在所有している土地及び将来自己の所有地となることが確実である土地を含みます。</t>
    <phoneticPr fontId="1"/>
  </si>
  <si>
    <t>　特定工場の用に供する土地の説明の欄には、当該土地が埋立地、埋立予定地、空地、農用地、工業団地等の別を記入してください。</t>
    <phoneticPr fontId="1"/>
  </si>
  <si>
    <t>　都市計画法上の用途地域等を記入してください。</t>
    <rPh sb="12" eb="13">
      <t>トウ</t>
    </rPh>
    <phoneticPr fontId="1"/>
  </si>
  <si>
    <t>　工事の日程の欄には、工事の種類ごとに工事の期間を←→印で記載するとともに、当該工事の開始と終了の日を付記してください。
　なお、生産施設については、当該生産施設の運転の開始の日も工事の日程の欄にあわせて明記してください。また、生産施設の設置工事、環境施設・緑地の設置工事において既存施設の廃棄工事が行われる場合には、当該廃棄工事の日程も記載してください。</t>
    <phoneticPr fontId="1"/>
  </si>
  <si>
    <t>　施設の名称、施設番号の欄には規則による届出書の別紙１～３に記載した生産施設、緑地、緑地以外の環境施設の名称、番号を記載してください。</t>
    <phoneticPr fontId="1"/>
  </si>
  <si>
    <t>　事務所、倉庫等その他の主要施設の設置工事の日程の欄には、当該工事の開始が生産施設の設置工事、環境施設・緑地の設置工事のいずれよりも早い場合にのみ当該施設の種類を工事の種類の欄に明記してください。</t>
    <phoneticPr fontId="1"/>
  </si>
  <si>
    <t>　９欄については、埋立及び造成工事を行う場合にあっては造成工事等の欄に、生産施設、緑地等の施設の設置工事を行う場合にあっては施設の設置工事の欄に、それぞれ実施制限期間の短縮後の工事開始予定日を記載すること。</t>
    <phoneticPr fontId="1"/>
  </si>
  <si>
    <t>昭和49年６月28日に特定工場の設置をしている者又は新設工事中の者が昭和49年６月29日以後最初に行う変更</t>
    <rPh sb="0" eb="2">
      <t>ショウワ</t>
    </rPh>
    <rPh sb="4" eb="5">
      <t>ネン</t>
    </rPh>
    <rPh sb="6" eb="7">
      <t>ガツ</t>
    </rPh>
    <rPh sb="9" eb="10">
      <t>ニチ</t>
    </rPh>
    <rPh sb="11" eb="13">
      <t>トクテイ</t>
    </rPh>
    <rPh sb="13" eb="15">
      <t>コウジョウ</t>
    </rPh>
    <rPh sb="16" eb="18">
      <t>セッチ</t>
    </rPh>
    <rPh sb="23" eb="24">
      <t>モノ</t>
    </rPh>
    <rPh sb="24" eb="25">
      <t>マタ</t>
    </rPh>
    <rPh sb="26" eb="28">
      <t>シンセツ</t>
    </rPh>
    <rPh sb="28" eb="31">
      <t>コウジチュウ</t>
    </rPh>
    <rPh sb="32" eb="33">
      <t>モノ</t>
    </rPh>
    <rPh sb="34" eb="36">
      <t>ショウワ</t>
    </rPh>
    <rPh sb="38" eb="39">
      <t>ネン</t>
    </rPh>
    <rPh sb="40" eb="41">
      <t>ガツ</t>
    </rPh>
    <rPh sb="43" eb="44">
      <t>ニチ</t>
    </rPh>
    <rPh sb="44" eb="46">
      <t>イゴ</t>
    </rPh>
    <rPh sb="46" eb="48">
      <t>サイショ</t>
    </rPh>
    <rPh sb="49" eb="50">
      <t>オコナ</t>
    </rPh>
    <rPh sb="51" eb="53">
      <t>ヘンコウ</t>
    </rPh>
    <phoneticPr fontId="1"/>
  </si>
  <si>
    <t>㎡</t>
    <phoneticPr fontId="1"/>
  </si>
  <si>
    <t>別紙３</t>
    <rPh sb="0" eb="2">
      <t>ベッシ</t>
    </rPh>
    <phoneticPr fontId="1"/>
  </si>
  <si>
    <t>工業団地の面積並びに工業団地共通施設の面積及び配置</t>
    <phoneticPr fontId="1"/>
  </si>
  <si>
    <t>工業団地の名称</t>
    <phoneticPr fontId="1"/>
  </si>
  <si>
    <t>工業団地の所在地</t>
    <phoneticPr fontId="1"/>
  </si>
  <si>
    <t>工業団地の面積</t>
    <phoneticPr fontId="1"/>
  </si>
  <si>
    <t>工業団地共通施設の面積の合計</t>
    <phoneticPr fontId="1"/>
  </si>
  <si>
    <t>うち緑地以外の環境施設面積</t>
  </si>
  <si>
    <t>その他の共通施設面積</t>
  </si>
  <si>
    <t>その他の施設面積</t>
  </si>
  <si>
    <t>面積</t>
    <rPh sb="0" eb="2">
      <t>メンセキ</t>
    </rPh>
    <phoneticPr fontId="1"/>
  </si>
  <si>
    <t>種類</t>
    <rPh sb="0" eb="2">
      <t>シュルイ</t>
    </rPh>
    <phoneticPr fontId="1"/>
  </si>
  <si>
    <t>　その他の施設の面積の欄は、工業団地の面積から工業団地内の全工場又は全事業場の敷地面積の合計及び工業団地共通施設の面積の合計を減じた面積を記載すること。</t>
    <phoneticPr fontId="1"/>
  </si>
  <si>
    <t>工業団地等の配置に関する
概略図その他の説明</t>
    <phoneticPr fontId="1"/>
  </si>
  <si>
    <t>工業団地内の全工場又は
全事業場の敷地面積の合計</t>
    <phoneticPr fontId="1"/>
  </si>
  <si>
    <t>　別紙のとおり</t>
    <phoneticPr fontId="1"/>
  </si>
  <si>
    <t>特定工場用地利用状況説明図</t>
    <phoneticPr fontId="1"/>
  </si>
  <si>
    <t>第１種区域</t>
    <rPh sb="0" eb="1">
      <t>ダイ</t>
    </rPh>
    <rPh sb="2" eb="3">
      <t>シュ</t>
    </rPh>
    <rPh sb="3" eb="5">
      <t>クイキ</t>
    </rPh>
    <phoneticPr fontId="1"/>
  </si>
  <si>
    <t>住居系用途地域
商業系用途地域</t>
    <rPh sb="0" eb="2">
      <t>ジュウキョ</t>
    </rPh>
    <rPh sb="2" eb="3">
      <t>ケイ</t>
    </rPh>
    <rPh sb="3" eb="5">
      <t>ヨウト</t>
    </rPh>
    <rPh sb="5" eb="7">
      <t>チイキ</t>
    </rPh>
    <rPh sb="8" eb="10">
      <t>ショウギョウ</t>
    </rPh>
    <rPh sb="10" eb="11">
      <t>ケイ</t>
    </rPh>
    <rPh sb="11" eb="13">
      <t>ヨウト</t>
    </rPh>
    <rPh sb="13" eb="15">
      <t>チイキ</t>
    </rPh>
    <phoneticPr fontId="1"/>
  </si>
  <si>
    <t>20％以上</t>
    <rPh sb="3" eb="5">
      <t>イジョウ</t>
    </rPh>
    <phoneticPr fontId="1"/>
  </si>
  <si>
    <t>25％以上</t>
    <rPh sb="3" eb="5">
      <t>イジョウ</t>
    </rPh>
    <phoneticPr fontId="1"/>
  </si>
  <si>
    <t>準工業地域</t>
    <rPh sb="0" eb="1">
      <t>ジュン</t>
    </rPh>
    <rPh sb="1" eb="3">
      <t>コウギョウ</t>
    </rPh>
    <rPh sb="3" eb="5">
      <t>チイキ</t>
    </rPh>
    <phoneticPr fontId="1"/>
  </si>
  <si>
    <t>工業地域
工業専用地域</t>
    <rPh sb="0" eb="2">
      <t>コウギョウ</t>
    </rPh>
    <rPh sb="2" eb="4">
      <t>チイキ</t>
    </rPh>
    <rPh sb="5" eb="11">
      <t>コウギョウセンヨウチイキ</t>
    </rPh>
    <phoneticPr fontId="1"/>
  </si>
  <si>
    <t>市街化調整区域</t>
    <rPh sb="0" eb="3">
      <t>シガイカ</t>
    </rPh>
    <rPh sb="3" eb="5">
      <t>チョウセイ</t>
    </rPh>
    <rPh sb="5" eb="7">
      <t>クイキ</t>
    </rPh>
    <phoneticPr fontId="1"/>
  </si>
  <si>
    <t>第２種区域</t>
    <rPh sb="0" eb="1">
      <t>ダイ</t>
    </rPh>
    <rPh sb="2" eb="3">
      <t>シュ</t>
    </rPh>
    <rPh sb="3" eb="5">
      <t>クイキ</t>
    </rPh>
    <phoneticPr fontId="1"/>
  </si>
  <si>
    <t>第３種区域</t>
    <rPh sb="0" eb="1">
      <t>ダイ</t>
    </rPh>
    <rPh sb="2" eb="3">
      <t>シュ</t>
    </rPh>
    <rPh sb="3" eb="5">
      <t>クイキ</t>
    </rPh>
    <phoneticPr fontId="1"/>
  </si>
  <si>
    <t>第４種区域</t>
    <rPh sb="0" eb="1">
      <t>ダイ</t>
    </rPh>
    <rPh sb="2" eb="3">
      <t>シュ</t>
    </rPh>
    <rPh sb="3" eb="5">
      <t>クイキ</t>
    </rPh>
    <phoneticPr fontId="1"/>
  </si>
  <si>
    <t>左記以外</t>
    <rPh sb="0" eb="2">
      <t>サキ</t>
    </rPh>
    <rPh sb="2" eb="4">
      <t>イガイ</t>
    </rPh>
    <phoneticPr fontId="1"/>
  </si>
  <si>
    <t>特定の工業団地</t>
    <rPh sb="0" eb="2">
      <t>トクテイ</t>
    </rPh>
    <rPh sb="3" eb="5">
      <t>コウギョウ</t>
    </rPh>
    <rPh sb="5" eb="7">
      <t>ダンチ</t>
    </rPh>
    <phoneticPr fontId="1"/>
  </si>
  <si>
    <t>10％以上</t>
    <rPh sb="3" eb="5">
      <t>イジョウ</t>
    </rPh>
    <phoneticPr fontId="1"/>
  </si>
  <si>
    <t>15％以上</t>
    <rPh sb="3" eb="5">
      <t>イジョウ</t>
    </rPh>
    <phoneticPr fontId="1"/>
  </si>
  <si>
    <t>　第４種区域のうち特定の工業団地では、「別紙３」シートを作成し、提出してください。</t>
    <rPh sb="1" eb="2">
      <t>ダイ</t>
    </rPh>
    <rPh sb="3" eb="4">
      <t>シュ</t>
    </rPh>
    <rPh sb="4" eb="6">
      <t>クイキ</t>
    </rPh>
    <rPh sb="9" eb="11">
      <t>トクテイ</t>
    </rPh>
    <rPh sb="12" eb="14">
      <t>コウギョウ</t>
    </rPh>
    <rPh sb="14" eb="16">
      <t>ダンチ</t>
    </rPh>
    <rPh sb="20" eb="22">
      <t>ベッシ</t>
    </rPh>
    <rPh sb="28" eb="30">
      <t>サクセイ</t>
    </rPh>
    <rPh sb="32" eb="34">
      <t>テイシュツ</t>
    </rPh>
    <phoneticPr fontId="1"/>
  </si>
  <si>
    <t>※</t>
    <phoneticPr fontId="1"/>
  </si>
  <si>
    <t>はじめに選択してください（本シートは提出不要です）</t>
    <rPh sb="4" eb="6">
      <t>センタク</t>
    </rPh>
    <rPh sb="13" eb="14">
      <t>ホン</t>
    </rPh>
    <rPh sb="18" eb="20">
      <t>テイシュツ</t>
    </rPh>
    <rPh sb="20" eb="22">
      <t>フヨウ</t>
    </rPh>
    <phoneticPr fontId="1"/>
  </si>
  <si>
    <t>緑地面積率</t>
    <rPh sb="0" eb="2">
      <t>リョクチ</t>
    </rPh>
    <rPh sb="2" eb="4">
      <t>メンセキ</t>
    </rPh>
    <rPh sb="4" eb="5">
      <t>リツ</t>
    </rPh>
    <phoneticPr fontId="1"/>
  </si>
  <si>
    <t>環境施設面積率</t>
    <rPh sb="0" eb="2">
      <t>カンキョウ</t>
    </rPh>
    <rPh sb="2" eb="4">
      <t>シセツ</t>
    </rPh>
    <rPh sb="4" eb="6">
      <t>メンセキ</t>
    </rPh>
    <rPh sb="6" eb="7">
      <t>リツ</t>
    </rPh>
    <phoneticPr fontId="1"/>
  </si>
  <si>
    <t>一部改正法附則第３条第１項</t>
    <rPh sb="0" eb="2">
      <t>イチブ</t>
    </rPh>
    <rPh sb="2" eb="4">
      <t>カイセイ</t>
    </rPh>
    <rPh sb="4" eb="5">
      <t>ホウ</t>
    </rPh>
    <rPh sb="5" eb="7">
      <t>フソク</t>
    </rPh>
    <rPh sb="7" eb="8">
      <t>ダイ</t>
    </rPh>
    <rPh sb="9" eb="10">
      <t>ジョウ</t>
    </rPh>
    <rPh sb="10" eb="11">
      <t>ダイ</t>
    </rPh>
    <rPh sb="12" eb="13">
      <t>コウ</t>
    </rPh>
    <phoneticPr fontId="1"/>
  </si>
  <si>
    <t xml:space="preserve">３
</t>
    <phoneticPr fontId="1"/>
  </si>
  <si>
    <t xml:space="preserve">５
</t>
    <phoneticPr fontId="1"/>
  </si>
  <si>
    <t xml:space="preserve">６
</t>
    <phoneticPr fontId="1"/>
  </si>
  <si>
    <t xml:space="preserve">７
</t>
    <phoneticPr fontId="1"/>
  </si>
  <si>
    <t xml:space="preserve">２
</t>
    <phoneticPr fontId="1"/>
  </si>
  <si>
    <t xml:space="preserve">４
</t>
    <phoneticPr fontId="1"/>
  </si>
  <si>
    <r>
      <t>生</t>
    </r>
    <r>
      <rPr>
        <sz val="10.5"/>
        <color theme="1"/>
        <rFont val="ＭＳ 明朝"/>
        <family val="1"/>
        <charset val="128"/>
      </rPr>
      <t>産</t>
    </r>
    <r>
      <rPr>
        <sz val="10.5"/>
        <color theme="1"/>
        <rFont val="ＭＳ 明朝"/>
        <family val="1"/>
        <charset val="128"/>
      </rPr>
      <t>施</t>
    </r>
    <r>
      <rPr>
        <sz val="10.5"/>
        <color theme="1"/>
        <rFont val="ＭＳ 明朝"/>
        <family val="1"/>
        <charset val="128"/>
      </rPr>
      <t>設</t>
    </r>
    <phoneticPr fontId="1"/>
  </si>
  <si>
    <t>緑地</t>
    <phoneticPr fontId="1"/>
  </si>
  <si>
    <t>敷地</t>
    <phoneticPr fontId="1"/>
  </si>
  <si>
    <t>　昭和49年６月28日以前に設置された既存工場が生産施設を増設する場合、この計算書を添付してください。</t>
    <rPh sb="1" eb="3">
      <t>ショウワ</t>
    </rPh>
    <rPh sb="5" eb="6">
      <t>ネン</t>
    </rPh>
    <rPh sb="7" eb="8">
      <t>ガツ</t>
    </rPh>
    <rPh sb="10" eb="11">
      <t>ニチ</t>
    </rPh>
    <rPh sb="11" eb="13">
      <t>イゼン</t>
    </rPh>
    <rPh sb="14" eb="16">
      <t>セッチ</t>
    </rPh>
    <rPh sb="19" eb="21">
      <t>キゾン</t>
    </rPh>
    <rPh sb="21" eb="23">
      <t>コウジョウ</t>
    </rPh>
    <rPh sb="24" eb="26">
      <t>セイサン</t>
    </rPh>
    <rPh sb="26" eb="28">
      <t>シセツ</t>
    </rPh>
    <rPh sb="29" eb="31">
      <t>ゾウセツ</t>
    </rPh>
    <rPh sb="33" eb="35">
      <t>バアイ</t>
    </rPh>
    <rPh sb="38" eb="41">
      <t>ケイサンショ</t>
    </rPh>
    <rPh sb="42" eb="44">
      <t>テンプ</t>
    </rPh>
    <phoneticPr fontId="1"/>
  </si>
  <si>
    <t>細分類番号</t>
    <rPh sb="0" eb="3">
      <t>サイブンルイ</t>
    </rPh>
    <rPh sb="3" eb="5">
      <t>バンゴウ</t>
    </rPh>
    <phoneticPr fontId="1"/>
  </si>
  <si>
    <t>細分類業種名</t>
    <rPh sb="0" eb="6">
      <t>サイブンルイギョウシュメイ</t>
    </rPh>
    <phoneticPr fontId="1"/>
  </si>
  <si>
    <t>業種の区分</t>
    <rPh sb="0" eb="2">
      <t>ギョウシュ</t>
    </rPh>
    <rPh sb="3" eb="5">
      <t>クブン</t>
    </rPh>
    <phoneticPr fontId="1"/>
  </si>
  <si>
    <t>γ</t>
    <phoneticPr fontId="1"/>
  </si>
  <si>
    <t>第一種</t>
    <rPh sb="0" eb="1">
      <t>ダイ</t>
    </rPh>
    <rPh sb="1" eb="3">
      <t>イッシュ</t>
    </rPh>
    <phoneticPr fontId="1"/>
  </si>
  <si>
    <t>第二種</t>
    <rPh sb="0" eb="1">
      <t>ダイ</t>
    </rPh>
    <rPh sb="2" eb="3">
      <t>シュ</t>
    </rPh>
    <phoneticPr fontId="1"/>
  </si>
  <si>
    <t>第三種</t>
    <rPh sb="0" eb="1">
      <t>ダイ</t>
    </rPh>
    <rPh sb="1" eb="2">
      <t>サン</t>
    </rPh>
    <rPh sb="2" eb="3">
      <t>シュ</t>
    </rPh>
    <phoneticPr fontId="1"/>
  </si>
  <si>
    <t>第四種</t>
    <rPh sb="0" eb="1">
      <t>ダイ</t>
    </rPh>
    <rPh sb="1" eb="2">
      <t>ヨン</t>
    </rPh>
    <rPh sb="2" eb="3">
      <t>シュ</t>
    </rPh>
    <phoneticPr fontId="1"/>
  </si>
  <si>
    <t>第五種</t>
    <rPh sb="0" eb="1">
      <t>ダイ</t>
    </rPh>
    <rPh sb="1" eb="2">
      <t>ゴ</t>
    </rPh>
    <rPh sb="2" eb="3">
      <t>シュ</t>
    </rPh>
    <phoneticPr fontId="1"/>
  </si>
  <si>
    <t>第六種</t>
    <rPh sb="0" eb="1">
      <t>ダイ</t>
    </rPh>
    <rPh sb="1" eb="2">
      <t>ロク</t>
    </rPh>
    <rPh sb="2" eb="3">
      <t>シュ</t>
    </rPh>
    <phoneticPr fontId="1"/>
  </si>
  <si>
    <t>第七種</t>
    <rPh sb="0" eb="1">
      <t>ダイ</t>
    </rPh>
    <rPh sb="1" eb="2">
      <t>ナナ</t>
    </rPh>
    <rPh sb="2" eb="3">
      <t>シュ</t>
    </rPh>
    <phoneticPr fontId="1"/>
  </si>
  <si>
    <t>化学肥料製造業のうちアンモニア製造業及び尿素製造業、石油精製業、コークス製造業並びにボイラ・原動機製造業</t>
    <phoneticPr fontId="1"/>
  </si>
  <si>
    <t>伸鉄業</t>
    <phoneticPr fontId="1"/>
  </si>
  <si>
    <t>窯業・土石製品製造業（板ガラス製造業、陶磁器・同関連製品製造業、ほうろう鉄器製造業、七宝製品製造業及び人造宝石製造業を除く。）</t>
    <phoneticPr fontId="1"/>
  </si>
  <si>
    <t>鋼管製造業及び電気供給業</t>
    <phoneticPr fontId="1"/>
  </si>
  <si>
    <t>でんぷん製造業、冷間ロール成型形鋼製造業</t>
    <phoneticPr fontId="1"/>
  </si>
  <si>
    <t>石油製品・石炭製品製造業（石油精製業、潤滑油・グリース製造業（石油精製業によらないもの）及びコークス製造業を除く。）及び高炉による製鉄業</t>
    <phoneticPr fontId="1"/>
  </si>
  <si>
    <t>その他の製造業、ガス供給業及び熱供給業</t>
    <phoneticPr fontId="1"/>
  </si>
  <si>
    <t>30／100</t>
    <phoneticPr fontId="1"/>
  </si>
  <si>
    <t>40／100</t>
    <phoneticPr fontId="1"/>
  </si>
  <si>
    <t>45／100</t>
    <phoneticPr fontId="1"/>
  </si>
  <si>
    <t>50／100</t>
    <phoneticPr fontId="1"/>
  </si>
  <si>
    <t>55／100</t>
    <phoneticPr fontId="1"/>
  </si>
  <si>
    <t>60／100</t>
    <phoneticPr fontId="1"/>
  </si>
  <si>
    <t>65／100</t>
    <phoneticPr fontId="1"/>
  </si>
  <si>
    <t>α</t>
    <phoneticPr fontId="1"/>
  </si>
  <si>
    <t>他の項に掲げる製造業以外の製造業及び熱供給業</t>
    <rPh sb="21" eb="22">
      <t>ギョウ</t>
    </rPh>
    <phoneticPr fontId="1"/>
  </si>
  <si>
    <t>有機化学工業製品製造業（合成染料製造業、有機顔料製造業、熱硬化性樹脂製造業及び半合成樹脂製造業を除く。）、コークス製造業、板ガラス製造業、生産用機械器具製造業（機械工具製造業、金属用金型・同部分品・附属品製造業、非金属用金型・同部分品・附属品製造業及びロボット製造業を除く。）、はん用機械器具製造業（動力伝導装置製造業、消火器具・消火装置製造業、弁・同附属品製造業、パイプ加工・パイプ附属品加工業、玉軸受・ころ軸受製造業、ピストンリング製造業及び各種機械・同部分品製造修理業（注文製造・修理）を除く。）、発電用・送電用・配電用電気機械器具製造業（配線器具・配線附属品製造業を除く。）、産業用電気機械器具製造業及び舶用機関製造業</t>
    <phoneticPr fontId="1"/>
  </si>
  <si>
    <t>ソーダ工業、セメント製造業、高炉による製鉄業及び非鉄金属第一次製錬・精製業</t>
    <phoneticPr fontId="1"/>
  </si>
  <si>
    <t>1.2</t>
    <phoneticPr fontId="1"/>
  </si>
  <si>
    <t>1.3</t>
    <phoneticPr fontId="1"/>
  </si>
  <si>
    <t>1.4</t>
    <phoneticPr fontId="1"/>
  </si>
  <si>
    <t>1.5</t>
    <phoneticPr fontId="1"/>
  </si>
  <si>
    <t>１</t>
    <phoneticPr fontId="1"/>
  </si>
  <si>
    <t>２</t>
    <phoneticPr fontId="1"/>
  </si>
  <si>
    <t>３</t>
    <phoneticPr fontId="1"/>
  </si>
  <si>
    <t>４</t>
    <phoneticPr fontId="1"/>
  </si>
  <si>
    <t>γ</t>
    <phoneticPr fontId="1"/>
  </si>
  <si>
    <t>α</t>
    <phoneticPr fontId="1"/>
  </si>
  <si>
    <t>Ｓ</t>
    <phoneticPr fontId="1"/>
  </si>
  <si>
    <t>Ｐ</t>
    <phoneticPr fontId="1"/>
  </si>
  <si>
    <r>
      <t>P</t>
    </r>
    <r>
      <rPr>
        <vertAlign val="subscript"/>
        <sz val="10.5"/>
        <color theme="1"/>
        <rFont val="ＭＳ 明朝"/>
        <family val="1"/>
        <charset val="128"/>
      </rPr>
      <t>0</t>
    </r>
    <phoneticPr fontId="1"/>
  </si>
  <si>
    <r>
      <t>P</t>
    </r>
    <r>
      <rPr>
        <vertAlign val="subscript"/>
        <sz val="10.5"/>
        <color theme="1"/>
        <rFont val="ＭＳ 明朝"/>
        <family val="1"/>
        <charset val="128"/>
      </rPr>
      <t>1</t>
    </r>
    <phoneticPr fontId="1"/>
  </si>
  <si>
    <t>Ｇ</t>
    <phoneticPr fontId="1"/>
  </si>
  <si>
    <r>
      <t>G</t>
    </r>
    <r>
      <rPr>
        <vertAlign val="subscript"/>
        <sz val="10.5"/>
        <color theme="1"/>
        <rFont val="ＭＳ 明朝"/>
        <family val="1"/>
        <charset val="128"/>
      </rPr>
      <t>0</t>
    </r>
    <phoneticPr fontId="1"/>
  </si>
  <si>
    <r>
      <t>G</t>
    </r>
    <r>
      <rPr>
        <vertAlign val="subscript"/>
        <sz val="10.5"/>
        <color theme="1"/>
        <rFont val="ＭＳ 明朝"/>
        <family val="1"/>
        <charset val="128"/>
      </rPr>
      <t>1</t>
    </r>
    <phoneticPr fontId="1"/>
  </si>
  <si>
    <t>Ｅ</t>
    <phoneticPr fontId="1"/>
  </si>
  <si>
    <r>
      <t>E</t>
    </r>
    <r>
      <rPr>
        <vertAlign val="subscript"/>
        <sz val="10.5"/>
        <color theme="1"/>
        <rFont val="ＭＳ 明朝"/>
        <family val="1"/>
        <charset val="128"/>
      </rPr>
      <t>0</t>
    </r>
    <phoneticPr fontId="1"/>
  </si>
  <si>
    <t>昭和49年６月28日以前の生産施設面積（工事中を含む）</t>
    <rPh sb="0" eb="2">
      <t>ショウワ</t>
    </rPh>
    <rPh sb="4" eb="5">
      <t>ネン</t>
    </rPh>
    <rPh sb="6" eb="7">
      <t>ガツ</t>
    </rPh>
    <rPh sb="9" eb="10">
      <t>ニチ</t>
    </rPh>
    <rPh sb="10" eb="12">
      <t>イゼン</t>
    </rPh>
    <rPh sb="13" eb="15">
      <t>セイサン</t>
    </rPh>
    <rPh sb="15" eb="17">
      <t>シセツ</t>
    </rPh>
    <rPh sb="17" eb="19">
      <t>メンセキ</t>
    </rPh>
    <rPh sb="20" eb="23">
      <t>コウジチュウ</t>
    </rPh>
    <rPh sb="24" eb="25">
      <t>フク</t>
    </rPh>
    <phoneticPr fontId="1"/>
  </si>
  <si>
    <t>昭和49年６月29日以後前回までの変更及び今回撤去分生産施設面積</t>
    <rPh sb="0" eb="2">
      <t>ショウワ</t>
    </rPh>
    <rPh sb="4" eb="5">
      <t>ネン</t>
    </rPh>
    <rPh sb="6" eb="7">
      <t>ガツ</t>
    </rPh>
    <rPh sb="9" eb="10">
      <t>ニチ</t>
    </rPh>
    <rPh sb="10" eb="12">
      <t>イゴ</t>
    </rPh>
    <rPh sb="12" eb="14">
      <t>ゼンカイ</t>
    </rPh>
    <rPh sb="17" eb="19">
      <t>ヘンコウ</t>
    </rPh>
    <rPh sb="19" eb="20">
      <t>オヨ</t>
    </rPh>
    <rPh sb="21" eb="23">
      <t>コンカイ</t>
    </rPh>
    <rPh sb="23" eb="25">
      <t>テッキョ</t>
    </rPh>
    <rPh sb="25" eb="26">
      <t>ブン</t>
    </rPh>
    <rPh sb="26" eb="28">
      <t>セイサン</t>
    </rPh>
    <rPh sb="28" eb="30">
      <t>シセツ</t>
    </rPh>
    <rPh sb="30" eb="32">
      <t>メンセキ</t>
    </rPh>
    <phoneticPr fontId="1"/>
  </si>
  <si>
    <t>⑴　生産施設</t>
    <rPh sb="2" eb="4">
      <t>セイサン</t>
    </rPh>
    <rPh sb="4" eb="6">
      <t>シセツ</t>
    </rPh>
    <phoneticPr fontId="1"/>
  </si>
  <si>
    <t>⑶　環境施設</t>
    <rPh sb="2" eb="4">
      <t>カンキョウ</t>
    </rPh>
    <rPh sb="4" eb="6">
      <t>シセツ</t>
    </rPh>
    <phoneticPr fontId="1"/>
  </si>
  <si>
    <t>⑵　緑地</t>
    <rPh sb="2" eb="4">
      <t>リョクチ</t>
    </rPh>
    <phoneticPr fontId="1"/>
  </si>
  <si>
    <t>とし、</t>
    <phoneticPr fontId="1"/>
  </si>
  <si>
    <t>　　　　　　　　　のときは</t>
    <phoneticPr fontId="1"/>
  </si>
  <si>
    <t>　　　　ただし、</t>
    <phoneticPr fontId="1"/>
  </si>
  <si>
    <t>　　　　のときは</t>
    <phoneticPr fontId="1"/>
  </si>
  <si>
    <t>　　　 のときは</t>
    <phoneticPr fontId="1"/>
  </si>
  <si>
    <t>化学調味料製造業、砂糖製造業、酒類製造業（清酒製造業を除く。）、動植物油脂製造業、でんぷん製造業、製材業・木製品製造業、造作材・合板・建築用組立材料製造業、パルプ製造業、紙製造業、加工紙製造業、化学工業（ソーダ工業、塩製造業、有機化学工業製品製造業（合成染料製造業、有機顔料製造業、熱硬化性樹脂製造業及び半合成樹脂製造業を除く。）、ゼラチン・接着剤製造業及び医薬品製造業（医薬品原薬製造業を除く。）を除く。）、石油製品・石炭製品製造業（コークス製造業を除く。）、タイヤ・チューブ製造業、窯業・土石製品製造業（板ガラス製造業、セメント製造業、陶磁器・同関連製品製造業、ほうろう鉄器製造業、七宝製品製造業及び人造宝石製造業を除く。）、高炉によらない製鉄業、製鋼・製鋼圧延業、熱間圧延業、冷間圧延業、冷間ロール成型形鋼製造業、鋼管製造業、伸鉄業、鉄素形材製造業（可鍛鋳鉄製造業を除く。）、非鉄金属第二次製錬・精製業（非鉄金属合金製造業を含む。）、非鉄金属・同合金圧延業、非鉄金属鋳物製造業、鉄骨製造業、建設用金属製品製造業、蓄電池製造業、自動車製造業、自動車車体・附随車製造業、鉄道車両製造業、船舶製造・修理業（長さ250メートル以上の船台又はドックを有するものに限る。）、航空機製造業、航空機用原動機製造業、産業用運搬車両製造業、武器製造業、電気供給業及びガス供給業</t>
    <phoneticPr fontId="1"/>
  </si>
  <si>
    <t>　業種については日本標準産業分類の中分類業種名と細分類番号を記載のこと。</t>
    <rPh sb="1" eb="3">
      <t>ギョウシュ</t>
    </rPh>
    <rPh sb="8" eb="10">
      <t>ニホン</t>
    </rPh>
    <rPh sb="10" eb="12">
      <t>ヒョウジュン</t>
    </rPh>
    <rPh sb="12" eb="14">
      <t>サンギョウ</t>
    </rPh>
    <rPh sb="14" eb="16">
      <t>ブンルイ</t>
    </rPh>
    <rPh sb="17" eb="20">
      <t>チュウブンルイ</t>
    </rPh>
    <rPh sb="20" eb="23">
      <t>ギョウシュメイ</t>
    </rPh>
    <rPh sb="24" eb="27">
      <t>サイブンルイ</t>
    </rPh>
    <rPh sb="27" eb="29">
      <t>バンゴウ</t>
    </rPh>
    <rPh sb="30" eb="32">
      <t>キサイ</t>
    </rPh>
    <phoneticPr fontId="1"/>
  </si>
  <si>
    <t>生産設備</t>
    <rPh sb="0" eb="4">
      <t>セイサンセツビ</t>
    </rPh>
    <phoneticPr fontId="1"/>
  </si>
  <si>
    <t>緑地</t>
    <rPh sb="0" eb="2">
      <t>リョクチ</t>
    </rPh>
    <phoneticPr fontId="1"/>
  </si>
  <si>
    <t>　　　　環境施設</t>
    <rPh sb="4" eb="6">
      <t>カンキョウ</t>
    </rPh>
    <rPh sb="6" eb="8">
      <t>シセツ</t>
    </rPh>
    <phoneticPr fontId="1"/>
  </si>
  <si>
    <t>　過去の準則計算推移表を添付すること。</t>
    <rPh sb="1" eb="3">
      <t>カコ</t>
    </rPh>
    <rPh sb="4" eb="6">
      <t>ジュンソク</t>
    </rPh>
    <rPh sb="6" eb="8">
      <t>ケイサン</t>
    </rPh>
    <rPh sb="8" eb="10">
      <t>スイイ</t>
    </rPh>
    <rPh sb="10" eb="11">
      <t>ヒョウ</t>
    </rPh>
    <rPh sb="12" eb="14">
      <t>テンプ</t>
    </rPh>
    <phoneticPr fontId="1"/>
  </si>
  <si>
    <t>　　　　　　　　のときは</t>
    <phoneticPr fontId="1"/>
  </si>
  <si>
    <r>
      <t>今回の届出の前までに設置した緑地面積（G</t>
    </r>
    <r>
      <rPr>
        <vertAlign val="subscript"/>
        <sz val="10.5"/>
        <color theme="1"/>
        <rFont val="ＭＳ 明朝"/>
        <family val="1"/>
        <charset val="128"/>
      </rPr>
      <t>0</t>
    </r>
    <r>
      <rPr>
        <sz val="10.5"/>
        <color theme="1"/>
        <rFont val="ＭＳ 明朝"/>
        <family val="1"/>
        <charset val="128"/>
      </rPr>
      <t>を含む）</t>
    </r>
    <rPh sb="0" eb="2">
      <t>コンカイ</t>
    </rPh>
    <rPh sb="3" eb="5">
      <t>トドケデ</t>
    </rPh>
    <rPh sb="6" eb="7">
      <t>マエ</t>
    </rPh>
    <rPh sb="10" eb="12">
      <t>セッチ</t>
    </rPh>
    <rPh sb="14" eb="16">
      <t>リョクチ</t>
    </rPh>
    <rPh sb="16" eb="18">
      <t>メンセキ</t>
    </rPh>
    <rPh sb="22" eb="23">
      <t>フク</t>
    </rPh>
    <phoneticPr fontId="1"/>
  </si>
  <si>
    <t>　　　のときは</t>
    <phoneticPr fontId="1"/>
  </si>
  <si>
    <t>とする。</t>
    <phoneticPr fontId="1"/>
  </si>
  <si>
    <t>　とする。</t>
    <phoneticPr fontId="1"/>
  </si>
  <si>
    <t>　法第８条第１項の規定による変更の届出の場合は、面積欄を変更前と変更後に区分し、その変更に係る施設についてのみ記載し、その施設に対応する変更前の施設がないときは、変更前の欄には「なし」と記載すること。</t>
    <phoneticPr fontId="1"/>
  </si>
  <si>
    <t>別紙４</t>
    <rPh sb="0" eb="2">
      <t>ベッシ</t>
    </rPh>
    <phoneticPr fontId="1"/>
  </si>
  <si>
    <t>隣接緑地等の面積及び配置並びに負担総額及び届出者が負担する費用</t>
    <phoneticPr fontId="1"/>
  </si>
  <si>
    <t>隣接緑地等の名称</t>
    <phoneticPr fontId="1"/>
  </si>
  <si>
    <t>隣接緑地等の所在地</t>
    <phoneticPr fontId="1"/>
  </si>
  <si>
    <t>隣接緑地等の面積の合計</t>
    <phoneticPr fontId="1"/>
  </si>
  <si>
    <t>うち緑地以外の環境施設</t>
    <phoneticPr fontId="1"/>
  </si>
  <si>
    <t>事業者の負担する総額</t>
    <phoneticPr fontId="1"/>
  </si>
  <si>
    <t>設置費用</t>
  </si>
  <si>
    <t>設置費用</t>
    <phoneticPr fontId="1"/>
  </si>
  <si>
    <t>維持管理費用</t>
    <phoneticPr fontId="1"/>
  </si>
  <si>
    <t>うち届出者の負担費用</t>
    <phoneticPr fontId="1"/>
  </si>
  <si>
    <t>　「うち届出者の負担費用」の欄には、隣接緑地等の整備につき届出者が負担する費用について、設置費用、維持管理費用（毎年の維持管理費用に協定等による維持管理期間を乗じた金額）のそれぞれを記載すること。</t>
    <phoneticPr fontId="1"/>
  </si>
  <si>
    <t>　「事業者の負担する総額」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phoneticPr fontId="1"/>
  </si>
  <si>
    <t>隣接緑地等の配置に関する
概略図その他の説明</t>
    <phoneticPr fontId="1"/>
  </si>
  <si>
    <t>緑地以外の環境施設面積の合計</t>
    <phoneticPr fontId="1"/>
  </si>
  <si>
    <t>　事業概要説明書の用紙の大きさは、日本産業規格Ａ４を用いてください。</t>
    <rPh sb="19" eb="21">
      <t>サンギョウ</t>
    </rPh>
    <phoneticPr fontId="1"/>
  </si>
  <si>
    <t>様式Ｂで区別することとされた緑地</t>
    <phoneticPr fontId="1"/>
  </si>
  <si>
    <t>網掛け</t>
    <rPh sb="0" eb="2">
      <t>アミカ</t>
    </rPh>
    <phoneticPr fontId="1"/>
  </si>
  <si>
    <t>　図面には縮尺並びに方位を示す記号を記載してください。図面の縮尺は、原則として敷地面積が100ha未満の工場等にあっては500分の１ないし1,000分の１、100ha以上500ha未満の工場等にあっては1,000分の１ないし2,000分の１、500ha以上の工場等にあっては2,000分の１ないし3,000分の１程度としてください。</t>
    <rPh sb="49" eb="51">
      <t>ミマン</t>
    </rPh>
    <phoneticPr fontId="1"/>
  </si>
  <si>
    <t>　２以上の業種に属する特定工場等の場合には様式は特に定めていない。業種毎の生産施設をγ、αの値別に整理したものを記載すること。
　なお、２以上の業種に属する特定工場等の場合は、次の式を満たす必要がある。詳細は、工場立地に関する準則の（備考）によること。</t>
    <rPh sb="2" eb="4">
      <t>イジョウ</t>
    </rPh>
    <rPh sb="5" eb="7">
      <t>ギョウシュ</t>
    </rPh>
    <rPh sb="8" eb="9">
      <t>ゾク</t>
    </rPh>
    <rPh sb="11" eb="13">
      <t>トクテイ</t>
    </rPh>
    <rPh sb="13" eb="15">
      <t>コウジョウ</t>
    </rPh>
    <rPh sb="15" eb="16">
      <t>トウ</t>
    </rPh>
    <rPh sb="17" eb="19">
      <t>バアイ</t>
    </rPh>
    <rPh sb="21" eb="23">
      <t>ヨウシキ</t>
    </rPh>
    <rPh sb="24" eb="25">
      <t>トク</t>
    </rPh>
    <rPh sb="26" eb="27">
      <t>サダ</t>
    </rPh>
    <rPh sb="33" eb="35">
      <t>ギョウシュ</t>
    </rPh>
    <rPh sb="35" eb="36">
      <t>ゴト</t>
    </rPh>
    <rPh sb="37" eb="39">
      <t>セイサン</t>
    </rPh>
    <rPh sb="39" eb="41">
      <t>シセツ</t>
    </rPh>
    <rPh sb="46" eb="47">
      <t>アタイ</t>
    </rPh>
    <rPh sb="47" eb="48">
      <t>ベツ</t>
    </rPh>
    <rPh sb="49" eb="51">
      <t>セイリ</t>
    </rPh>
    <rPh sb="56" eb="58">
      <t>キサイ</t>
    </rPh>
    <rPh sb="69" eb="71">
      <t>イジョウ</t>
    </rPh>
    <rPh sb="72" eb="74">
      <t>ギョウシュ</t>
    </rPh>
    <rPh sb="75" eb="76">
      <t>ゾク</t>
    </rPh>
    <rPh sb="78" eb="80">
      <t>トクテイ</t>
    </rPh>
    <rPh sb="80" eb="82">
      <t>コウジョウ</t>
    </rPh>
    <rPh sb="82" eb="83">
      <t>トウ</t>
    </rPh>
    <rPh sb="84" eb="86">
      <t>バアイ</t>
    </rPh>
    <rPh sb="88" eb="89">
      <t>ツギ</t>
    </rPh>
    <rPh sb="90" eb="91">
      <t>シキ</t>
    </rPh>
    <rPh sb="92" eb="93">
      <t>ミ</t>
    </rPh>
    <rPh sb="95" eb="97">
      <t>ヒツヨウ</t>
    </rPh>
    <rPh sb="101" eb="103">
      <t>ショウサイ</t>
    </rPh>
    <rPh sb="105" eb="107">
      <t>コウジョウ</t>
    </rPh>
    <rPh sb="107" eb="109">
      <t>リッチ</t>
    </rPh>
    <rPh sb="110" eb="111">
      <t>カン</t>
    </rPh>
    <rPh sb="113" eb="115">
      <t>ジュンソク</t>
    </rPh>
    <rPh sb="117" eb="119">
      <t>ビコウ</t>
    </rPh>
    <phoneticPr fontId="1"/>
  </si>
  <si>
    <t>施行令第１条、第２条の改廃時にその改廃により新たに特定工場となる工場の設置をしている者又は新設工事中の者がその後最初に行う変更</t>
    <rPh sb="0" eb="3">
      <t>セコウレイ</t>
    </rPh>
    <rPh sb="3" eb="4">
      <t>ダイ</t>
    </rPh>
    <rPh sb="5" eb="6">
      <t>ジョウ</t>
    </rPh>
    <rPh sb="7" eb="8">
      <t>ダイ</t>
    </rPh>
    <rPh sb="9" eb="10">
      <t>ジョウ</t>
    </rPh>
    <rPh sb="11" eb="13">
      <t>カイハイ</t>
    </rPh>
    <rPh sb="13" eb="14">
      <t>ジ</t>
    </rPh>
    <rPh sb="17" eb="19">
      <t>カイハイ</t>
    </rPh>
    <rPh sb="22" eb="23">
      <t>アラ</t>
    </rPh>
    <rPh sb="25" eb="27">
      <t>トクテイ</t>
    </rPh>
    <rPh sb="27" eb="29">
      <t>コウジョウ</t>
    </rPh>
    <rPh sb="32" eb="34">
      <t>コウジョウ</t>
    </rPh>
    <rPh sb="35" eb="37">
      <t>セッチ</t>
    </rPh>
    <rPh sb="42" eb="43">
      <t>モノ</t>
    </rPh>
    <rPh sb="43" eb="44">
      <t>マタ</t>
    </rPh>
    <rPh sb="45" eb="50">
      <t>シンセツコウジチュウ</t>
    </rPh>
    <rPh sb="51" eb="52">
      <t>モノ</t>
    </rPh>
    <rPh sb="55" eb="56">
      <t>ゴ</t>
    </rPh>
    <rPh sb="56" eb="58">
      <t>サイショ</t>
    </rPh>
    <rPh sb="59" eb="60">
      <t>オコナ</t>
    </rPh>
    <rPh sb="61" eb="63">
      <t>ヘンコウ</t>
    </rPh>
    <phoneticPr fontId="1"/>
  </si>
  <si>
    <t>　富士市における緑地面積率及び環境施設面積率は、敷地における都市計画の決定状況等により、下記に定められています。重複緑地算入上限は、緑地面積率の1/2です。</t>
    <rPh sb="1" eb="4">
      <t>フジシ</t>
    </rPh>
    <rPh sb="8" eb="10">
      <t>リョクチ</t>
    </rPh>
    <rPh sb="10" eb="12">
      <t>メンセキ</t>
    </rPh>
    <rPh sb="12" eb="13">
      <t>リツ</t>
    </rPh>
    <rPh sb="13" eb="14">
      <t>オヨ</t>
    </rPh>
    <rPh sb="15" eb="17">
      <t>カンキョウ</t>
    </rPh>
    <rPh sb="17" eb="19">
      <t>シセツ</t>
    </rPh>
    <rPh sb="19" eb="21">
      <t>メンセキ</t>
    </rPh>
    <rPh sb="21" eb="22">
      <t>リツ</t>
    </rPh>
    <rPh sb="24" eb="26">
      <t>シキチ</t>
    </rPh>
    <rPh sb="30" eb="32">
      <t>トシ</t>
    </rPh>
    <rPh sb="32" eb="34">
      <t>ケイカク</t>
    </rPh>
    <rPh sb="35" eb="37">
      <t>ケッテイ</t>
    </rPh>
    <rPh sb="37" eb="39">
      <t>ジョウキョウ</t>
    </rPh>
    <rPh sb="39" eb="40">
      <t>トウ</t>
    </rPh>
    <rPh sb="44" eb="46">
      <t>カキ</t>
    </rPh>
    <rPh sb="47" eb="48">
      <t>サダ</t>
    </rPh>
    <rPh sb="56" eb="58">
      <t>チョウフク</t>
    </rPh>
    <rPh sb="58" eb="60">
      <t>リョクチ</t>
    </rPh>
    <rPh sb="60" eb="62">
      <t>サンニュウ</t>
    </rPh>
    <rPh sb="62" eb="64">
      <t>ジョウゲン</t>
    </rPh>
    <rPh sb="66" eb="68">
      <t>リョクチ</t>
    </rPh>
    <rPh sb="68" eb="70">
      <t>メンセキ</t>
    </rPh>
    <rPh sb="70" eb="71">
      <t>リツ</t>
    </rPh>
    <phoneticPr fontId="1"/>
  </si>
  <si>
    <t>以下のいずれかに該当する工場</t>
    <rPh sb="0" eb="2">
      <t>イカ</t>
    </rPh>
    <rPh sb="8" eb="10">
      <t>ガイトウ</t>
    </rPh>
    <rPh sb="12" eb="14">
      <t>コウジョウ</t>
    </rPh>
    <phoneticPr fontId="1"/>
  </si>
  <si>
    <t>○　製造業</t>
    <phoneticPr fontId="1"/>
  </si>
  <si>
    <t>○　電気・ガス・熱供給業者（水力、地熱及び太陽光発電所は除く）</t>
    <phoneticPr fontId="1"/>
  </si>
  <si>
    <t>敷地面積9,000㎡以上又は建築面積3,000㎡以上</t>
    <rPh sb="0" eb="4">
      <t>シキチメンセキ</t>
    </rPh>
    <rPh sb="10" eb="12">
      <t>イジョウ</t>
    </rPh>
    <rPh sb="12" eb="13">
      <t>マタ</t>
    </rPh>
    <rPh sb="14" eb="18">
      <t>ケンチクメンセキ</t>
    </rPh>
    <rPh sb="24" eb="26">
      <t>イジョウ</t>
    </rPh>
    <phoneticPr fontId="1"/>
  </si>
  <si>
    <t>　昭和49年６月28日以前から設置されている工場で、上記に満たない工場は、工場立地法第４条の２第２項の規定に基づく準則を定める条例に基づき、「準則計算票」を作成し、準則を満たすことを確認し、提出してください。</t>
    <rPh sb="1" eb="3">
      <t>ショウワ</t>
    </rPh>
    <rPh sb="5" eb="6">
      <t>ネン</t>
    </rPh>
    <rPh sb="7" eb="8">
      <t>ガツ</t>
    </rPh>
    <rPh sb="10" eb="11">
      <t>ニチ</t>
    </rPh>
    <rPh sb="11" eb="13">
      <t>イゼン</t>
    </rPh>
    <rPh sb="15" eb="17">
      <t>セッチ</t>
    </rPh>
    <rPh sb="22" eb="24">
      <t>コウジョウ</t>
    </rPh>
    <rPh sb="26" eb="28">
      <t>ジョウキ</t>
    </rPh>
    <rPh sb="29" eb="30">
      <t>ミ</t>
    </rPh>
    <rPh sb="33" eb="35">
      <t>コウジョウ</t>
    </rPh>
    <rPh sb="66" eb="67">
      <t>モト</t>
    </rPh>
    <rPh sb="71" eb="73">
      <t>ジュンソク</t>
    </rPh>
    <rPh sb="78" eb="80">
      <t>サクセイ</t>
    </rPh>
    <rPh sb="82" eb="84">
      <t>ジュンソク</t>
    </rPh>
    <rPh sb="85" eb="86">
      <t>ミ</t>
    </rPh>
    <rPh sb="91" eb="93">
      <t>カクニン</t>
    </rPh>
    <rPh sb="95" eb="97">
      <t>テイシュツ</t>
    </rPh>
    <phoneticPr fontId="1"/>
  </si>
  <si>
    <t>　特定工場を新設又は変更しようとするときは、工場立地法（以下「法」という。）による届出義務があります。
　特定工場は、以下の業種と規模の両方に該当するものと定められています。</t>
    <rPh sb="22" eb="24">
      <t>コウジョウ</t>
    </rPh>
    <rPh sb="24" eb="26">
      <t>リッチ</t>
    </rPh>
    <rPh sb="26" eb="27">
      <t>ホウ</t>
    </rPh>
    <rPh sb="28" eb="30">
      <t>イカ</t>
    </rPh>
    <rPh sb="31" eb="32">
      <t>ホウ</t>
    </rPh>
    <rPh sb="41" eb="42">
      <t>トド</t>
    </rPh>
    <rPh sb="42" eb="43">
      <t>デ</t>
    </rPh>
    <rPh sb="43" eb="45">
      <t>ギム</t>
    </rPh>
    <rPh sb="53" eb="55">
      <t>トクテイ</t>
    </rPh>
    <rPh sb="55" eb="57">
      <t>コウジョウ</t>
    </rPh>
    <rPh sb="59" eb="61">
      <t>イカ</t>
    </rPh>
    <rPh sb="62" eb="64">
      <t>ギョウシュ</t>
    </rPh>
    <rPh sb="65" eb="67">
      <t>キボ</t>
    </rPh>
    <rPh sb="68" eb="70">
      <t>リョウホウ</t>
    </rPh>
    <rPh sb="71" eb="73">
      <t>ガイトウ</t>
    </rPh>
    <rPh sb="78" eb="79">
      <t>サダ</t>
    </rPh>
    <phoneticPr fontId="1"/>
  </si>
  <si>
    <t>業種…</t>
    <rPh sb="0" eb="2">
      <t>ギョウシュ</t>
    </rPh>
    <phoneticPr fontId="1"/>
  </si>
  <si>
    <t>規模…</t>
    <rPh sb="0" eb="2">
      <t>キボ</t>
    </rPh>
    <phoneticPr fontId="1"/>
  </si>
  <si>
    <r>
      <t>E</t>
    </r>
    <r>
      <rPr>
        <vertAlign val="subscript"/>
        <sz val="10.5"/>
        <color theme="1"/>
        <rFont val="ＭＳ 明朝"/>
        <family val="1"/>
        <charset val="128"/>
      </rPr>
      <t>1</t>
    </r>
    <phoneticPr fontId="1"/>
  </si>
  <si>
    <r>
      <t>今回の届出の前までに設置した環境施設面積（E</t>
    </r>
    <r>
      <rPr>
        <vertAlign val="subscript"/>
        <sz val="10.5"/>
        <color theme="1"/>
        <rFont val="ＭＳ 明朝"/>
        <family val="1"/>
        <charset val="128"/>
      </rPr>
      <t>0</t>
    </r>
    <r>
      <rPr>
        <sz val="10.5"/>
        <color theme="1"/>
        <rFont val="ＭＳ 明朝"/>
        <family val="1"/>
        <charset val="128"/>
      </rPr>
      <t>を含む）</t>
    </r>
    <rPh sb="0" eb="2">
      <t>コンカイ</t>
    </rPh>
    <rPh sb="3" eb="5">
      <t>トドケデ</t>
    </rPh>
    <rPh sb="6" eb="7">
      <t>マエ</t>
    </rPh>
    <rPh sb="10" eb="12">
      <t>セッチ</t>
    </rPh>
    <rPh sb="14" eb="16">
      <t>カンキョウ</t>
    </rPh>
    <rPh sb="16" eb="18">
      <t>シセツ</t>
    </rPh>
    <rPh sb="18" eb="20">
      <t>メンセキ</t>
    </rPh>
    <rPh sb="24" eb="25">
      <t>フク</t>
    </rPh>
    <phoneticPr fontId="1"/>
  </si>
  <si>
    <t>敷地面積に対する生産施設面積の割合の上限</t>
    <rPh sb="0" eb="2">
      <t>シキチ</t>
    </rPh>
    <rPh sb="2" eb="4">
      <t>メンセキ</t>
    </rPh>
    <rPh sb="5" eb="6">
      <t>タイ</t>
    </rPh>
    <rPh sb="8" eb="10">
      <t>セイサン</t>
    </rPh>
    <rPh sb="10" eb="12">
      <t>シセツ</t>
    </rPh>
    <rPh sb="12" eb="14">
      <t>メンセキ</t>
    </rPh>
    <rPh sb="15" eb="17">
      <t>ワリアイ</t>
    </rPh>
    <rPh sb="18" eb="20">
      <t>ジョウゲン</t>
    </rPh>
    <phoneticPr fontId="1"/>
  </si>
  <si>
    <t>　　 及び　　 の計算は小数点第６位を四捨五入すること。</t>
    <rPh sb="3" eb="4">
      <t>オヨ</t>
    </rPh>
    <phoneticPr fontId="1"/>
  </si>
  <si>
    <t>　生産施設の計算は最後に小数点以下を切り捨て、緑地及び環境施設の計算は最後に小数点以下を切り上げること。</t>
    <rPh sb="1" eb="3">
      <t>セイサン</t>
    </rPh>
    <rPh sb="3" eb="5">
      <t>シセツ</t>
    </rPh>
    <rPh sb="6" eb="8">
      <t>ケイサン</t>
    </rPh>
    <rPh sb="9" eb="11">
      <t>サイゴ</t>
    </rPh>
    <rPh sb="12" eb="15">
      <t>ショウスウテン</t>
    </rPh>
    <rPh sb="15" eb="17">
      <t>イカ</t>
    </rPh>
    <rPh sb="18" eb="19">
      <t>キ</t>
    </rPh>
    <rPh sb="20" eb="21">
      <t>ス</t>
    </rPh>
    <rPh sb="23" eb="25">
      <t>リョクチ</t>
    </rPh>
    <rPh sb="25" eb="26">
      <t>オヨ</t>
    </rPh>
    <rPh sb="27" eb="29">
      <t>カンキョウ</t>
    </rPh>
    <rPh sb="29" eb="31">
      <t>シセツ</t>
    </rPh>
    <rPh sb="32" eb="34">
      <t>ケイサン</t>
    </rPh>
    <rPh sb="35" eb="37">
      <t>サイゴ</t>
    </rPh>
    <rPh sb="38" eb="41">
      <t>ショウスウテン</t>
    </rPh>
    <rPh sb="41" eb="43">
      <t>イカ</t>
    </rPh>
    <rPh sb="44" eb="45">
      <t>キ</t>
    </rPh>
    <rPh sb="46" eb="47">
      <t>ア</t>
    </rPh>
    <phoneticPr fontId="1"/>
  </si>
  <si>
    <t>㎡</t>
  </si>
  <si>
    <t>今回変更後敷地面積</t>
    <rPh sb="0" eb="2">
      <t>コンカイ</t>
    </rPh>
    <rPh sb="2" eb="9">
      <t>ヘンコウゴシキチメンセキ</t>
    </rPh>
    <phoneticPr fontId="1"/>
  </si>
  <si>
    <t>今回増加する生産施設面積（今回撤去含まず）</t>
    <rPh sb="0" eb="2">
      <t>コンカイ</t>
    </rPh>
    <rPh sb="2" eb="4">
      <t>ゾウカ</t>
    </rPh>
    <rPh sb="6" eb="8">
      <t>セイサン</t>
    </rPh>
    <rPh sb="8" eb="10">
      <t>シセツ</t>
    </rPh>
    <rPh sb="10" eb="12">
      <t>メンセキ</t>
    </rPh>
    <rPh sb="13" eb="15">
      <t>コンカイ</t>
    </rPh>
    <rPh sb="15" eb="17">
      <t>テッキョ</t>
    </rPh>
    <rPh sb="17" eb="18">
      <t>フク</t>
    </rPh>
    <phoneticPr fontId="1"/>
  </si>
  <si>
    <t>今回増加する緑地面積（今回撤去分との差）</t>
    <rPh sb="0" eb="2">
      <t>コンカイ</t>
    </rPh>
    <rPh sb="2" eb="4">
      <t>ゾウカ</t>
    </rPh>
    <rPh sb="6" eb="8">
      <t>リョクチ</t>
    </rPh>
    <rPh sb="8" eb="10">
      <t>メンセキ</t>
    </rPh>
    <rPh sb="11" eb="13">
      <t>コンカイ</t>
    </rPh>
    <rPh sb="13" eb="15">
      <t>テッキョ</t>
    </rPh>
    <rPh sb="15" eb="16">
      <t>ブン</t>
    </rPh>
    <rPh sb="18" eb="19">
      <t>サ</t>
    </rPh>
    <phoneticPr fontId="1"/>
  </si>
  <si>
    <t>今回増加する環境施設面積（今回撤去分との差）</t>
    <rPh sb="0" eb="2">
      <t>コンカイ</t>
    </rPh>
    <rPh sb="2" eb="4">
      <t>ゾウカ</t>
    </rPh>
    <rPh sb="6" eb="8">
      <t>カンキョウ</t>
    </rPh>
    <rPh sb="8" eb="10">
      <t>シセツ</t>
    </rPh>
    <rPh sb="10" eb="12">
      <t>メンセキ</t>
    </rPh>
    <rPh sb="13" eb="15">
      <t>コンカイ</t>
    </rPh>
    <rPh sb="15" eb="17">
      <t>テッキョ</t>
    </rPh>
    <rPh sb="17" eb="18">
      <t>ブン</t>
    </rPh>
    <rPh sb="20" eb="21">
      <t>サ</t>
    </rPh>
    <phoneticPr fontId="1"/>
  </si>
  <si>
    <t>昭和49年６月28日時点で設置済又は工事中の緑地面積</t>
    <phoneticPr fontId="1"/>
  </si>
  <si>
    <t>生産施設の変更とは無関係に届け出ている増加分緑地面積</t>
    <phoneticPr fontId="1"/>
  </si>
  <si>
    <t>昭和49年６月28日時点で設置済又は工事中の環境施設面積</t>
    <phoneticPr fontId="1"/>
  </si>
  <si>
    <t>生産施設の変更とは無関係に届け出ている増加分環境施設面積</t>
    <phoneticPr fontId="1"/>
  </si>
  <si>
    <t>前回までの生産施設変更時に準則値を超えて設置した環境施設面積</t>
    <rPh sb="11" eb="12">
      <t>トキ</t>
    </rPh>
    <phoneticPr fontId="1"/>
  </si>
  <si>
    <t>前回までの生産施設変更時に準則値を超えて設置した緑地面積</t>
    <rPh sb="11" eb="12">
      <t>トキ</t>
    </rPh>
    <phoneticPr fontId="1"/>
  </si>
  <si>
    <t>既存生産施設用敷地計算係数</t>
    <rPh sb="0" eb="13">
      <t>キゾンセイサンシセツヨウシキチケイサンケイスウ</t>
    </rPh>
    <phoneticPr fontId="1"/>
  </si>
  <si>
    <t>　当ファイルは、法第６条第１項等に基づく特定工場の新設及び変更の申請書類をまとめたものです。
　一般的な企業の状況を想定して、自動転記されるように設定していますので、自社の状況にそぐわない項目があれば、直接入力してください。その場合、別のシートやセルで自動転記されない場合がありますので、御確認ください。
　なお、届出から90日間は着工できないこととなっていますが、下記の選択により、この期間を30日間に短縮することができます。
　初めに下記から今回の申請を選択してください。</t>
    <rPh sb="1" eb="2">
      <t>トウ</t>
    </rPh>
    <rPh sb="8" eb="9">
      <t>ホウ</t>
    </rPh>
    <rPh sb="9" eb="10">
      <t>ダイ</t>
    </rPh>
    <rPh sb="11" eb="12">
      <t>ジョウ</t>
    </rPh>
    <rPh sb="12" eb="13">
      <t>ダイ</t>
    </rPh>
    <rPh sb="14" eb="15">
      <t>コウ</t>
    </rPh>
    <rPh sb="15" eb="16">
      <t>トウ</t>
    </rPh>
    <rPh sb="17" eb="18">
      <t>モト</t>
    </rPh>
    <rPh sb="20" eb="24">
      <t>トクテイコウジョウ</t>
    </rPh>
    <rPh sb="25" eb="27">
      <t>シンセツ</t>
    </rPh>
    <rPh sb="27" eb="28">
      <t>オヨ</t>
    </rPh>
    <rPh sb="29" eb="31">
      <t>ヘンコウ</t>
    </rPh>
    <rPh sb="32" eb="34">
      <t>シンセイ</t>
    </rPh>
    <rPh sb="35" eb="36">
      <t>ルイ</t>
    </rPh>
    <rPh sb="48" eb="51">
      <t>イッパンテキ</t>
    </rPh>
    <rPh sb="52" eb="54">
      <t>キギョウ</t>
    </rPh>
    <rPh sb="55" eb="57">
      <t>ジョウキョウ</t>
    </rPh>
    <rPh sb="58" eb="60">
      <t>ソウテイ</t>
    </rPh>
    <rPh sb="83" eb="85">
      <t>ジシャ</t>
    </rPh>
    <rPh sb="86" eb="88">
      <t>ジョウキョウ</t>
    </rPh>
    <rPh sb="183" eb="185">
      <t>カキ</t>
    </rPh>
    <rPh sb="186" eb="188">
      <t>センタク</t>
    </rPh>
    <rPh sb="216" eb="217">
      <t>ハジ</t>
    </rPh>
    <rPh sb="219" eb="221">
      <t>カキ</t>
    </rPh>
    <rPh sb="223" eb="225">
      <t>コンカイ</t>
    </rPh>
    <rPh sb="226" eb="228">
      <t>シンセイ</t>
    </rPh>
    <rPh sb="229" eb="231">
      <t>センタク</t>
    </rPh>
    <phoneticPr fontId="1"/>
  </si>
  <si>
    <t>届出から着工までの実施制限期間を30日間に短縮する</t>
    <rPh sb="0" eb="2">
      <t>トドケデ</t>
    </rPh>
    <rPh sb="4" eb="6">
      <t>チャッコウ</t>
    </rPh>
    <rPh sb="9" eb="11">
      <t>ジッシ</t>
    </rPh>
    <rPh sb="11" eb="13">
      <t>セイゲン</t>
    </rPh>
    <rPh sb="13" eb="15">
      <t>キカン</t>
    </rPh>
    <rPh sb="18" eb="19">
      <t>ニチ</t>
    </rPh>
    <rPh sb="19" eb="20">
      <t>カン</t>
    </rPh>
    <rPh sb="21" eb="23">
      <t>タンシュク</t>
    </rPh>
    <phoneticPr fontId="1"/>
  </si>
  <si>
    <t>届出から着工までの実施制限期間を30日間に短縮しない</t>
    <rPh sb="0" eb="2">
      <t>トドケデ</t>
    </rPh>
    <rPh sb="4" eb="6">
      <t>チャッコウ</t>
    </rPh>
    <rPh sb="9" eb="11">
      <t>ジッシ</t>
    </rPh>
    <rPh sb="11" eb="13">
      <t>セイゲン</t>
    </rPh>
    <rPh sb="13" eb="15">
      <t>キカン</t>
    </rPh>
    <rPh sb="18" eb="19">
      <t>ニチ</t>
    </rPh>
    <rPh sb="19" eb="20">
      <t>カン</t>
    </rPh>
    <rPh sb="21" eb="23">
      <t>タンシュク</t>
    </rPh>
    <phoneticPr fontId="1"/>
  </si>
  <si>
    <t>準則計算票</t>
    <rPh sb="0" eb="2">
      <t>ジュンソク</t>
    </rPh>
    <rPh sb="2" eb="4">
      <t>ケイサン</t>
    </rPh>
    <rPh sb="4" eb="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</si>
</sst>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0&quot;円&quot;;&quot;△ &quot;#,##0&quot;円&quot;"/>
    <numFmt numFmtId="178" formatCode="#,##0&quot;㎡&quot;;&quot;△ &quot;#,##0&quot;㎡&quot;"/>
    <numFmt numFmtId="179" formatCode="#,##0&quot;人&quot;;&quot;△ &quot;#,##0&quot;人&quot;"/>
    <numFmt numFmtId="180" formatCode="#,##0.00&quot;㎡&quot;;&quot;△ &quot;#,##0.00&quot;㎡&quot;"/>
    <numFmt numFmtId="181" formatCode="0_ "/>
    <numFmt numFmtId="182" formatCode="#,##0.0;&quot;△ &quot;#,##0.0"/>
    <numFmt numFmtId="183" formatCode="#,##0.0&quot;％&quot;;&quot;△ &quot;#,##0.0&quot;％&quot;"/>
    <numFmt numFmtId="184" formatCode="#,##0\ \ ;&quot;△ &quot;#,##0\ \ "/>
    <numFmt numFmtId="185" formatCode="0_);[Red]\(0\)"/>
    <numFmt numFmtId="186" formatCode="0.00;&quot;△ &quot;0.00"/>
    <numFmt numFmtId="187" formatCode="0.0;&quot;△ &quot;0.0"/>
  </numFmts>
  <fonts count="13">
    <font>
      <sz val="11"/>
      <color theme="1"/>
      <name val="ＭＳ Ｐゴシック"/>
      <family val="2"/>
      <scheme val="minor"/>
    </font>
    <font>
      <sz val="6"/>
      <name val="ＭＳ Ｐゴシック"/>
      <family val="3"/>
      <charset val="128"/>
      <scheme val="minor"/>
    </font>
    <font>
      <sz val="9"/>
      <color indexed="81"/>
      <name val="MS P ゴシック"/>
      <family val="3"/>
      <charset val="128"/>
    </font>
    <font>
      <sz val="10.5"/>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8.5"/>
      <color theme="1"/>
      <name val="ＭＳ 明朝"/>
      <family val="1"/>
      <charset val="128"/>
    </font>
    <font>
      <sz val="9"/>
      <color rgb="FF000000"/>
      <name val="MS UI Gothic"/>
      <family val="3"/>
      <charset val="128"/>
    </font>
    <font>
      <vertAlign val="subscript"/>
      <sz val="10.5"/>
      <color theme="1"/>
      <name val="ＭＳ 明朝"/>
      <family val="1"/>
      <charset val="128"/>
    </font>
    <font>
      <sz val="11"/>
      <color theme="1"/>
      <name val="ＭＳ Ｐゴシック"/>
      <family val="2"/>
      <scheme val="minor"/>
    </font>
    <font>
      <sz val="9"/>
      <color rgb="FF000000"/>
      <name val="Meiryo UI"/>
      <family val="3"/>
      <charset val="128"/>
    </font>
  </fonts>
  <fills count="4">
    <fill>
      <patternFill patternType="none"/>
    </fill>
    <fill>
      <patternFill patternType="gray125"/>
    </fill>
    <fill>
      <patternFill patternType="solid">
        <fgColor rgb="FFCCECFF"/>
        <bgColor indexed="64"/>
      </patternFill>
    </fill>
    <fill>
      <patternFill patternType="solid">
        <fgColor rgb="FF99FFCC"/>
        <bgColor indexed="64"/>
      </patternFill>
    </fill>
  </fills>
  <borders count="1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diagonalDown="1">
      <left style="thin">
        <color auto="1"/>
      </left>
      <right/>
      <top style="thin">
        <color auto="1"/>
      </top>
      <bottom style="thin">
        <color auto="1"/>
      </bottom>
      <diagonal style="thin">
        <color indexed="64"/>
      </diagonal>
    </border>
    <border diagonalDown="1">
      <left/>
      <right/>
      <top style="thin">
        <color auto="1"/>
      </top>
      <bottom style="thin">
        <color auto="1"/>
      </bottom>
      <diagonal style="thin">
        <color indexed="64"/>
      </diagonal>
    </border>
    <border diagonalDown="1">
      <left style="thin">
        <color auto="1"/>
      </left>
      <right style="thin">
        <color auto="1"/>
      </right>
      <top style="thin">
        <color auto="1"/>
      </top>
      <bottom style="thin">
        <color auto="1"/>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right style="thin">
        <color auto="1"/>
      </right>
      <top style="thin">
        <color auto="1"/>
      </top>
      <bottom style="thin">
        <color auto="1"/>
      </bottom>
      <diagonal style="thin">
        <color indexed="64"/>
      </diagonal>
    </border>
    <border diagonalDown="1">
      <left style="thin">
        <color auto="1"/>
      </left>
      <right style="thin">
        <color auto="1"/>
      </right>
      <top/>
      <bottom style="thin">
        <color auto="1"/>
      </bottom>
      <diagonal style="thin">
        <color indexed="64"/>
      </diagonal>
    </border>
    <border diagonalDown="1">
      <left style="thin">
        <color auto="1"/>
      </left>
      <right style="thin">
        <color auto="1"/>
      </right>
      <top style="thin">
        <color indexed="64"/>
      </top>
      <bottom style="hair">
        <color indexed="64"/>
      </bottom>
      <diagonal style="thin">
        <color indexed="64"/>
      </diagonal>
    </border>
    <border diagonalDown="1">
      <left style="thin">
        <color auto="1"/>
      </left>
      <right style="thin">
        <color auto="1"/>
      </right>
      <top style="hair">
        <color indexed="64"/>
      </top>
      <bottom style="hair">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rgb="FF000000"/>
      </right>
      <top/>
      <bottom/>
      <diagonal/>
    </border>
    <border>
      <left/>
      <right style="hair">
        <color rgb="FF000000"/>
      </right>
      <top style="thin">
        <color rgb="FF000000"/>
      </top>
      <bottom/>
      <diagonal/>
    </border>
    <border>
      <left/>
      <right style="hair">
        <color rgb="FF000000"/>
      </right>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diagonalDown="1">
      <left style="thin">
        <color rgb="FF000000"/>
      </left>
      <right/>
      <top style="thin">
        <color rgb="FF000000"/>
      </top>
      <bottom/>
      <diagonal style="thin">
        <color rgb="FF000000"/>
      </diagonal>
    </border>
    <border diagonalDown="1">
      <left/>
      <right/>
      <top style="thin">
        <color rgb="FF000000"/>
      </top>
      <bottom/>
      <diagonal style="thin">
        <color rgb="FF000000"/>
      </diagonal>
    </border>
    <border diagonalDown="1">
      <left/>
      <right style="thin">
        <color rgb="FF000000"/>
      </right>
      <top style="thin">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diagonalDown="1">
      <left style="thin">
        <color rgb="FF000000"/>
      </left>
      <right/>
      <top/>
      <bottom/>
      <diagonal style="thin">
        <color rgb="FF000000"/>
      </diagonal>
    </border>
    <border diagonalDown="1">
      <left/>
      <right/>
      <top/>
      <bottom/>
      <diagonal style="thin">
        <color rgb="FF000000"/>
      </diagonal>
    </border>
    <border diagonalDown="1">
      <left/>
      <right style="thin">
        <color rgb="FF000000"/>
      </right>
      <top/>
      <bottom/>
      <diagonal style="thin">
        <color rgb="FF000000"/>
      </diagonal>
    </border>
    <border>
      <left style="hair">
        <color rgb="FF000000"/>
      </left>
      <right style="thin">
        <color rgb="FF000000"/>
      </right>
      <top style="thin">
        <color rgb="FF000000"/>
      </top>
      <bottom/>
      <diagonal/>
    </border>
    <border>
      <left style="hair">
        <color rgb="FF000000"/>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bottom/>
      <diagonal/>
    </border>
    <border diagonalDown="1">
      <left style="hair">
        <color rgb="FF000000"/>
      </left>
      <right style="thin">
        <color rgb="FF000000"/>
      </right>
      <top style="hair">
        <color rgb="FF000000"/>
      </top>
      <bottom style="hair">
        <color rgb="FF000000"/>
      </bottom>
      <diagonal style="hair">
        <color rgb="FF000000"/>
      </diagonal>
    </border>
    <border diagonalDown="1">
      <left style="hair">
        <color rgb="FF000000"/>
      </left>
      <right style="hair">
        <color rgb="FF000000"/>
      </right>
      <top style="hair">
        <color rgb="FF000000"/>
      </top>
      <bottom style="hair">
        <color rgb="FF000000"/>
      </bottom>
      <diagonal style="hair">
        <color rgb="FF000000"/>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rgb="FF000000"/>
      </left>
      <right style="thin">
        <color rgb="FF000000"/>
      </right>
      <top style="hair">
        <color rgb="FF000000"/>
      </top>
      <bottom/>
      <diagonal/>
    </border>
    <border>
      <left style="hair">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thin">
        <color rgb="FF000000"/>
      </top>
      <bottom style="hair">
        <color rgb="FF000000"/>
      </bottom>
      <diagonal/>
    </border>
    <border diagonalUp="1">
      <left style="hair">
        <color rgb="FF000000"/>
      </left>
      <right style="thin">
        <color rgb="FF000000"/>
      </right>
      <top style="hair">
        <color rgb="FF000000"/>
      </top>
      <bottom style="hair">
        <color rgb="FF000000"/>
      </bottom>
      <diagonal style="hair">
        <color rgb="FF000000"/>
      </diagonal>
    </border>
    <border diagonalUp="1">
      <left style="hair">
        <color rgb="FF000000"/>
      </left>
      <right style="hair">
        <color rgb="FF000000"/>
      </right>
      <top style="hair">
        <color rgb="FF000000"/>
      </top>
      <bottom style="hair">
        <color rgb="FF000000"/>
      </bottom>
      <diagonal style="hair">
        <color rgb="FF000000"/>
      </diagonal>
    </border>
    <border>
      <left style="thin">
        <color rgb="FF000000"/>
      </left>
      <right/>
      <top/>
      <bottom style="hair">
        <color rgb="FF000000"/>
      </bottom>
      <diagonal/>
    </border>
    <border>
      <left style="thin">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586">
    <xf numFmtId="0" fontId="0" fillId="0" borderId="0" xfId="0"/>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Fill="1" applyAlignment="1">
      <alignment horizontal="justify" vertical="center"/>
    </xf>
    <xf numFmtId="0" fontId="3" fillId="0" borderId="0" xfId="0" applyFont="1" applyFill="1" applyAlignment="1">
      <alignment horizontal="distributed" vertical="center"/>
    </xf>
    <xf numFmtId="0" fontId="3" fillId="0" borderId="0" xfId="0" applyFont="1" applyFill="1" applyAlignment="1">
      <alignment horizontal="center" vertical="center"/>
    </xf>
    <xf numFmtId="0" fontId="3" fillId="0" borderId="0" xfId="0" applyFont="1" applyBorder="1" applyAlignment="1">
      <alignment horizontal="justify" vertical="center" wrapText="1"/>
    </xf>
    <xf numFmtId="49" fontId="3" fillId="0" borderId="0" xfId="0" applyNumberFormat="1" applyFont="1" applyBorder="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3" fillId="0" borderId="17" xfId="0" applyFont="1" applyBorder="1" applyAlignment="1">
      <alignment vertical="center"/>
    </xf>
    <xf numFmtId="0" fontId="3" fillId="0" borderId="26" xfId="0" applyFont="1" applyBorder="1" applyAlignment="1">
      <alignment vertical="center"/>
    </xf>
    <xf numFmtId="179" fontId="3" fillId="2" borderId="17" xfId="0" applyNumberFormat="1" applyFont="1" applyFill="1" applyBorder="1" applyAlignment="1">
      <alignment horizontal="right" vertical="center"/>
    </xf>
    <xf numFmtId="179" fontId="3" fillId="0" borderId="17" xfId="0" applyNumberFormat="1" applyFont="1" applyFill="1" applyBorder="1" applyAlignment="1">
      <alignment horizontal="right" vertical="center"/>
    </xf>
    <xf numFmtId="0" fontId="3" fillId="0" borderId="17" xfId="0" applyFont="1" applyBorder="1" applyAlignment="1">
      <alignment horizontal="center" vertical="center"/>
    </xf>
    <xf numFmtId="0" fontId="3" fillId="0" borderId="0" xfId="0" applyFont="1" applyFill="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vertical="justify" wrapText="1"/>
    </xf>
    <xf numFmtId="0" fontId="3" fillId="0" borderId="0" xfId="0" applyFont="1" applyAlignment="1">
      <alignment vertical="center"/>
    </xf>
    <xf numFmtId="0" fontId="3" fillId="3" borderId="0" xfId="0" applyFont="1" applyFill="1" applyAlignment="1">
      <alignment vertical="center"/>
    </xf>
    <xf numFmtId="0" fontId="3" fillId="0" borderId="0" xfId="0" applyFont="1" applyAlignment="1">
      <alignment vertical="center"/>
    </xf>
    <xf numFmtId="0" fontId="3" fillId="0" borderId="0" xfId="0" applyFont="1" applyAlignment="1">
      <alignment horizontal="distributed" vertical="center"/>
    </xf>
    <xf numFmtId="49" fontId="3" fillId="0" borderId="33" xfId="0" applyNumberFormat="1" applyFont="1" applyBorder="1" applyAlignment="1">
      <alignment horizontal="justify" vertical="center" wrapText="1"/>
    </xf>
    <xf numFmtId="0" fontId="3" fillId="0" borderId="33" xfId="0" applyFont="1" applyBorder="1" applyAlignment="1">
      <alignment horizontal="justify" vertical="center" wrapText="1"/>
    </xf>
    <xf numFmtId="49" fontId="3" fillId="0" borderId="0" xfId="0" applyNumberFormat="1" applyFont="1" applyAlignment="1">
      <alignment vertical="center" wrapText="1"/>
    </xf>
    <xf numFmtId="49" fontId="3" fillId="0" borderId="0" xfId="0" applyNumberFormat="1" applyFont="1" applyAlignment="1">
      <alignment vertical="center"/>
    </xf>
    <xf numFmtId="0" fontId="3" fillId="0" borderId="33" xfId="0" applyFont="1" applyBorder="1" applyAlignment="1">
      <alignment horizontal="center" vertical="center" wrapText="1"/>
    </xf>
    <xf numFmtId="0" fontId="3" fillId="0" borderId="33"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vertical="center"/>
    </xf>
    <xf numFmtId="178" fontId="3" fillId="0" borderId="33" xfId="0" applyNumberFormat="1" applyFont="1" applyBorder="1" applyAlignment="1">
      <alignment vertical="center"/>
    </xf>
    <xf numFmtId="49" fontId="3" fillId="0" borderId="0" xfId="0" applyNumberFormat="1" applyFont="1" applyAlignment="1">
      <alignment vertical="justify" wrapText="1"/>
    </xf>
    <xf numFmtId="0" fontId="3" fillId="0" borderId="0" xfId="0" applyFont="1" applyAlignment="1">
      <alignment horizontal="justify" vertical="justify"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4" xfId="0" applyFont="1" applyBorder="1" applyAlignment="1">
      <alignment vertical="center" wrapText="1"/>
    </xf>
    <xf numFmtId="0" fontId="5" fillId="0" borderId="4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49" fontId="5" fillId="0" borderId="34" xfId="0" applyNumberFormat="1" applyFont="1" applyBorder="1" applyAlignment="1">
      <alignment vertical="center" wrapText="1"/>
    </xf>
    <xf numFmtId="0" fontId="5" fillId="0" borderId="48" xfId="0" applyFont="1" applyBorder="1" applyAlignment="1">
      <alignment vertical="center" wrapText="1"/>
    </xf>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40" xfId="0" applyFont="1" applyBorder="1" applyAlignment="1">
      <alignment vertical="center"/>
    </xf>
    <xf numFmtId="0" fontId="5" fillId="0" borderId="54" xfId="0" applyFont="1" applyBorder="1" applyAlignment="1">
      <alignment vertical="center" wrapText="1"/>
    </xf>
    <xf numFmtId="0" fontId="5" fillId="0" borderId="57" xfId="0" applyFont="1" applyBorder="1" applyAlignment="1">
      <alignment vertical="center" wrapText="1"/>
    </xf>
    <xf numFmtId="0" fontId="3" fillId="0" borderId="62" xfId="0" applyFont="1" applyBorder="1" applyAlignment="1">
      <alignment vertical="center"/>
    </xf>
    <xf numFmtId="0" fontId="3" fillId="0" borderId="63" xfId="0" applyFont="1" applyBorder="1" applyAlignment="1">
      <alignment vertical="center"/>
    </xf>
    <xf numFmtId="0" fontId="5" fillId="3" borderId="33" xfId="0" applyFont="1" applyFill="1" applyBorder="1" applyAlignment="1">
      <alignment vertical="center" wrapText="1"/>
    </xf>
    <xf numFmtId="0" fontId="5" fillId="3" borderId="43" xfId="0" applyFont="1" applyFill="1" applyBorder="1" applyAlignment="1">
      <alignment vertical="center" wrapText="1"/>
    </xf>
    <xf numFmtId="0" fontId="3" fillId="3" borderId="44" xfId="0" applyFont="1" applyFill="1" applyBorder="1" applyAlignment="1">
      <alignment vertical="center"/>
    </xf>
    <xf numFmtId="0" fontId="3" fillId="0" borderId="38"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6" xfId="0" applyFont="1" applyBorder="1" applyAlignment="1">
      <alignment horizontal="justify" vertical="center" wrapText="1"/>
    </xf>
    <xf numFmtId="49" fontId="3" fillId="0" borderId="57"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5" fillId="0" borderId="44" xfId="0" applyFont="1" applyBorder="1" applyAlignment="1">
      <alignment horizontal="center" vertical="center" wrapText="1"/>
    </xf>
    <xf numFmtId="0" fontId="5" fillId="0" borderId="37" xfId="0" applyFont="1" applyBorder="1" applyAlignment="1">
      <alignment vertical="center" wrapText="1"/>
    </xf>
    <xf numFmtId="0" fontId="5" fillId="0" borderId="35" xfId="0" applyFont="1" applyBorder="1" applyAlignment="1">
      <alignment vertical="center" wrapText="1"/>
    </xf>
    <xf numFmtId="0" fontId="3" fillId="0" borderId="0" xfId="0" applyFont="1" applyAlignment="1">
      <alignment horizontal="distributed" vertical="center"/>
    </xf>
    <xf numFmtId="0" fontId="3" fillId="0" borderId="33" xfId="0" applyFont="1" applyBorder="1" applyAlignment="1">
      <alignment horizontal="center" vertical="center" wrapText="1"/>
    </xf>
    <xf numFmtId="0" fontId="3" fillId="0" borderId="37" xfId="0" applyFont="1" applyBorder="1" applyAlignment="1">
      <alignment vertical="center" wrapText="1"/>
    </xf>
    <xf numFmtId="0" fontId="3" fillId="0" borderId="0" xfId="0" applyFont="1" applyAlignment="1" applyProtection="1">
      <alignment vertical="center"/>
      <protection locked="0"/>
    </xf>
    <xf numFmtId="0" fontId="3" fillId="0" borderId="0" xfId="0" applyFont="1" applyAlignment="1" applyProtection="1">
      <alignment vertical="center"/>
    </xf>
    <xf numFmtId="49" fontId="3" fillId="0" borderId="41" xfId="0" applyNumberFormat="1" applyFont="1" applyBorder="1" applyAlignment="1" applyProtection="1">
      <alignment vertical="center" wrapText="1"/>
      <protection locked="0"/>
    </xf>
    <xf numFmtId="49" fontId="3" fillId="0" borderId="0" xfId="0" applyNumberFormat="1" applyFont="1" applyAlignment="1" applyProtection="1">
      <alignment vertical="justify" wrapText="1"/>
      <protection locked="0"/>
    </xf>
    <xf numFmtId="0" fontId="3" fillId="0" borderId="0" xfId="0" applyFont="1" applyAlignment="1" applyProtection="1">
      <alignment horizontal="justify" vertical="justify" wrapText="1"/>
      <protection locked="0"/>
    </xf>
    <xf numFmtId="0" fontId="3" fillId="0" borderId="33" xfId="0" applyFont="1" applyBorder="1" applyAlignment="1">
      <alignment horizontal="center" vertical="center"/>
    </xf>
    <xf numFmtId="0" fontId="3" fillId="0" borderId="0" xfId="0" applyFont="1" applyBorder="1" applyAlignment="1">
      <alignment vertical="center"/>
    </xf>
    <xf numFmtId="0" fontId="5" fillId="0" borderId="37" xfId="0" applyFont="1" applyBorder="1" applyAlignment="1">
      <alignment horizontal="right" vertical="center" wrapText="1"/>
    </xf>
    <xf numFmtId="0" fontId="5" fillId="0" borderId="35" xfId="0" applyFont="1" applyBorder="1" applyAlignment="1">
      <alignment horizontal="right" vertical="center" wrapText="1"/>
    </xf>
    <xf numFmtId="0" fontId="3" fillId="0" borderId="0" xfId="0" applyFont="1" applyAlignment="1">
      <alignment horizontal="center" vertical="center"/>
    </xf>
    <xf numFmtId="0" fontId="3" fillId="0" borderId="35" xfId="0" applyFont="1" applyBorder="1" applyAlignment="1">
      <alignment vertical="center"/>
    </xf>
    <xf numFmtId="0" fontId="3" fillId="0" borderId="22" xfId="0" applyFont="1" applyBorder="1" applyAlignment="1">
      <alignment vertical="center"/>
    </xf>
    <xf numFmtId="182" fontId="3" fillId="0" borderId="43" xfId="0" applyNumberFormat="1" applyFont="1" applyBorder="1" applyAlignment="1">
      <alignment vertical="center"/>
    </xf>
    <xf numFmtId="182" fontId="3" fillId="0" borderId="44" xfId="0" applyNumberFormat="1" applyFont="1" applyBorder="1" applyAlignment="1">
      <alignment vertical="center"/>
    </xf>
    <xf numFmtId="0" fontId="3" fillId="3" borderId="34" xfId="0" applyFont="1" applyFill="1" applyBorder="1" applyAlignment="1">
      <alignment vertical="center" wrapText="1"/>
    </xf>
    <xf numFmtId="0" fontId="3" fillId="0" borderId="33" xfId="0" applyFont="1" applyFill="1" applyBorder="1" applyAlignment="1">
      <alignment horizontal="justify" vertical="center" wrapText="1"/>
    </xf>
    <xf numFmtId="178" fontId="3" fillId="0" borderId="33" xfId="0" applyNumberFormat="1" applyFont="1" applyFill="1" applyBorder="1" applyAlignment="1">
      <alignment horizontal="right" vertical="center" wrapText="1"/>
    </xf>
    <xf numFmtId="183" fontId="3" fillId="0" borderId="33" xfId="0" applyNumberFormat="1" applyFont="1" applyBorder="1" applyAlignment="1">
      <alignment vertical="center"/>
    </xf>
    <xf numFmtId="0" fontId="5" fillId="3" borderId="33" xfId="0" applyFont="1" applyFill="1" applyBorder="1" applyAlignment="1">
      <alignment horizontal="justify" vertical="center" wrapText="1"/>
    </xf>
    <xf numFmtId="182" fontId="5" fillId="3" borderId="43" xfId="0" applyNumberFormat="1" applyFont="1" applyFill="1" applyBorder="1" applyAlignment="1">
      <alignment horizontal="right" vertical="center" wrapText="1"/>
    </xf>
    <xf numFmtId="182" fontId="5" fillId="3" borderId="44" xfId="0" applyNumberFormat="1" applyFont="1" applyFill="1" applyBorder="1" applyAlignment="1">
      <alignment horizontal="right" vertical="center" wrapText="1"/>
    </xf>
    <xf numFmtId="0" fontId="3" fillId="3" borderId="33" xfId="0" applyFont="1" applyFill="1" applyBorder="1" applyAlignment="1">
      <alignment vertical="center"/>
    </xf>
    <xf numFmtId="182" fontId="3" fillId="3" borderId="43" xfId="0" applyNumberFormat="1" applyFont="1" applyFill="1" applyBorder="1" applyAlignment="1">
      <alignment vertical="center"/>
    </xf>
    <xf numFmtId="182" fontId="3" fillId="3" borderId="44" xfId="0" applyNumberFormat="1" applyFont="1" applyFill="1" applyBorder="1" applyAlignment="1">
      <alignment vertical="center"/>
    </xf>
    <xf numFmtId="0" fontId="5" fillId="0" borderId="37" xfId="0" applyFont="1" applyBorder="1" applyAlignment="1">
      <alignment horizontal="left" vertical="center" wrapText="1"/>
    </xf>
    <xf numFmtId="178" fontId="3" fillId="3" borderId="58" xfId="0" applyNumberFormat="1" applyFont="1" applyFill="1" applyBorder="1" applyAlignment="1">
      <alignment horizontal="center" vertical="center" shrinkToFit="1"/>
    </xf>
    <xf numFmtId="49" fontId="3" fillId="3" borderId="60" xfId="0" applyNumberFormat="1" applyFont="1" applyFill="1" applyBorder="1" applyAlignment="1">
      <alignment horizontal="center" vertical="center" shrinkToFit="1"/>
    </xf>
    <xf numFmtId="178" fontId="3" fillId="3" borderId="73" xfId="0" applyNumberFormat="1" applyFont="1" applyFill="1" applyBorder="1" applyAlignment="1">
      <alignment horizontal="center" vertical="center" shrinkToFit="1"/>
    </xf>
    <xf numFmtId="49" fontId="3" fillId="3" borderId="75" xfId="0" applyNumberFormat="1" applyFont="1" applyFill="1" applyBorder="1" applyAlignment="1">
      <alignment horizontal="center" vertical="center" wrapText="1"/>
    </xf>
    <xf numFmtId="49" fontId="3" fillId="3" borderId="76" xfId="0" applyNumberFormat="1" applyFont="1" applyFill="1" applyBorder="1" applyAlignment="1">
      <alignment horizontal="center" vertical="center" wrapText="1"/>
    </xf>
    <xf numFmtId="49" fontId="3" fillId="3" borderId="77" xfId="0" applyNumberFormat="1" applyFont="1" applyFill="1" applyBorder="1" applyAlignment="1">
      <alignment horizontal="center" vertical="center" wrapText="1"/>
    </xf>
    <xf numFmtId="49" fontId="3" fillId="3" borderId="43" xfId="0" applyNumberFormat="1" applyFont="1" applyFill="1" applyBorder="1" applyAlignment="1">
      <alignment horizontal="center" vertical="center" wrapText="1"/>
    </xf>
    <xf numFmtId="49" fontId="3" fillId="3" borderId="51" xfId="0" applyNumberFormat="1" applyFont="1" applyFill="1" applyBorder="1" applyAlignment="1">
      <alignment horizontal="center" vertical="center" wrapText="1"/>
    </xf>
    <xf numFmtId="49" fontId="3" fillId="3" borderId="44" xfId="0" applyNumberFormat="1" applyFont="1" applyFill="1" applyBorder="1" applyAlignment="1">
      <alignment horizontal="center" vertical="center" wrapText="1"/>
    </xf>
    <xf numFmtId="49" fontId="3" fillId="3" borderId="44" xfId="0" applyNumberFormat="1" applyFont="1" applyFill="1" applyBorder="1" applyAlignment="1">
      <alignment vertical="top" wrapText="1"/>
    </xf>
    <xf numFmtId="0" fontId="3" fillId="3" borderId="33" xfId="0" applyFont="1" applyFill="1" applyBorder="1" applyAlignment="1">
      <alignment horizontal="center" vertical="center" wrapText="1"/>
    </xf>
    <xf numFmtId="182" fontId="5" fillId="3" borderId="54" xfId="0" applyNumberFormat="1" applyFont="1" applyFill="1" applyBorder="1" applyAlignment="1">
      <alignment horizontal="right" vertical="center" wrapText="1"/>
    </xf>
    <xf numFmtId="182" fontId="3" fillId="3" borderId="80" xfId="0" applyNumberFormat="1" applyFont="1" applyFill="1" applyBorder="1" applyAlignment="1">
      <alignment vertical="center"/>
    </xf>
    <xf numFmtId="182" fontId="3" fillId="3" borderId="57" xfId="0" applyNumberFormat="1" applyFont="1" applyFill="1" applyBorder="1" applyAlignment="1">
      <alignment vertical="center"/>
    </xf>
    <xf numFmtId="0" fontId="5" fillId="3" borderId="81" xfId="0" applyFont="1" applyFill="1" applyBorder="1" applyAlignment="1">
      <alignment vertical="center" wrapText="1"/>
    </xf>
    <xf numFmtId="0" fontId="5" fillId="3" borderId="62" xfId="0" applyFont="1" applyFill="1" applyBorder="1" applyAlignment="1">
      <alignment horizontal="justify" vertical="center" wrapText="1"/>
    </xf>
    <xf numFmtId="182" fontId="5" fillId="3" borderId="52" xfId="0" applyNumberFormat="1" applyFont="1" applyFill="1" applyBorder="1" applyAlignment="1">
      <alignment horizontal="right" vertical="center" wrapText="1"/>
    </xf>
    <xf numFmtId="0" fontId="5" fillId="3" borderId="82" xfId="0" applyFont="1" applyFill="1" applyBorder="1" applyAlignment="1">
      <alignment vertical="center" wrapText="1"/>
    </xf>
    <xf numFmtId="0" fontId="3" fillId="3" borderId="83" xfId="0" applyFont="1" applyFill="1" applyBorder="1" applyAlignment="1">
      <alignment vertical="center"/>
    </xf>
    <xf numFmtId="182" fontId="3" fillId="3" borderId="78" xfId="0" applyNumberFormat="1" applyFont="1" applyFill="1" applyBorder="1" applyAlignment="1">
      <alignment vertical="center"/>
    </xf>
    <xf numFmtId="0" fontId="5" fillId="3" borderId="84" xfId="0" applyFont="1" applyFill="1" applyBorder="1" applyAlignment="1">
      <alignment vertical="center" wrapText="1"/>
    </xf>
    <xf numFmtId="0" fontId="3" fillId="3" borderId="63" xfId="0" applyFont="1" applyFill="1" applyBorder="1" applyAlignment="1">
      <alignment vertical="center"/>
    </xf>
    <xf numFmtId="182" fontId="3" fillId="3" borderId="55" xfId="0" applyNumberFormat="1" applyFont="1" applyFill="1" applyBorder="1" applyAlignment="1">
      <alignment vertical="center"/>
    </xf>
    <xf numFmtId="0" fontId="3" fillId="3" borderId="34" xfId="0" applyFont="1" applyFill="1" applyBorder="1" applyAlignment="1">
      <alignment vertical="center"/>
    </xf>
    <xf numFmtId="0" fontId="3" fillId="3" borderId="37" xfId="0" applyFont="1" applyFill="1" applyBorder="1" applyAlignment="1">
      <alignment vertical="center"/>
    </xf>
    <xf numFmtId="0" fontId="3" fillId="3" borderId="35"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wrapText="1"/>
    </xf>
    <xf numFmtId="182" fontId="3" fillId="0" borderId="37" xfId="0" applyNumberFormat="1" applyFont="1" applyFill="1" applyBorder="1" applyAlignment="1">
      <alignment vertical="center"/>
    </xf>
    <xf numFmtId="178" fontId="3" fillId="0" borderId="37" xfId="0" applyNumberFormat="1" applyFont="1" applyFill="1" applyBorder="1" applyAlignment="1">
      <alignment vertical="center"/>
    </xf>
    <xf numFmtId="182" fontId="3" fillId="0" borderId="35" xfId="0" applyNumberFormat="1" applyFont="1" applyFill="1" applyBorder="1" applyAlignment="1">
      <alignment vertical="center"/>
    </xf>
    <xf numFmtId="182" fontId="3" fillId="0" borderId="86" xfId="0" applyNumberFormat="1" applyFont="1" applyFill="1" applyBorder="1" applyAlignment="1">
      <alignment vertical="center"/>
    </xf>
    <xf numFmtId="182" fontId="3" fillId="0" borderId="85" xfId="0" applyNumberFormat="1" applyFont="1" applyFill="1" applyBorder="1" applyAlignment="1">
      <alignment vertical="center"/>
    </xf>
    <xf numFmtId="178" fontId="3" fillId="3" borderId="37" xfId="0" applyNumberFormat="1" applyFont="1" applyFill="1" applyBorder="1" applyAlignment="1">
      <alignment vertical="center"/>
    </xf>
    <xf numFmtId="182" fontId="3" fillId="0" borderId="78" xfId="0" applyNumberFormat="1" applyFont="1" applyFill="1" applyBorder="1" applyAlignment="1">
      <alignment vertical="center" textRotation="255"/>
    </xf>
    <xf numFmtId="182" fontId="3" fillId="0" borderId="55" xfId="0" applyNumberFormat="1" applyFont="1" applyFill="1" applyBorder="1" applyAlignment="1">
      <alignment vertical="center" textRotation="255"/>
    </xf>
    <xf numFmtId="182" fontId="3" fillId="0" borderId="43" xfId="0" applyNumberFormat="1" applyFont="1" applyFill="1" applyBorder="1" applyAlignment="1">
      <alignment vertical="center" textRotation="255"/>
    </xf>
    <xf numFmtId="182" fontId="3" fillId="0" borderId="79" xfId="0" applyNumberFormat="1" applyFont="1" applyFill="1" applyBorder="1" applyAlignment="1">
      <alignment vertical="center" textRotation="255"/>
    </xf>
    <xf numFmtId="182" fontId="3" fillId="0" borderId="56" xfId="0" applyNumberFormat="1" applyFont="1" applyFill="1" applyBorder="1" applyAlignment="1">
      <alignment vertical="center" textRotation="255"/>
    </xf>
    <xf numFmtId="182" fontId="3" fillId="0" borderId="51" xfId="0" applyNumberFormat="1" applyFont="1" applyFill="1" applyBorder="1" applyAlignment="1">
      <alignment vertical="center" textRotation="255"/>
    </xf>
    <xf numFmtId="178" fontId="3" fillId="0" borderId="86" xfId="0" applyNumberFormat="1" applyFont="1" applyFill="1" applyBorder="1" applyAlignment="1">
      <alignment vertical="center"/>
    </xf>
    <xf numFmtId="178" fontId="3" fillId="3" borderId="79" xfId="0" applyNumberFormat="1" applyFont="1" applyFill="1" applyBorder="1" applyAlignment="1">
      <alignment vertical="center"/>
    </xf>
    <xf numFmtId="178" fontId="3" fillId="3" borderId="56" xfId="0" applyNumberFormat="1" applyFont="1" applyFill="1" applyBorder="1" applyAlignment="1">
      <alignment vertical="center"/>
    </xf>
    <xf numFmtId="178" fontId="3" fillId="3" borderId="51" xfId="0" applyNumberFormat="1" applyFont="1" applyFill="1" applyBorder="1" applyAlignment="1">
      <alignment vertical="center"/>
    </xf>
    <xf numFmtId="0" fontId="5" fillId="0" borderId="75" xfId="0" applyFont="1" applyFill="1" applyBorder="1" applyAlignment="1">
      <alignment horizontal="distributed" vertical="center" wrapText="1"/>
    </xf>
    <xf numFmtId="0" fontId="5" fillId="0" borderId="80" xfId="0" applyFont="1" applyFill="1" applyBorder="1" applyAlignment="1">
      <alignment horizontal="distributed" vertical="center" wrapText="1"/>
    </xf>
    <xf numFmtId="0" fontId="5" fillId="0" borderId="47" xfId="0" applyFont="1" applyFill="1" applyBorder="1" applyAlignment="1">
      <alignment horizontal="distributed" vertical="center" wrapText="1"/>
    </xf>
    <xf numFmtId="0" fontId="5" fillId="0" borderId="41" xfId="0" applyFont="1" applyFill="1" applyBorder="1" applyAlignment="1">
      <alignment horizontal="distributed" vertical="center" wrapText="1"/>
    </xf>
    <xf numFmtId="0" fontId="5" fillId="0" borderId="57" xfId="0" applyFont="1" applyFill="1" applyBorder="1" applyAlignment="1">
      <alignment horizontal="distributed" vertical="center" wrapText="1"/>
    </xf>
    <xf numFmtId="178" fontId="3" fillId="3" borderId="44" xfId="0" applyNumberFormat="1" applyFont="1" applyFill="1" applyBorder="1" applyAlignment="1" applyProtection="1">
      <alignment vertical="center" wrapText="1"/>
      <protection locked="0"/>
    </xf>
    <xf numFmtId="178" fontId="3" fillId="3" borderId="45" xfId="0" applyNumberFormat="1" applyFont="1" applyFill="1" applyBorder="1" applyAlignment="1" applyProtection="1">
      <alignment vertical="center" wrapText="1"/>
      <protection locked="0"/>
    </xf>
    <xf numFmtId="49" fontId="3" fillId="3" borderId="45" xfId="0" applyNumberFormat="1" applyFont="1" applyFill="1" applyBorder="1" applyAlignment="1" applyProtection="1">
      <alignment horizontal="center" vertical="center" wrapText="1"/>
      <protection locked="0"/>
    </xf>
    <xf numFmtId="178" fontId="3" fillId="3" borderId="40" xfId="0" applyNumberFormat="1" applyFont="1" applyFill="1" applyBorder="1" applyAlignment="1" applyProtection="1">
      <alignment vertical="center" wrapText="1"/>
      <protection locked="0"/>
    </xf>
    <xf numFmtId="49" fontId="3" fillId="3" borderId="46" xfId="0" applyNumberFormat="1" applyFont="1" applyFill="1" applyBorder="1" applyAlignment="1" applyProtection="1">
      <alignment vertical="center" wrapText="1"/>
      <protection locked="0"/>
    </xf>
    <xf numFmtId="49" fontId="3" fillId="3" borderId="42" xfId="0" applyNumberFormat="1" applyFont="1" applyFill="1" applyBorder="1" applyAlignment="1" applyProtection="1">
      <alignment vertical="center" wrapText="1"/>
      <protection locked="0"/>
    </xf>
    <xf numFmtId="178" fontId="3" fillId="3" borderId="33" xfId="0" applyNumberFormat="1" applyFont="1" applyFill="1" applyBorder="1" applyAlignment="1">
      <alignment vertical="center" wrapText="1"/>
    </xf>
    <xf numFmtId="178" fontId="3" fillId="0" borderId="33" xfId="0" applyNumberFormat="1" applyFont="1" applyBorder="1" applyAlignment="1">
      <alignment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right" vertical="center"/>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horizontal="right" vertical="center"/>
    </xf>
    <xf numFmtId="184" fontId="3" fillId="0" borderId="43" xfId="0" applyNumberFormat="1" applyFont="1" applyBorder="1" applyAlignment="1">
      <alignment vertical="center"/>
    </xf>
    <xf numFmtId="184" fontId="3" fillId="0" borderId="44" xfId="0" applyNumberFormat="1" applyFont="1" applyBorder="1" applyAlignment="1">
      <alignment vertical="center"/>
    </xf>
    <xf numFmtId="49" fontId="3" fillId="0" borderId="45" xfId="0" applyNumberFormat="1" applyFont="1" applyFill="1" applyBorder="1" applyAlignment="1">
      <alignment vertical="center" wrapText="1"/>
    </xf>
    <xf numFmtId="49" fontId="3" fillId="3" borderId="34" xfId="0" applyNumberFormat="1" applyFont="1" applyFill="1" applyBorder="1" applyAlignment="1">
      <alignment vertical="center" wrapText="1"/>
    </xf>
    <xf numFmtId="49" fontId="3" fillId="0" borderId="47" xfId="0" applyNumberFormat="1" applyFont="1" applyBorder="1" applyAlignment="1">
      <alignment vertical="center" wrapText="1"/>
    </xf>
    <xf numFmtId="49" fontId="3"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3" fillId="0" borderId="17"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3" fillId="0" borderId="0" xfId="0" applyNumberFormat="1" applyFont="1" applyFill="1" applyBorder="1" applyAlignment="1">
      <alignment vertical="center"/>
    </xf>
    <xf numFmtId="185" fontId="3" fillId="0" borderId="0" xfId="0" applyNumberFormat="1" applyFont="1" applyAlignment="1">
      <alignment vertical="center"/>
    </xf>
    <xf numFmtId="186" fontId="3" fillId="0" borderId="0" xfId="0" applyNumberFormat="1" applyFont="1" applyAlignment="1">
      <alignment vertical="center"/>
    </xf>
    <xf numFmtId="0" fontId="3" fillId="3" borderId="2" xfId="0" applyFont="1" applyFill="1" applyBorder="1" applyAlignment="1">
      <alignment vertical="center"/>
    </xf>
    <xf numFmtId="49" fontId="3" fillId="0" borderId="0" xfId="0" applyNumberFormat="1" applyFont="1" applyFill="1" applyBorder="1" applyAlignment="1">
      <alignment horizontal="left" vertical="center"/>
    </xf>
    <xf numFmtId="0" fontId="3" fillId="0" borderId="99" xfId="0" applyFont="1" applyBorder="1" applyAlignment="1">
      <alignment horizontal="center" vertical="center"/>
    </xf>
    <xf numFmtId="0" fontId="3" fillId="3" borderId="100" xfId="0" applyFont="1" applyFill="1" applyBorder="1" applyAlignment="1">
      <alignment vertical="center"/>
    </xf>
    <xf numFmtId="0" fontId="3" fillId="3" borderId="102" xfId="0" applyFont="1" applyFill="1" applyBorder="1" applyAlignment="1">
      <alignment vertical="center"/>
    </xf>
    <xf numFmtId="0" fontId="3" fillId="3" borderId="104" xfId="0" applyFont="1" applyFill="1" applyBorder="1" applyAlignment="1">
      <alignment vertical="center"/>
    </xf>
    <xf numFmtId="0" fontId="5" fillId="0" borderId="0" xfId="0" applyFont="1" applyAlignment="1">
      <alignment vertical="center"/>
    </xf>
    <xf numFmtId="182" fontId="3" fillId="0" borderId="56" xfId="0" applyNumberFormat="1" applyFont="1" applyFill="1" applyBorder="1" applyAlignment="1">
      <alignment horizontal="distributed" vertical="center"/>
    </xf>
    <xf numFmtId="182" fontId="3" fillId="0" borderId="78" xfId="0" applyNumberFormat="1" applyFont="1" applyFill="1" applyBorder="1" applyAlignment="1">
      <alignment horizontal="distributed" vertical="center"/>
    </xf>
    <xf numFmtId="182" fontId="3" fillId="0" borderId="55" xfId="0" applyNumberFormat="1" applyFont="1" applyFill="1" applyBorder="1" applyAlignment="1">
      <alignment horizontal="distributed" vertical="center"/>
    </xf>
    <xf numFmtId="0" fontId="5" fillId="0" borderId="43" xfId="0" applyFont="1" applyFill="1" applyBorder="1" applyAlignment="1">
      <alignment horizontal="center" vertical="center" wrapText="1"/>
    </xf>
    <xf numFmtId="0" fontId="5" fillId="0" borderId="34" xfId="0" applyFont="1" applyFill="1" applyBorder="1" applyAlignment="1">
      <alignment vertical="center" wrapText="1"/>
    </xf>
    <xf numFmtId="0" fontId="3" fillId="0" borderId="3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vertical="justify" wrapText="1"/>
    </xf>
    <xf numFmtId="0" fontId="3" fillId="0" borderId="0" xfId="0" applyFont="1" applyFill="1" applyAlignment="1">
      <alignment vertical="center"/>
    </xf>
    <xf numFmtId="0" fontId="3" fillId="0" borderId="0" xfId="0" applyFont="1" applyAlignment="1">
      <alignment vertical="center" wrapText="1"/>
    </xf>
    <xf numFmtId="0" fontId="3" fillId="0" borderId="0" xfId="0" applyFont="1" applyAlignment="1">
      <alignment horizontal="justify" vertical="justify" wrapText="1"/>
    </xf>
    <xf numFmtId="0" fontId="3" fillId="0" borderId="0" xfId="0" applyFont="1" applyAlignment="1">
      <alignment horizontal="justify" vertical="center" wrapText="1"/>
    </xf>
    <xf numFmtId="0" fontId="3" fillId="0" borderId="0" xfId="0" applyFont="1" applyAlignment="1">
      <alignment horizontal="center" vertical="center"/>
    </xf>
    <xf numFmtId="49" fontId="3" fillId="0" borderId="33" xfId="0" applyNumberFormat="1" applyFont="1" applyFill="1" applyBorder="1" applyAlignment="1">
      <alignment horizontal="center" vertical="center" wrapText="1"/>
    </xf>
    <xf numFmtId="49" fontId="3" fillId="3" borderId="35" xfId="0" applyNumberFormat="1" applyFont="1" applyFill="1" applyBorder="1" applyAlignment="1">
      <alignment vertical="center" wrapText="1"/>
    </xf>
    <xf numFmtId="0" fontId="3" fillId="3" borderId="0" xfId="0" applyFont="1" applyFill="1" applyAlignment="1">
      <alignment vertical="center"/>
    </xf>
    <xf numFmtId="185" fontId="3" fillId="0" borderId="0" xfId="0" applyNumberFormat="1" applyFont="1" applyFill="1" applyBorder="1" applyAlignment="1">
      <alignment vertical="center" wrapText="1"/>
    </xf>
    <xf numFmtId="182" fontId="5" fillId="0" borderId="43" xfId="0" applyNumberFormat="1" applyFont="1" applyFill="1" applyBorder="1" applyAlignment="1">
      <alignment horizontal="right" vertical="center" wrapText="1"/>
    </xf>
    <xf numFmtId="182" fontId="5" fillId="0" borderId="44" xfId="0" applyNumberFormat="1" applyFont="1" applyFill="1" applyBorder="1" applyAlignment="1">
      <alignment horizontal="right" vertical="center" wrapText="1"/>
    </xf>
    <xf numFmtId="182" fontId="3" fillId="0" borderId="43" xfId="0" applyNumberFormat="1" applyFont="1" applyFill="1" applyBorder="1" applyAlignment="1">
      <alignment vertical="center"/>
    </xf>
    <xf numFmtId="182" fontId="3" fillId="0" borderId="44" xfId="0" applyNumberFormat="1" applyFont="1" applyFill="1" applyBorder="1" applyAlignment="1">
      <alignment vertical="center"/>
    </xf>
    <xf numFmtId="182" fontId="5" fillId="0" borderId="52" xfId="0" applyNumberFormat="1" applyFont="1" applyFill="1" applyBorder="1" applyAlignment="1">
      <alignment horizontal="right" vertical="center" wrapText="1"/>
    </xf>
    <xf numFmtId="182" fontId="5" fillId="0" borderId="54" xfId="0" applyNumberFormat="1" applyFont="1" applyFill="1" applyBorder="1" applyAlignment="1">
      <alignment horizontal="right" vertical="center" wrapText="1"/>
    </xf>
    <xf numFmtId="182" fontId="3" fillId="0" borderId="78" xfId="0" applyNumberFormat="1" applyFont="1" applyFill="1" applyBorder="1" applyAlignment="1">
      <alignment vertical="center"/>
    </xf>
    <xf numFmtId="182" fontId="3" fillId="0" borderId="80" xfId="0" applyNumberFormat="1" applyFont="1" applyFill="1" applyBorder="1" applyAlignment="1">
      <alignment vertical="center"/>
    </xf>
    <xf numFmtId="182" fontId="3" fillId="0" borderId="55" xfId="0" applyNumberFormat="1" applyFont="1" applyFill="1" applyBorder="1" applyAlignment="1">
      <alignment vertical="center"/>
    </xf>
    <xf numFmtId="182" fontId="3" fillId="0" borderId="57" xfId="0" applyNumberFormat="1" applyFont="1" applyFill="1" applyBorder="1" applyAlignment="1">
      <alignment vertical="center"/>
    </xf>
    <xf numFmtId="0" fontId="5" fillId="0" borderId="44" xfId="0" applyFont="1" applyFill="1" applyBorder="1" applyAlignment="1">
      <alignment horizontal="center" vertical="center" wrapText="1"/>
    </xf>
    <xf numFmtId="0" fontId="5" fillId="3" borderId="115" xfId="0" applyFont="1" applyFill="1" applyBorder="1" applyAlignment="1">
      <alignment vertical="center" wrapText="1"/>
    </xf>
    <xf numFmtId="0" fontId="5" fillId="3" borderId="116" xfId="0" applyFont="1" applyFill="1" applyBorder="1" applyAlignment="1">
      <alignment horizontal="justify" vertical="center" wrapText="1"/>
    </xf>
    <xf numFmtId="182" fontId="5" fillId="3" borderId="117" xfId="0" applyNumberFormat="1" applyFont="1" applyFill="1" applyBorder="1" applyAlignment="1">
      <alignment horizontal="right" vertical="center" wrapText="1"/>
    </xf>
    <xf numFmtId="182" fontId="5" fillId="3" borderId="118" xfId="0" applyNumberFormat="1" applyFont="1" applyFill="1" applyBorder="1" applyAlignment="1">
      <alignment horizontal="right" vertical="center" wrapText="1"/>
    </xf>
    <xf numFmtId="182" fontId="5" fillId="0" borderId="117" xfId="0" applyNumberFormat="1" applyFont="1" applyFill="1" applyBorder="1" applyAlignment="1">
      <alignment horizontal="right" vertical="center" wrapText="1"/>
    </xf>
    <xf numFmtId="182" fontId="5" fillId="0" borderId="118" xfId="0" applyNumberFormat="1" applyFont="1" applyFill="1" applyBorder="1" applyAlignment="1">
      <alignment horizontal="right" vertical="center" wrapText="1"/>
    </xf>
    <xf numFmtId="182" fontId="5" fillId="3" borderId="34" xfId="0" applyNumberFormat="1" applyFont="1" applyFill="1" applyBorder="1" applyAlignment="1">
      <alignment horizontal="right" vertical="center" wrapText="1"/>
    </xf>
    <xf numFmtId="0" fontId="3" fillId="0" borderId="0" xfId="0" applyFont="1" applyAlignment="1">
      <alignment horizontal="justify" vertical="justify" wrapText="1"/>
    </xf>
    <xf numFmtId="0" fontId="3" fillId="0" borderId="0" xfId="0" applyFont="1" applyFill="1" applyAlignment="1">
      <alignment vertical="center"/>
    </xf>
    <xf numFmtId="0" fontId="3" fillId="0" borderId="0" xfId="0" applyFont="1" applyAlignment="1">
      <alignment horizontal="right" vertical="center"/>
    </xf>
    <xf numFmtId="49" fontId="3" fillId="0" borderId="119" xfId="0" applyNumberFormat="1" applyFont="1" applyFill="1" applyBorder="1" applyAlignment="1">
      <alignment vertical="center" wrapText="1"/>
    </xf>
    <xf numFmtId="49" fontId="3" fillId="0" borderId="122" xfId="0" applyNumberFormat="1" applyFont="1" applyFill="1" applyBorder="1" applyAlignment="1">
      <alignment vertical="center" wrapText="1"/>
    </xf>
    <xf numFmtId="49" fontId="3" fillId="0" borderId="125" xfId="0" applyNumberFormat="1" applyFont="1" applyFill="1" applyBorder="1" applyAlignment="1">
      <alignment vertical="center" wrapText="1"/>
    </xf>
    <xf numFmtId="0" fontId="3" fillId="0" borderId="0" xfId="0" applyFont="1" applyAlignment="1">
      <alignment vertical="justify" wrapText="1"/>
    </xf>
    <xf numFmtId="178" fontId="3" fillId="0" borderId="33" xfId="0" applyNumberFormat="1" applyFont="1" applyFill="1" applyBorder="1" applyAlignment="1">
      <alignment vertical="center"/>
    </xf>
    <xf numFmtId="0" fontId="3" fillId="0" borderId="1" xfId="0" applyFont="1" applyBorder="1" applyAlignment="1">
      <alignment vertical="justify"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0" borderId="0" xfId="0" applyFont="1" applyAlignment="1">
      <alignment vertical="justify" wrapText="1"/>
    </xf>
    <xf numFmtId="0" fontId="3" fillId="0" borderId="0" xfId="0" applyFont="1" applyAlignment="1">
      <alignment horizontal="justify" vertical="justify" wrapText="1"/>
    </xf>
    <xf numFmtId="0" fontId="3" fillId="0" borderId="99" xfId="0" applyFont="1" applyBorder="1" applyAlignment="1">
      <alignment horizontal="center" vertical="center"/>
    </xf>
    <xf numFmtId="0" fontId="3" fillId="0" borderId="0" xfId="0" applyFont="1" applyAlignment="1">
      <alignment vertical="center" wrapText="1"/>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03"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01"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3" xfId="0" applyFont="1" applyBorder="1" applyAlignment="1">
      <alignment horizontal="justify" vertical="center" wrapText="1"/>
    </xf>
    <xf numFmtId="0" fontId="3" fillId="0" borderId="33" xfId="0" applyFont="1" applyBorder="1" applyAlignment="1">
      <alignment vertical="center" shrinkToFit="1"/>
    </xf>
    <xf numFmtId="49" fontId="3" fillId="0" borderId="33" xfId="0" applyNumberFormat="1" applyFont="1" applyBorder="1" applyAlignment="1">
      <alignment horizontal="justify" vertical="center" wrapText="1"/>
    </xf>
    <xf numFmtId="0" fontId="3" fillId="0" borderId="33" xfId="0" applyFont="1" applyBorder="1" applyAlignment="1">
      <alignment horizontal="center" vertical="center" textRotation="255" wrapText="1"/>
    </xf>
    <xf numFmtId="0" fontId="3" fillId="0" borderId="33" xfId="0" applyFont="1" applyBorder="1" applyAlignment="1">
      <alignment horizontal="center" vertical="center" wrapText="1"/>
    </xf>
    <xf numFmtId="178" fontId="3" fillId="0" borderId="33" xfId="0" applyNumberFormat="1" applyFont="1" applyFill="1" applyBorder="1" applyAlignment="1">
      <alignment horizontal="right" vertical="center" wrapText="1"/>
    </xf>
    <xf numFmtId="0" fontId="3" fillId="3" borderId="37" xfId="0" applyFont="1" applyFill="1" applyBorder="1" applyAlignment="1">
      <alignment vertical="center" wrapText="1"/>
    </xf>
    <xf numFmtId="0" fontId="3" fillId="3" borderId="35" xfId="0" applyFont="1" applyFill="1" applyBorder="1" applyAlignment="1">
      <alignment vertical="center" wrapText="1"/>
    </xf>
    <xf numFmtId="0" fontId="3" fillId="0" borderId="34"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vertical="center" wrapText="1"/>
    </xf>
    <xf numFmtId="0" fontId="3" fillId="3" borderId="34" xfId="0" applyFont="1" applyFill="1" applyBorder="1" applyAlignment="1">
      <alignment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49" fontId="3" fillId="3" borderId="0" xfId="0" applyNumberFormat="1" applyFont="1" applyFill="1" applyAlignment="1">
      <alignment horizontal="distributed"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4" xfId="0" applyFont="1" applyBorder="1" applyAlignment="1">
      <alignment horizontal="justify" vertical="center" wrapText="1"/>
    </xf>
    <xf numFmtId="177" fontId="3" fillId="3" borderId="0" xfId="0" applyNumberFormat="1" applyFont="1" applyFill="1" applyAlignment="1">
      <alignment vertical="center"/>
    </xf>
    <xf numFmtId="178" fontId="3" fillId="0" borderId="33" xfId="0" applyNumberFormat="1" applyFont="1" applyBorder="1" applyAlignment="1">
      <alignment vertical="center"/>
    </xf>
    <xf numFmtId="178" fontId="3" fillId="3" borderId="33" xfId="0" applyNumberFormat="1" applyFont="1" applyFill="1" applyBorder="1" applyAlignment="1">
      <alignment vertical="center"/>
    </xf>
    <xf numFmtId="0" fontId="3" fillId="3" borderId="17" xfId="0" applyFont="1" applyFill="1" applyBorder="1" applyAlignment="1">
      <alignment horizontal="center" vertical="center"/>
    </xf>
    <xf numFmtId="0" fontId="3" fillId="3" borderId="0" xfId="0" applyFont="1" applyFill="1" applyAlignment="1">
      <alignment vertical="center" wrapText="1"/>
    </xf>
    <xf numFmtId="178" fontId="3" fillId="0" borderId="33" xfId="0" applyNumberFormat="1" applyFont="1" applyFill="1" applyBorder="1" applyAlignment="1">
      <alignment vertical="center"/>
    </xf>
    <xf numFmtId="0" fontId="5" fillId="3" borderId="34" xfId="0" applyFont="1" applyFill="1" applyBorder="1" applyAlignment="1">
      <alignment horizontal="justify" vertical="center" wrapText="1"/>
    </xf>
    <xf numFmtId="0" fontId="5" fillId="3" borderId="35" xfId="0" applyFont="1" applyFill="1" applyBorder="1" applyAlignment="1">
      <alignment horizontal="justify"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5" fillId="0" borderId="38" xfId="0" applyFont="1" applyFill="1" applyBorder="1" applyAlignment="1">
      <alignment vertical="center" wrapText="1"/>
    </xf>
    <xf numFmtId="0" fontId="5" fillId="0" borderId="36" xfId="0" applyFont="1" applyFill="1" applyBorder="1" applyAlignment="1">
      <alignment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0" xfId="0" applyFont="1" applyFill="1" applyAlignment="1">
      <alignment horizontal="justify" vertical="justify" wrapText="1"/>
    </xf>
    <xf numFmtId="0" fontId="3" fillId="3" borderId="34" xfId="0" applyFont="1" applyFill="1" applyBorder="1" applyAlignment="1">
      <alignment vertical="center"/>
    </xf>
    <xf numFmtId="0" fontId="3" fillId="3" borderId="37" xfId="0" applyFont="1" applyFill="1" applyBorder="1" applyAlignment="1">
      <alignment vertical="center"/>
    </xf>
    <xf numFmtId="0" fontId="3" fillId="3" borderId="35" xfId="0" applyFont="1" applyFill="1" applyBorder="1" applyAlignment="1">
      <alignment vertical="center"/>
    </xf>
    <xf numFmtId="0" fontId="5" fillId="3" borderId="34" xfId="0" applyFont="1" applyFill="1" applyBorder="1" applyAlignment="1">
      <alignment horizontal="right" vertical="center" wrapText="1"/>
    </xf>
    <xf numFmtId="0" fontId="5" fillId="3" borderId="37" xfId="0" applyFont="1" applyFill="1" applyBorder="1" applyAlignment="1">
      <alignment horizontal="right" vertical="center" wrapText="1"/>
    </xf>
    <xf numFmtId="0" fontId="5" fillId="3" borderId="35" xfId="0" applyFont="1" applyFill="1" applyBorder="1" applyAlignment="1">
      <alignment horizontal="righ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4" xfId="0" applyFont="1" applyFill="1" applyBorder="1" applyAlignment="1">
      <alignment vertical="center" wrapText="1"/>
    </xf>
    <xf numFmtId="0" fontId="5" fillId="0" borderId="35" xfId="0" applyFont="1" applyFill="1" applyBorder="1" applyAlignment="1">
      <alignment vertical="center" wrapText="1"/>
    </xf>
    <xf numFmtId="0" fontId="5" fillId="0" borderId="34" xfId="0" applyFont="1" applyFill="1" applyBorder="1" applyAlignment="1">
      <alignment horizontal="distributed" vertical="center" wrapText="1"/>
    </xf>
    <xf numFmtId="0" fontId="5" fillId="0" borderId="35" xfId="0" applyFont="1" applyFill="1" applyBorder="1" applyAlignment="1">
      <alignment horizontal="distributed" vertical="center" wrapText="1"/>
    </xf>
    <xf numFmtId="0" fontId="5" fillId="0" borderId="39" xfId="0" applyFont="1" applyFill="1" applyBorder="1" applyAlignment="1">
      <alignment horizontal="distributed" vertical="center" wrapText="1"/>
    </xf>
    <xf numFmtId="0" fontId="5" fillId="0" borderId="40" xfId="0" applyFont="1" applyFill="1" applyBorder="1" applyAlignment="1">
      <alignment horizontal="distributed" vertical="center" wrapText="1"/>
    </xf>
    <xf numFmtId="182" fontId="5" fillId="3" borderId="37" xfId="0" applyNumberFormat="1" applyFont="1" applyFill="1" applyBorder="1" applyAlignment="1">
      <alignment horizontal="right" vertical="center" wrapText="1"/>
    </xf>
    <xf numFmtId="182" fontId="5" fillId="3" borderId="35" xfId="0" applyNumberFormat="1" applyFont="1" applyFill="1" applyBorder="1" applyAlignment="1">
      <alignment horizontal="right" vertical="center" wrapText="1"/>
    </xf>
    <xf numFmtId="182" fontId="3" fillId="3" borderId="37" xfId="0" applyNumberFormat="1" applyFont="1" applyFill="1" applyBorder="1" applyAlignment="1">
      <alignment vertical="center"/>
    </xf>
    <xf numFmtId="182" fontId="3" fillId="3" borderId="35" xfId="0" applyNumberFormat="1" applyFont="1" applyFill="1" applyBorder="1" applyAlignment="1">
      <alignment vertical="center"/>
    </xf>
    <xf numFmtId="182" fontId="3" fillId="0" borderId="89" xfId="0" applyNumberFormat="1" applyFont="1" applyFill="1" applyBorder="1" applyAlignment="1">
      <alignment horizontal="center" vertical="center"/>
    </xf>
    <xf numFmtId="182" fontId="3" fillId="0" borderId="88" xfId="0" applyNumberFormat="1" applyFont="1" applyFill="1" applyBorder="1" applyAlignment="1">
      <alignment horizontal="center" vertical="center"/>
    </xf>
    <xf numFmtId="182" fontId="3" fillId="0" borderId="34" xfId="0" applyNumberFormat="1" applyFont="1" applyFill="1" applyBorder="1" applyAlignment="1">
      <alignment vertical="center"/>
    </xf>
    <xf numFmtId="182" fontId="3" fillId="0" borderId="37" xfId="0" applyNumberFormat="1" applyFont="1" applyFill="1" applyBorder="1" applyAlignment="1">
      <alignment vertical="center"/>
    </xf>
    <xf numFmtId="182" fontId="3" fillId="0" borderId="35" xfId="0" applyNumberFormat="1" applyFont="1" applyFill="1" applyBorder="1" applyAlignment="1">
      <alignment vertical="center"/>
    </xf>
    <xf numFmtId="0" fontId="5" fillId="0" borderId="47" xfId="0" applyFont="1" applyFill="1" applyBorder="1" applyAlignment="1">
      <alignment horizontal="distributed" vertical="center" wrapText="1"/>
    </xf>
    <xf numFmtId="0" fontId="5" fillId="0" borderId="87" xfId="0" applyFont="1" applyFill="1" applyBorder="1" applyAlignment="1">
      <alignment horizontal="distributed" vertical="center" wrapText="1"/>
    </xf>
    <xf numFmtId="182" fontId="3" fillId="0" borderId="81" xfId="0" applyNumberFormat="1" applyFont="1" applyFill="1" applyBorder="1" applyAlignment="1">
      <alignment horizontal="distributed" vertical="center"/>
    </xf>
    <xf numFmtId="182" fontId="3" fillId="0" borderId="86" xfId="0" applyNumberFormat="1" applyFont="1" applyFill="1" applyBorder="1" applyAlignment="1">
      <alignment horizontal="distributed" vertical="center"/>
    </xf>
    <xf numFmtId="177" fontId="3" fillId="3" borderId="106" xfId="0" applyNumberFormat="1" applyFont="1" applyFill="1" applyBorder="1" applyAlignment="1">
      <alignment vertical="center"/>
    </xf>
    <xf numFmtId="177" fontId="3" fillId="3" borderId="107" xfId="0" applyNumberFormat="1" applyFont="1" applyFill="1" applyBorder="1" applyAlignment="1">
      <alignment vertical="center"/>
    </xf>
    <xf numFmtId="177" fontId="3" fillId="3" borderId="109" xfId="0" applyNumberFormat="1" applyFont="1" applyFill="1" applyBorder="1" applyAlignment="1">
      <alignment vertical="center"/>
    </xf>
    <xf numFmtId="177" fontId="3" fillId="3" borderId="110" xfId="0" applyNumberFormat="1" applyFont="1" applyFill="1" applyBorder="1" applyAlignment="1">
      <alignment vertical="center"/>
    </xf>
    <xf numFmtId="177" fontId="3" fillId="3" borderId="112" xfId="0" applyNumberFormat="1" applyFont="1" applyFill="1" applyBorder="1" applyAlignment="1">
      <alignment vertical="center"/>
    </xf>
    <xf numFmtId="177" fontId="3" fillId="3" borderId="85" xfId="0" applyNumberFormat="1" applyFont="1" applyFill="1" applyBorder="1" applyAlignment="1">
      <alignment vertical="center"/>
    </xf>
    <xf numFmtId="0" fontId="5" fillId="0" borderId="105" xfId="0" applyFont="1" applyFill="1" applyBorder="1" applyAlignment="1">
      <alignment horizontal="distributed" vertical="center" wrapText="1"/>
    </xf>
    <xf numFmtId="0" fontId="5" fillId="0" borderId="74" xfId="0" applyFont="1" applyFill="1" applyBorder="1" applyAlignment="1">
      <alignment horizontal="distributed" vertical="center" wrapText="1"/>
    </xf>
    <xf numFmtId="182" fontId="3" fillId="0" borderId="114" xfId="0" applyNumberFormat="1" applyFont="1" applyFill="1" applyBorder="1" applyAlignment="1">
      <alignment horizontal="center" vertical="center"/>
    </xf>
    <xf numFmtId="182" fontId="3" fillId="0" borderId="113" xfId="0" applyNumberFormat="1" applyFont="1" applyFill="1" applyBorder="1" applyAlignment="1">
      <alignment horizontal="center" vertical="center"/>
    </xf>
    <xf numFmtId="182" fontId="3" fillId="0" borderId="84" xfId="0" applyNumberFormat="1" applyFont="1" applyFill="1" applyBorder="1" applyAlignment="1">
      <alignment horizontal="distributed" vertical="center"/>
    </xf>
    <xf numFmtId="182" fontId="3" fillId="0" borderId="111" xfId="0" applyNumberFormat="1" applyFont="1" applyFill="1" applyBorder="1" applyAlignment="1">
      <alignment horizontal="distributed" vertical="center"/>
    </xf>
    <xf numFmtId="182" fontId="3" fillId="0" borderId="82" xfId="0" applyNumberFormat="1" applyFont="1" applyFill="1" applyBorder="1" applyAlignment="1">
      <alignment horizontal="distributed" vertical="center"/>
    </xf>
    <xf numFmtId="182" fontId="3" fillId="0" borderId="108" xfId="0" applyNumberFormat="1" applyFont="1" applyFill="1" applyBorder="1" applyAlignment="1">
      <alignment horizontal="distributed" vertical="center"/>
    </xf>
    <xf numFmtId="0" fontId="5" fillId="3" borderId="34"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9" xfId="0" applyFont="1" applyBorder="1" applyAlignment="1">
      <alignment vertical="center" wrapText="1"/>
    </xf>
    <xf numFmtId="0" fontId="5" fillId="0" borderId="37" xfId="0" applyFont="1" applyBorder="1" applyAlignment="1">
      <alignment vertical="center" wrapText="1"/>
    </xf>
    <xf numFmtId="0" fontId="5" fillId="3" borderId="52" xfId="0" applyFont="1" applyFill="1" applyBorder="1" applyAlignment="1">
      <alignment vertical="center" wrapText="1"/>
    </xf>
    <xf numFmtId="0" fontId="5" fillId="3" borderId="54" xfId="0" applyFont="1" applyFill="1" applyBorder="1" applyAlignment="1">
      <alignment vertical="center" wrapText="1"/>
    </xf>
    <xf numFmtId="0" fontId="5" fillId="0" borderId="51" xfId="0" applyFont="1" applyBorder="1" applyAlignment="1">
      <alignment horizontal="center" vertical="center" wrapText="1"/>
    </xf>
    <xf numFmtId="49" fontId="5" fillId="0" borderId="39"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41" xfId="0" applyNumberFormat="1" applyFont="1" applyBorder="1" applyAlignment="1">
      <alignment vertical="center" wrapText="1"/>
    </xf>
    <xf numFmtId="0" fontId="5" fillId="0" borderId="37" xfId="0" applyFont="1" applyBorder="1" applyAlignment="1">
      <alignment horizontal="justify"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176" fontId="5" fillId="3" borderId="51" xfId="0" applyNumberFormat="1" applyFont="1" applyFill="1" applyBorder="1" applyAlignment="1">
      <alignment horizontal="justify" vertical="center" wrapText="1"/>
    </xf>
    <xf numFmtId="176" fontId="5" fillId="3" borderId="44" xfId="0" applyNumberFormat="1" applyFont="1" applyFill="1" applyBorder="1" applyAlignment="1">
      <alignment horizontal="justify" vertical="center" wrapText="1"/>
    </xf>
    <xf numFmtId="176" fontId="5" fillId="3" borderId="43" xfId="0" applyNumberFormat="1" applyFont="1" applyFill="1" applyBorder="1" applyAlignment="1">
      <alignment vertical="center" wrapText="1"/>
    </xf>
    <xf numFmtId="176" fontId="5" fillId="3" borderId="51" xfId="0" applyNumberFormat="1" applyFont="1" applyFill="1" applyBorder="1" applyAlignment="1">
      <alignment vertical="center" wrapText="1"/>
    </xf>
    <xf numFmtId="0" fontId="5" fillId="0" borderId="52" xfId="0" applyFont="1" applyBorder="1" applyAlignment="1">
      <alignment horizontal="center" vertical="center" wrapText="1"/>
    </xf>
    <xf numFmtId="0" fontId="5" fillId="0" borderId="55" xfId="0" applyFont="1" applyBorder="1" applyAlignment="1">
      <alignment horizontal="center" vertical="center" wrapText="1"/>
    </xf>
    <xf numFmtId="49" fontId="5" fillId="0" borderId="38" xfId="0" applyNumberFormat="1" applyFont="1" applyBorder="1" applyAlignment="1">
      <alignment vertical="center" wrapText="1"/>
    </xf>
    <xf numFmtId="49" fontId="5" fillId="0" borderId="48" xfId="0" applyNumberFormat="1" applyFont="1" applyBorder="1" applyAlignment="1">
      <alignment vertical="center" wrapText="1"/>
    </xf>
    <xf numFmtId="49" fontId="5" fillId="0" borderId="36" xfId="0" applyNumberFormat="1" applyFont="1" applyBorder="1" applyAlignment="1">
      <alignment vertical="center" wrapText="1"/>
    </xf>
    <xf numFmtId="0" fontId="5" fillId="3" borderId="51" xfId="0" applyFont="1" applyFill="1" applyBorder="1" applyAlignment="1">
      <alignment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3" borderId="55" xfId="0" applyFont="1" applyFill="1" applyBorder="1" applyAlignment="1">
      <alignment vertical="center" wrapText="1"/>
    </xf>
    <xf numFmtId="0" fontId="5" fillId="3" borderId="57" xfId="0" applyFont="1" applyFill="1" applyBorder="1" applyAlignment="1">
      <alignment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center" vertical="center" wrapText="1"/>
    </xf>
    <xf numFmtId="0" fontId="5" fillId="3" borderId="34" xfId="0" applyFont="1" applyFill="1" applyBorder="1" applyAlignment="1">
      <alignment vertical="center" wrapText="1"/>
    </xf>
    <xf numFmtId="0" fontId="5" fillId="3" borderId="37" xfId="0" applyFont="1" applyFill="1" applyBorder="1" applyAlignment="1">
      <alignment vertical="center" wrapText="1"/>
    </xf>
    <xf numFmtId="0" fontId="5" fillId="3" borderId="35" xfId="0" applyFont="1" applyFill="1" applyBorder="1" applyAlignment="1">
      <alignment vertical="center" wrapText="1"/>
    </xf>
    <xf numFmtId="0" fontId="5" fillId="0" borderId="45" xfId="0" applyFont="1" applyBorder="1" applyAlignment="1">
      <alignment vertical="center" wrapText="1"/>
    </xf>
    <xf numFmtId="0" fontId="5" fillId="0" borderId="45" xfId="0" applyFont="1" applyBorder="1" applyAlignment="1">
      <alignment horizontal="justify"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0" borderId="33" xfId="0" applyFont="1" applyBorder="1" applyAlignment="1">
      <alignment vertical="center" wrapText="1"/>
    </xf>
    <xf numFmtId="49" fontId="3" fillId="0" borderId="39" xfId="0" applyNumberFormat="1" applyFont="1" applyBorder="1" applyAlignment="1">
      <alignment vertical="top" wrapText="1"/>
    </xf>
    <xf numFmtId="49" fontId="3" fillId="0" borderId="45" xfId="0" applyNumberFormat="1" applyFont="1" applyBorder="1" applyAlignment="1">
      <alignment vertical="top" wrapText="1"/>
    </xf>
    <xf numFmtId="49" fontId="3" fillId="0" borderId="40" xfId="0" applyNumberFormat="1" applyFont="1" applyBorder="1" applyAlignment="1">
      <alignment vertical="top" wrapText="1"/>
    </xf>
    <xf numFmtId="49" fontId="3" fillId="0" borderId="41" xfId="0" applyNumberFormat="1" applyFont="1" applyBorder="1" applyAlignment="1">
      <alignment horizontal="right" vertical="top" wrapText="1"/>
    </xf>
    <xf numFmtId="49" fontId="3" fillId="0" borderId="46" xfId="0" applyNumberFormat="1" applyFont="1" applyBorder="1" applyAlignment="1">
      <alignment horizontal="right" vertical="top" wrapText="1"/>
    </xf>
    <xf numFmtId="49" fontId="3" fillId="0" borderId="42" xfId="0" applyNumberFormat="1" applyFont="1" applyBorder="1" applyAlignment="1">
      <alignment horizontal="right" vertical="top" wrapText="1"/>
    </xf>
    <xf numFmtId="0" fontId="3" fillId="0" borderId="0" xfId="0" applyFont="1" applyAlignment="1" applyProtection="1">
      <alignment horizontal="justify" vertical="justify" wrapText="1"/>
      <protection locked="0"/>
    </xf>
    <xf numFmtId="49" fontId="3" fillId="0" borderId="43" xfId="0" applyNumberFormat="1" applyFont="1" applyBorder="1" applyAlignment="1" applyProtection="1">
      <alignment horizontal="center"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39" xfId="0" applyNumberFormat="1" applyFont="1" applyBorder="1" applyAlignment="1" applyProtection="1">
      <alignment horizontal="center" vertical="center" wrapText="1"/>
      <protection locked="0"/>
    </xf>
    <xf numFmtId="49" fontId="3" fillId="0" borderId="45" xfId="0" applyNumberFormat="1" applyFont="1" applyBorder="1" applyAlignment="1" applyProtection="1">
      <alignment horizontal="center" vertical="center" wrapText="1"/>
      <protection locked="0"/>
    </xf>
    <xf numFmtId="49" fontId="3" fillId="0" borderId="40"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49" fontId="3" fillId="0" borderId="46" xfId="0" applyNumberFormat="1" applyFont="1" applyBorder="1" applyAlignment="1" applyProtection="1">
      <alignment horizontal="justify" vertical="center" wrapText="1"/>
      <protection locked="0"/>
    </xf>
    <xf numFmtId="49" fontId="3" fillId="0" borderId="42" xfId="0" applyNumberFormat="1" applyFont="1" applyBorder="1" applyAlignment="1" applyProtection="1">
      <alignment horizontal="justify" vertical="center" wrapText="1"/>
      <protection locked="0"/>
    </xf>
    <xf numFmtId="49" fontId="3" fillId="0" borderId="44" xfId="0" applyNumberFormat="1" applyFont="1" applyBorder="1" applyAlignment="1" applyProtection="1">
      <alignment horizontal="center" vertical="center" wrapText="1"/>
      <protection locked="0"/>
    </xf>
    <xf numFmtId="49" fontId="3" fillId="0" borderId="39" xfId="0" applyNumberFormat="1" applyFont="1" applyBorder="1" applyAlignment="1" applyProtection="1">
      <alignment vertical="top" wrapText="1"/>
      <protection locked="0"/>
    </xf>
    <xf numFmtId="49" fontId="3" fillId="0" borderId="45" xfId="0" applyNumberFormat="1" applyFont="1" applyBorder="1" applyAlignment="1" applyProtection="1">
      <alignment vertical="top" wrapText="1"/>
      <protection locked="0"/>
    </xf>
    <xf numFmtId="49" fontId="3" fillId="0" borderId="40" xfId="0" applyNumberFormat="1" applyFont="1" applyBorder="1" applyAlignment="1" applyProtection="1">
      <alignment vertical="top" wrapText="1"/>
      <protection locked="0"/>
    </xf>
    <xf numFmtId="49" fontId="3" fillId="0" borderId="41" xfId="0" applyNumberFormat="1" applyFont="1" applyBorder="1" applyAlignment="1" applyProtection="1">
      <alignment horizontal="right" wrapText="1"/>
      <protection locked="0"/>
    </xf>
    <xf numFmtId="49" fontId="3" fillId="0" borderId="46" xfId="0" applyNumberFormat="1" applyFont="1" applyBorder="1" applyAlignment="1" applyProtection="1">
      <alignment horizontal="right" wrapText="1"/>
      <protection locked="0"/>
    </xf>
    <xf numFmtId="49" fontId="3" fillId="0" borderId="42" xfId="0" applyNumberFormat="1" applyFont="1" applyBorder="1" applyAlignment="1" applyProtection="1">
      <alignment horizontal="right" wrapText="1"/>
      <protection locked="0"/>
    </xf>
    <xf numFmtId="49" fontId="3" fillId="0" borderId="41"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49" fontId="3" fillId="0" borderId="47" xfId="0" applyNumberFormat="1" applyFont="1" applyBorder="1" applyAlignment="1" applyProtection="1">
      <alignment vertical="top" wrapText="1"/>
      <protection locked="0"/>
    </xf>
    <xf numFmtId="49" fontId="3" fillId="0" borderId="0" xfId="0" applyNumberFormat="1" applyFont="1" applyBorder="1" applyAlignment="1" applyProtection="1">
      <alignment vertical="top" wrapText="1"/>
      <protection locked="0"/>
    </xf>
    <xf numFmtId="49" fontId="3" fillId="0" borderId="87" xfId="0" applyNumberFormat="1" applyFont="1" applyBorder="1" applyAlignment="1" applyProtection="1">
      <alignment vertical="top" wrapText="1"/>
      <protection locked="0"/>
    </xf>
    <xf numFmtId="49" fontId="3" fillId="3" borderId="47" xfId="0" applyNumberFormat="1" applyFont="1" applyFill="1" applyBorder="1" applyAlignment="1" applyProtection="1">
      <alignment vertical="top" wrapText="1"/>
      <protection locked="0"/>
    </xf>
    <xf numFmtId="49" fontId="3" fillId="3" borderId="87" xfId="0" applyNumberFormat="1" applyFont="1" applyFill="1" applyBorder="1" applyAlignment="1" applyProtection="1">
      <alignment vertical="top" wrapText="1"/>
      <protection locked="0"/>
    </xf>
    <xf numFmtId="49" fontId="3" fillId="0" borderId="64"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66" xfId="0" applyNumberFormat="1" applyFont="1" applyBorder="1" applyAlignment="1">
      <alignment horizontal="center" vertical="center" wrapText="1"/>
    </xf>
    <xf numFmtId="49" fontId="3" fillId="0" borderId="70" xfId="0" applyNumberFormat="1" applyFont="1" applyBorder="1" applyAlignment="1">
      <alignment vertical="justify" wrapText="1"/>
    </xf>
    <xf numFmtId="49" fontId="3" fillId="0" borderId="71" xfId="0" applyNumberFormat="1" applyFont="1" applyBorder="1" applyAlignment="1">
      <alignment vertical="justify" wrapText="1"/>
    </xf>
    <xf numFmtId="49" fontId="3" fillId="0" borderId="72" xfId="0" applyNumberFormat="1" applyFont="1" applyBorder="1" applyAlignment="1">
      <alignment vertical="justify" wrapText="1"/>
    </xf>
    <xf numFmtId="49" fontId="3" fillId="0" borderId="67" xfId="0" applyNumberFormat="1" applyFont="1" applyBorder="1" applyAlignment="1">
      <alignment vertical="justify" wrapText="1"/>
    </xf>
    <xf numFmtId="49" fontId="3" fillId="0" borderId="68" xfId="0" applyNumberFormat="1" applyFont="1" applyBorder="1" applyAlignment="1">
      <alignment vertical="justify" wrapText="1"/>
    </xf>
    <xf numFmtId="49" fontId="3" fillId="0" borderId="69" xfId="0" applyNumberFormat="1" applyFont="1" applyBorder="1" applyAlignment="1">
      <alignment vertical="justify" wrapText="1"/>
    </xf>
    <xf numFmtId="49" fontId="3" fillId="0" borderId="34" xfId="0" applyNumberFormat="1" applyFont="1" applyBorder="1" applyAlignment="1">
      <alignment vertical="center" wrapText="1"/>
    </xf>
    <xf numFmtId="49" fontId="3" fillId="0" borderId="37"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38" xfId="0" applyNumberFormat="1" applyFont="1" applyBorder="1" applyAlignment="1">
      <alignment vertical="center" wrapText="1"/>
    </xf>
    <xf numFmtId="49" fontId="3" fillId="0" borderId="55" xfId="0" applyNumberFormat="1" applyFont="1" applyBorder="1" applyAlignment="1">
      <alignment horizontal="center" vertical="center" wrapText="1"/>
    </xf>
    <xf numFmtId="49" fontId="3" fillId="0" borderId="56" xfId="0" applyNumberFormat="1" applyFont="1" applyBorder="1" applyAlignment="1">
      <alignment horizontal="center" vertical="center" wrapText="1"/>
    </xf>
    <xf numFmtId="49" fontId="3" fillId="3" borderId="43" xfId="0" applyNumberFormat="1" applyFont="1" applyFill="1" applyBorder="1" applyAlignment="1">
      <alignment horizontal="center" vertical="top" wrapText="1"/>
    </xf>
    <xf numFmtId="49" fontId="3" fillId="3" borderId="51" xfId="0" applyNumberFormat="1" applyFont="1" applyFill="1" applyBorder="1" applyAlignment="1">
      <alignment horizontal="center" vertical="top" wrapText="1"/>
    </xf>
    <xf numFmtId="49" fontId="3" fillId="0" borderId="38" xfId="0" applyNumberFormat="1" applyFont="1" applyBorder="1" applyAlignment="1">
      <alignment horizontal="center" vertical="center" shrinkToFit="1"/>
    </xf>
    <xf numFmtId="49" fontId="3" fillId="3" borderId="63" xfId="0" applyNumberFormat="1" applyFont="1" applyFill="1" applyBorder="1" applyAlignment="1">
      <alignment vertical="center" wrapText="1"/>
    </xf>
    <xf numFmtId="49" fontId="3" fillId="3" borderId="58" xfId="0" applyNumberFormat="1" applyFont="1" applyFill="1" applyBorder="1" applyAlignment="1">
      <alignment horizontal="center" vertical="center" wrapText="1"/>
    </xf>
    <xf numFmtId="49" fontId="3" fillId="3" borderId="75" xfId="0" applyNumberFormat="1" applyFont="1" applyFill="1" applyBorder="1" applyAlignment="1">
      <alignment horizontal="center" vertical="center" wrapText="1"/>
    </xf>
    <xf numFmtId="49" fontId="3" fillId="3" borderId="59" xfId="0" applyNumberFormat="1" applyFont="1" applyFill="1" applyBorder="1" applyAlignment="1">
      <alignment horizontal="center" vertical="center" wrapText="1"/>
    </xf>
    <xf numFmtId="49" fontId="3" fillId="3" borderId="60" xfId="0" applyNumberFormat="1" applyFont="1" applyFill="1" applyBorder="1" applyAlignment="1">
      <alignment horizontal="center" vertical="center" wrapText="1"/>
    </xf>
    <xf numFmtId="49" fontId="3" fillId="3" borderId="76" xfId="0" applyNumberFormat="1" applyFont="1" applyFill="1" applyBorder="1" applyAlignment="1">
      <alignment horizontal="center" vertical="center" wrapText="1"/>
    </xf>
    <xf numFmtId="49" fontId="3" fillId="3" borderId="61" xfId="0" applyNumberFormat="1" applyFont="1" applyFill="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35" xfId="0" applyNumberFormat="1" applyFont="1" applyBorder="1" applyAlignment="1">
      <alignment horizontal="center" vertical="center" wrapText="1"/>
    </xf>
    <xf numFmtId="49" fontId="3" fillId="3" borderId="73" xfId="0" applyNumberFormat="1" applyFont="1" applyFill="1" applyBorder="1" applyAlignment="1">
      <alignment horizontal="center" vertical="center" wrapText="1"/>
    </xf>
    <xf numFmtId="49" fontId="3" fillId="3" borderId="77" xfId="0" applyNumberFormat="1" applyFont="1" applyFill="1" applyBorder="1" applyAlignment="1">
      <alignment horizontal="center" vertical="center" wrapText="1"/>
    </xf>
    <xf numFmtId="49" fontId="3" fillId="3" borderId="74" xfId="0" applyNumberFormat="1" applyFont="1" applyFill="1" applyBorder="1" applyAlignment="1">
      <alignment horizontal="center" vertical="center" wrapText="1"/>
    </xf>
    <xf numFmtId="49" fontId="3" fillId="0" borderId="62" xfId="0" applyNumberFormat="1" applyFont="1" applyBorder="1" applyAlignment="1">
      <alignment vertical="center" wrapText="1"/>
    </xf>
    <xf numFmtId="49" fontId="3" fillId="3" borderId="37" xfId="0" applyNumberFormat="1" applyFont="1" applyFill="1" applyBorder="1" applyAlignment="1">
      <alignment vertical="center" wrapText="1"/>
    </xf>
    <xf numFmtId="49" fontId="3" fillId="3" borderId="35" xfId="0" applyNumberFormat="1" applyFont="1" applyFill="1" applyBorder="1" applyAlignment="1">
      <alignment vertical="center" wrapText="1"/>
    </xf>
    <xf numFmtId="49" fontId="3" fillId="0" borderId="34" xfId="0" applyNumberFormat="1" applyFont="1" applyFill="1" applyBorder="1" applyAlignment="1">
      <alignment horizontal="justify" vertical="center" wrapText="1" shrinkToFit="1"/>
    </xf>
    <xf numFmtId="49" fontId="3" fillId="0" borderId="37" xfId="0" applyNumberFormat="1" applyFont="1" applyFill="1" applyBorder="1" applyAlignment="1">
      <alignment horizontal="justify" vertical="center" shrinkToFit="1"/>
    </xf>
    <xf numFmtId="49" fontId="3" fillId="0" borderId="35" xfId="0" applyNumberFormat="1" applyFont="1" applyFill="1" applyBorder="1" applyAlignment="1">
      <alignment horizontal="justify" vertical="center" shrinkToFit="1"/>
    </xf>
    <xf numFmtId="49" fontId="3" fillId="0" borderId="34" xfId="0" applyNumberFormat="1" applyFont="1" applyFill="1" applyBorder="1" applyAlignment="1">
      <alignment horizontal="center" vertical="center" shrinkToFit="1"/>
    </xf>
    <xf numFmtId="49" fontId="3" fillId="0" borderId="35" xfId="0" applyNumberFormat="1" applyFont="1" applyFill="1" applyBorder="1" applyAlignment="1">
      <alignment horizontal="center" vertical="center" shrinkToFit="1"/>
    </xf>
    <xf numFmtId="0" fontId="3" fillId="3" borderId="0" xfId="0" applyFont="1" applyFill="1" applyAlignment="1">
      <alignment vertical="center"/>
    </xf>
    <xf numFmtId="49" fontId="3" fillId="0" borderId="33" xfId="0" applyNumberFormat="1" applyFont="1" applyFill="1" applyBorder="1" applyAlignment="1">
      <alignment horizontal="justify" vertical="center" wrapText="1"/>
    </xf>
    <xf numFmtId="49" fontId="3" fillId="0" borderId="45" xfId="0" applyNumberFormat="1" applyFont="1" applyBorder="1" applyAlignment="1">
      <alignment vertical="center" wrapText="1"/>
    </xf>
    <xf numFmtId="49" fontId="3" fillId="0" borderId="33" xfId="0" applyNumberFormat="1" applyFont="1" applyFill="1" applyBorder="1" applyAlignment="1">
      <alignment horizontal="center" vertical="center" wrapText="1"/>
    </xf>
    <xf numFmtId="186" fontId="3" fillId="0" borderId="1" xfId="0" applyNumberFormat="1" applyFont="1" applyFill="1" applyBorder="1" applyAlignment="1">
      <alignment vertical="center" wrapText="1"/>
    </xf>
    <xf numFmtId="186" fontId="3" fillId="0" borderId="2" xfId="0" applyNumberFormat="1" applyFont="1" applyFill="1" applyBorder="1" applyAlignment="1">
      <alignment vertical="center" wrapText="1"/>
    </xf>
    <xf numFmtId="49" fontId="3" fillId="0" borderId="1" xfId="0" applyNumberFormat="1"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xf numFmtId="49" fontId="3" fillId="0" borderId="3" xfId="0" applyNumberFormat="1" applyFont="1" applyFill="1" applyBorder="1" applyAlignment="1">
      <alignment horizontal="justify" vertical="center" wrapText="1"/>
    </xf>
    <xf numFmtId="187" fontId="3" fillId="0" borderId="1" xfId="0" applyNumberFormat="1" applyFont="1" applyFill="1" applyBorder="1" applyAlignment="1">
      <alignment vertical="center" wrapText="1"/>
    </xf>
    <xf numFmtId="187" fontId="3" fillId="0" borderId="2"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2" xfId="0" applyNumberFormat="1" applyFont="1" applyFill="1" applyBorder="1" applyAlignment="1">
      <alignment vertical="center" wrapText="1"/>
    </xf>
    <xf numFmtId="176" fontId="3" fillId="3" borderId="1" xfId="0" applyNumberFormat="1" applyFont="1" applyFill="1" applyBorder="1" applyAlignment="1">
      <alignment vertical="center" wrapText="1"/>
    </xf>
    <xf numFmtId="176" fontId="3" fillId="3" borderId="2" xfId="0" applyNumberFormat="1" applyFont="1" applyFill="1" applyBorder="1" applyAlignment="1">
      <alignment vertical="center" wrapText="1"/>
    </xf>
    <xf numFmtId="49" fontId="3" fillId="0" borderId="120" xfId="0" applyNumberFormat="1" applyFont="1" applyFill="1" applyBorder="1" applyAlignment="1">
      <alignment vertical="center" wrapText="1"/>
    </xf>
    <xf numFmtId="49" fontId="3" fillId="0" borderId="121" xfId="0" applyNumberFormat="1" applyFont="1" applyFill="1" applyBorder="1" applyAlignment="1">
      <alignment vertical="center" wrapText="1"/>
    </xf>
    <xf numFmtId="49" fontId="3" fillId="0" borderId="123" xfId="0" applyNumberFormat="1" applyFont="1" applyFill="1" applyBorder="1" applyAlignment="1">
      <alignment vertical="center" wrapText="1"/>
    </xf>
    <xf numFmtId="49" fontId="3" fillId="0" borderId="124" xfId="0" applyNumberFormat="1" applyFont="1" applyFill="1" applyBorder="1" applyAlignment="1">
      <alignment vertical="center" wrapText="1"/>
    </xf>
    <xf numFmtId="49" fontId="3" fillId="0" borderId="126" xfId="0" applyNumberFormat="1" applyFont="1" applyFill="1" applyBorder="1" applyAlignment="1">
      <alignment vertical="center" wrapText="1"/>
    </xf>
    <xf numFmtId="49" fontId="3" fillId="0" borderId="127"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49" fontId="3" fillId="0" borderId="20" xfId="0" applyNumberFormat="1" applyFont="1" applyFill="1" applyBorder="1" applyAlignment="1">
      <alignment vertical="center" wrapText="1"/>
    </xf>
    <xf numFmtId="49" fontId="3" fillId="0" borderId="6" xfId="0" applyNumberFormat="1" applyFont="1" applyFill="1" applyBorder="1" applyAlignment="1">
      <alignment vertical="center" wrapText="1"/>
    </xf>
    <xf numFmtId="176" fontId="3" fillId="3" borderId="16" xfId="0" applyNumberFormat="1" applyFont="1" applyFill="1" applyBorder="1" applyAlignment="1">
      <alignment vertical="center" wrapText="1"/>
    </xf>
    <xf numFmtId="176" fontId="3" fillId="3" borderId="14" xfId="0" applyNumberFormat="1" applyFont="1" applyFill="1" applyBorder="1" applyAlignment="1">
      <alignment vertical="center" wrapText="1"/>
    </xf>
    <xf numFmtId="176" fontId="3" fillId="3" borderId="103" xfId="0" applyNumberFormat="1" applyFont="1" applyFill="1" applyBorder="1" applyAlignment="1">
      <alignment vertical="center" wrapText="1"/>
    </xf>
    <xf numFmtId="176" fontId="3" fillId="3" borderId="12" xfId="0" applyNumberFormat="1" applyFont="1" applyFill="1" applyBorder="1" applyAlignment="1">
      <alignment vertical="center" wrapText="1"/>
    </xf>
    <xf numFmtId="176" fontId="3" fillId="3" borderId="101" xfId="0" applyNumberFormat="1" applyFont="1" applyFill="1" applyBorder="1" applyAlignment="1">
      <alignment vertical="center" wrapText="1"/>
    </xf>
    <xf numFmtId="176" fontId="3" fillId="3" borderId="10" xfId="0" applyNumberFormat="1" applyFont="1" applyFill="1" applyBorder="1" applyAlignment="1">
      <alignment vertical="center" wrapText="1"/>
    </xf>
    <xf numFmtId="176" fontId="3" fillId="0" borderId="0" xfId="0" applyNumberFormat="1" applyFont="1" applyFill="1" applyBorder="1" applyAlignment="1">
      <alignment vertical="center" shrinkToFit="1"/>
    </xf>
    <xf numFmtId="38" fontId="3" fillId="0" borderId="0" xfId="1" applyFont="1" applyFill="1" applyBorder="1" applyAlignment="1">
      <alignment horizontal="left" vertical="center" wrapText="1"/>
    </xf>
    <xf numFmtId="185" fontId="3" fillId="0" borderId="0"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3" fillId="0" borderId="8" xfId="0" applyNumberFormat="1" applyFont="1" applyFill="1" applyBorder="1" applyAlignment="1">
      <alignment vertical="center" wrapText="1"/>
    </xf>
    <xf numFmtId="176" fontId="3" fillId="0" borderId="22"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3" fillId="0" borderId="5" xfId="0" applyNumberFormat="1" applyFont="1" applyFill="1" applyBorder="1" applyAlignment="1">
      <alignment vertical="center" wrapText="1"/>
    </xf>
    <xf numFmtId="176" fontId="3" fillId="0" borderId="4" xfId="0" applyNumberFormat="1" applyFont="1" applyFill="1" applyBorder="1" applyAlignment="1">
      <alignment vertical="center" wrapText="1"/>
    </xf>
    <xf numFmtId="49" fontId="3" fillId="0" borderId="27" xfId="0" applyNumberFormat="1" applyFont="1" applyFill="1" applyBorder="1" applyAlignment="1">
      <alignment vertical="center" wrapText="1"/>
    </xf>
    <xf numFmtId="49" fontId="3" fillId="0" borderId="28" xfId="0" applyNumberFormat="1" applyFont="1" applyFill="1" applyBorder="1" applyAlignment="1">
      <alignment vertical="center" wrapText="1"/>
    </xf>
    <xf numFmtId="49" fontId="3" fillId="0" borderId="26" xfId="0" applyNumberFormat="1" applyFont="1" applyFill="1" applyBorder="1" applyAlignment="1">
      <alignment vertical="center" wrapText="1"/>
    </xf>
    <xf numFmtId="49" fontId="3" fillId="0" borderId="123" xfId="0" applyNumberFormat="1" applyFont="1" applyFill="1" applyBorder="1" applyAlignment="1">
      <alignment vertical="center" shrinkToFit="1"/>
    </xf>
    <xf numFmtId="49" fontId="3" fillId="0" borderId="124" xfId="0" applyNumberFormat="1" applyFont="1" applyFill="1" applyBorder="1" applyAlignment="1">
      <alignment vertical="center" shrinkToFit="1"/>
    </xf>
    <xf numFmtId="0" fontId="3" fillId="0" borderId="17" xfId="0" applyFont="1" applyBorder="1" applyAlignment="1">
      <alignment horizontal="distributed" vertical="center" wrapText="1"/>
    </xf>
    <xf numFmtId="177" fontId="3" fillId="0" borderId="17" xfId="0" applyNumberFormat="1" applyFont="1" applyFill="1" applyBorder="1" applyAlignment="1">
      <alignment horizontal="right" vertical="center" shrinkToFit="1"/>
    </xf>
    <xf numFmtId="0" fontId="3" fillId="0" borderId="17" xfId="0" applyFont="1" applyFill="1" applyBorder="1" applyAlignment="1">
      <alignment vertical="center" wrapText="1"/>
    </xf>
    <xf numFmtId="177" fontId="3" fillId="0" borderId="17" xfId="0" applyNumberFormat="1" applyFont="1" applyFill="1" applyBorder="1" applyAlignment="1">
      <alignment horizontal="right" vertical="center" wrapText="1"/>
    </xf>
    <xf numFmtId="177" fontId="3" fillId="2" borderId="17" xfId="0" applyNumberFormat="1" applyFont="1" applyFill="1" applyBorder="1" applyAlignment="1">
      <alignment horizontal="right" vertical="center" wrapText="1"/>
    </xf>
    <xf numFmtId="0" fontId="3" fillId="2" borderId="17" xfId="0" applyFont="1" applyFill="1" applyBorder="1" applyAlignment="1">
      <alignment vertical="center" wrapText="1"/>
    </xf>
    <xf numFmtId="181" fontId="3" fillId="0" borderId="17" xfId="0" applyNumberFormat="1" applyFont="1" applyBorder="1" applyAlignment="1">
      <alignment horizontal="center" vertical="center" textRotation="255" wrapText="1"/>
    </xf>
    <xf numFmtId="181" fontId="3" fillId="0" borderId="1" xfId="0" applyNumberFormat="1" applyFont="1" applyBorder="1" applyAlignment="1">
      <alignment horizontal="center" vertical="center" textRotation="255" wrapText="1"/>
    </xf>
    <xf numFmtId="0" fontId="3" fillId="2" borderId="27" xfId="0" applyFont="1" applyFill="1" applyBorder="1" applyAlignment="1">
      <alignment vertical="center" wrapText="1"/>
    </xf>
    <xf numFmtId="177" fontId="3" fillId="2" borderId="27" xfId="0" applyNumberFormat="1" applyFont="1" applyFill="1" applyBorder="1" applyAlignment="1">
      <alignment horizontal="right" vertical="center" wrapText="1"/>
    </xf>
    <xf numFmtId="0" fontId="3" fillId="0" borderId="27" xfId="0" applyFont="1" applyFill="1" applyBorder="1" applyAlignment="1">
      <alignment vertical="center" wrapText="1"/>
    </xf>
    <xf numFmtId="0" fontId="3" fillId="2" borderId="28" xfId="0" applyFont="1" applyFill="1" applyBorder="1" applyAlignment="1">
      <alignment vertical="center" wrapText="1"/>
    </xf>
    <xf numFmtId="177" fontId="3" fillId="2" borderId="28" xfId="0" applyNumberFormat="1" applyFont="1" applyFill="1" applyBorder="1" applyAlignment="1">
      <alignment horizontal="right" vertical="center" wrapText="1"/>
    </xf>
    <xf numFmtId="0" fontId="3" fillId="0" borderId="28" xfId="0" applyFont="1" applyFill="1" applyBorder="1" applyAlignment="1">
      <alignment vertical="center" wrapText="1"/>
    </xf>
    <xf numFmtId="0" fontId="3" fillId="2" borderId="26" xfId="0" applyFont="1" applyFill="1" applyBorder="1" applyAlignment="1">
      <alignment vertical="center" wrapText="1"/>
    </xf>
    <xf numFmtId="177" fontId="3" fillId="2" borderId="26" xfId="0" applyNumberFormat="1" applyFont="1" applyFill="1" applyBorder="1" applyAlignment="1">
      <alignment horizontal="right" vertical="center" wrapText="1"/>
    </xf>
    <xf numFmtId="0" fontId="3" fillId="0" borderId="26" xfId="0" applyFont="1" applyFill="1" applyBorder="1" applyAlignment="1">
      <alignment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 xfId="0" applyFont="1" applyBorder="1" applyAlignment="1">
      <alignment horizontal="distributed" vertical="center" wrapText="1"/>
    </xf>
    <xf numFmtId="180" fontId="3" fillId="2" borderId="14" xfId="0" applyNumberFormat="1" applyFont="1" applyFill="1" applyBorder="1" applyAlignment="1">
      <alignment horizontal="right" vertical="center" wrapText="1"/>
    </xf>
    <xf numFmtId="180" fontId="3" fillId="2" borderId="15" xfId="0" applyNumberFormat="1" applyFont="1" applyFill="1" applyBorder="1" applyAlignment="1">
      <alignment horizontal="right" vertical="center" wrapText="1"/>
    </xf>
    <xf numFmtId="0" fontId="3" fillId="0" borderId="1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0" xfId="0" applyFont="1" applyFill="1" applyBorder="1" applyAlignment="1">
      <alignment vertical="center"/>
    </xf>
    <xf numFmtId="0" fontId="3" fillId="2" borderId="20" xfId="0" applyFont="1" applyFill="1" applyBorder="1" applyAlignment="1">
      <alignment vertical="center"/>
    </xf>
    <xf numFmtId="0" fontId="3" fillId="2" borderId="4" xfId="0" applyFont="1" applyFill="1" applyBorder="1" applyAlignment="1">
      <alignment vertical="center"/>
    </xf>
    <xf numFmtId="0" fontId="3" fillId="2" borderId="6"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14" xfId="0" applyFont="1" applyBorder="1" applyAlignment="1">
      <alignment horizontal="distributed" vertical="center" wrapText="1"/>
    </xf>
    <xf numFmtId="0" fontId="3" fillId="0" borderId="15" xfId="0" applyFont="1" applyBorder="1" applyAlignment="1">
      <alignment horizontal="distributed" vertical="center" wrapText="1"/>
    </xf>
    <xf numFmtId="180" fontId="3" fillId="0" borderId="14" xfId="0" applyNumberFormat="1" applyFont="1" applyFill="1" applyBorder="1" applyAlignment="1">
      <alignment horizontal="right" vertical="center" wrapText="1"/>
    </xf>
    <xf numFmtId="180" fontId="3" fillId="0" borderId="15" xfId="0" applyNumberFormat="1" applyFont="1" applyFill="1" applyBorder="1" applyAlignment="1">
      <alignment horizontal="right" vertical="center" wrapText="1"/>
    </xf>
    <xf numFmtId="177" fontId="3" fillId="2" borderId="21" xfId="0" applyNumberFormat="1" applyFont="1" applyFill="1" applyBorder="1" applyAlignment="1">
      <alignment horizontal="right" vertical="center" wrapText="1"/>
    </xf>
    <xf numFmtId="180" fontId="3" fillId="2" borderId="0" xfId="0" applyNumberFormat="1" applyFont="1" applyFill="1" applyBorder="1" applyAlignment="1">
      <alignment horizontal="right" vertical="center" wrapText="1"/>
    </xf>
    <xf numFmtId="180" fontId="3" fillId="2" borderId="20" xfId="0" applyNumberFormat="1" applyFont="1" applyFill="1" applyBorder="1" applyAlignment="1">
      <alignment horizontal="right" vertical="center" wrapText="1"/>
    </xf>
    <xf numFmtId="0" fontId="3" fillId="0" borderId="30" xfId="0" applyFont="1" applyBorder="1" applyAlignment="1">
      <alignment vertical="center" wrapText="1"/>
    </xf>
    <xf numFmtId="0" fontId="3" fillId="0" borderId="1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180" fontId="3" fillId="2" borderId="10" xfId="0" applyNumberFormat="1" applyFont="1" applyFill="1" applyBorder="1" applyAlignment="1">
      <alignment horizontal="right" vertical="center" wrapText="1"/>
    </xf>
    <xf numFmtId="180" fontId="3" fillId="2" borderId="11" xfId="0" applyNumberFormat="1" applyFont="1" applyFill="1" applyBorder="1" applyAlignment="1">
      <alignment horizontal="right"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180" fontId="3" fillId="2" borderId="12" xfId="0" applyNumberFormat="1" applyFont="1" applyFill="1" applyBorder="1" applyAlignment="1">
      <alignment horizontal="right" vertical="center" wrapText="1"/>
    </xf>
    <xf numFmtId="180" fontId="3" fillId="2" borderId="13" xfId="0" applyNumberFormat="1" applyFont="1" applyFill="1" applyBorder="1" applyAlignment="1">
      <alignment horizontal="right"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vertical="center" textRotation="255"/>
    </xf>
    <xf numFmtId="0" fontId="3" fillId="0" borderId="1" xfId="0" applyFont="1" applyBorder="1" applyAlignment="1">
      <alignment vertical="center" textRotation="255"/>
    </xf>
    <xf numFmtId="0" fontId="3" fillId="0" borderId="17" xfId="0" applyFont="1" applyBorder="1" applyAlignment="1">
      <alignment horizontal="distributed" vertical="center"/>
    </xf>
    <xf numFmtId="14" fontId="3" fillId="0" borderId="17" xfId="0" applyNumberFormat="1" applyFont="1" applyFill="1" applyBorder="1" applyAlignment="1">
      <alignment horizontal="center" vertical="center"/>
    </xf>
    <xf numFmtId="14" fontId="3" fillId="2" borderId="17" xfId="0" applyNumberFormat="1" applyFont="1" applyFill="1" applyBorder="1" applyAlignment="1">
      <alignment horizontal="center" vertical="center"/>
    </xf>
    <xf numFmtId="0" fontId="3" fillId="0" borderId="17"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Medium9"/>
  <colors>
    <mruColors>
      <color rgb="FF99FFCC"/>
      <color rgb="FFCCECFF"/>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ctrlProps/ctrlProp1.xml><?xml version="1.0" encoding="utf-8"?>
<formControlPr xmlns="http://schemas.microsoft.com/office/spreadsheetml/2009/9/main" objectType="Radio" firstButton="1" fmlaLink="$L$16"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CheckBox" fmlaLink="$R$10" lockText="1"/>
</file>

<file path=xl/ctrlProps/ctrlProp13.xml><?xml version="1.0" encoding="utf-8"?>
<formControlPr xmlns="http://schemas.microsoft.com/office/spreadsheetml/2009/9/main" objectType="CheckBox" fmlaLink="$T$10" lockText="1"/>
</file>

<file path=xl/ctrlProps/ctrlProp14.xml><?xml version="1.0" encoding="utf-8"?>
<formControlPr xmlns="http://schemas.microsoft.com/office/spreadsheetml/2009/9/main" objectType="CheckBox" fmlaLink="$Q$10" lockText="1"/>
</file>

<file path=xl/ctrlProps/ctrlProp15.xml><?xml version="1.0" encoding="utf-8"?>
<formControlPr xmlns="http://schemas.microsoft.com/office/spreadsheetml/2009/9/main" objectType="CheckBox" fmlaLink="$N$10" lockText="1"/>
</file>

<file path=xl/ctrlProps/ctrlProp16.xml><?xml version="1.0" encoding="utf-8"?>
<formControlPr xmlns="http://schemas.microsoft.com/office/spreadsheetml/2009/9/main" objectType="CheckBox" fmlaLink="$O$10" lockText="1"/>
</file>

<file path=xl/ctrlProps/ctrlProp17.xml><?xml version="1.0" encoding="utf-8"?>
<formControlPr xmlns="http://schemas.microsoft.com/office/spreadsheetml/2009/9/main" objectType="CheckBox" fmlaLink="$P$10" lockText="1"/>
</file>

<file path=xl/ctrlProps/ctrlProp18.xml><?xml version="1.0" encoding="utf-8"?>
<formControlPr xmlns="http://schemas.microsoft.com/office/spreadsheetml/2009/9/main" objectType="CheckBox" fmlaLink="$S$10" lockText="1"/>
</file>

<file path=xl/ctrlProps/ctrlProp19.xml><?xml version="1.0" encoding="utf-8"?>
<formControlPr xmlns="http://schemas.microsoft.com/office/spreadsheetml/2009/9/main" objectType="CheckBox" fmlaLink="$Q$1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S$11" lockText="1"/>
</file>

<file path=xl/ctrlProps/ctrlProp21.xml><?xml version="1.0" encoding="utf-8"?>
<formControlPr xmlns="http://schemas.microsoft.com/office/spreadsheetml/2009/9/main" objectType="CheckBox" fmlaLink="$N$11" lockText="1"/>
</file>

<file path=xl/ctrlProps/ctrlProp22.xml><?xml version="1.0" encoding="utf-8"?>
<formControlPr xmlns="http://schemas.microsoft.com/office/spreadsheetml/2009/9/main" objectType="CheckBox" fmlaLink="$O$11" lockText="1"/>
</file>

<file path=xl/ctrlProps/ctrlProp23.xml><?xml version="1.0" encoding="utf-8"?>
<formControlPr xmlns="http://schemas.microsoft.com/office/spreadsheetml/2009/9/main" objectType="CheckBox" fmlaLink="$P$11" lockText="1"/>
</file>

<file path=xl/ctrlProps/ctrlProp24.xml><?xml version="1.0" encoding="utf-8"?>
<formControlPr xmlns="http://schemas.microsoft.com/office/spreadsheetml/2009/9/main" objectType="CheckBox" fmlaLink="$R$11" lockText="1"/>
</file>

<file path=xl/ctrlProps/ctrlProp25.xml><?xml version="1.0" encoding="utf-8"?>
<formControlPr xmlns="http://schemas.microsoft.com/office/spreadsheetml/2009/9/main" objectType="CheckBox" fmlaLink="$Q$12" lockText="1"/>
</file>

<file path=xl/ctrlProps/ctrlProp26.xml><?xml version="1.0" encoding="utf-8"?>
<formControlPr xmlns="http://schemas.microsoft.com/office/spreadsheetml/2009/9/main" objectType="CheckBox" fmlaLink="$S$12" lockText="1"/>
</file>

<file path=xl/ctrlProps/ctrlProp27.xml><?xml version="1.0" encoding="utf-8"?>
<formControlPr xmlns="http://schemas.microsoft.com/office/spreadsheetml/2009/9/main" objectType="CheckBox" fmlaLink="$N$12" lockText="1"/>
</file>

<file path=xl/ctrlProps/ctrlProp28.xml><?xml version="1.0" encoding="utf-8"?>
<formControlPr xmlns="http://schemas.microsoft.com/office/spreadsheetml/2009/9/main" objectType="CheckBox" fmlaLink="$O$12" lockText="1"/>
</file>

<file path=xl/ctrlProps/ctrlProp29.xml><?xml version="1.0" encoding="utf-8"?>
<formControlPr xmlns="http://schemas.microsoft.com/office/spreadsheetml/2009/9/main" objectType="CheckBox" fmlaLink="$P$12"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R$12" lockText="1"/>
</file>

<file path=xl/ctrlProps/ctrlProp31.xml><?xml version="1.0" encoding="utf-8"?>
<formControlPr xmlns="http://schemas.microsoft.com/office/spreadsheetml/2009/9/main" objectType="CheckBox" fmlaLink="$I$7" lockText="1"/>
</file>

<file path=xl/ctrlProps/ctrlProp32.xml><?xml version="1.0" encoding="utf-8"?>
<formControlPr xmlns="http://schemas.microsoft.com/office/spreadsheetml/2009/9/main" objectType="CheckBox" fmlaLink="$J$7" lockText="1"/>
</file>

<file path=xl/ctrlProps/ctrlProp33.xml><?xml version="1.0" encoding="utf-8"?>
<formControlPr xmlns="http://schemas.microsoft.com/office/spreadsheetml/2009/9/main" objectType="CheckBox" fmlaLink="$K$7" lockText="1"/>
</file>

<file path=xl/ctrlProps/ctrlProp34.xml><?xml version="1.0" encoding="utf-8"?>
<formControlPr xmlns="http://schemas.microsoft.com/office/spreadsheetml/2009/9/main" objectType="CheckBox" fmlaLink="$L$7" lockText="1"/>
</file>

<file path=xl/ctrlProps/ctrlProp35.xml><?xml version="1.0" encoding="utf-8"?>
<formControlPr xmlns="http://schemas.microsoft.com/office/spreadsheetml/2009/9/main" objectType="CheckBox" fmlaLink="$M$7" lockText="1"/>
</file>

<file path=xl/ctrlProps/ctrlProp36.xml><?xml version="1.0" encoding="utf-8"?>
<formControlPr xmlns="http://schemas.microsoft.com/office/spreadsheetml/2009/9/main" objectType="CheckBox" fmlaLink="$N$7" lockText="1"/>
</file>

<file path=xl/ctrlProps/ctrlProp37.xml><?xml version="1.0" encoding="utf-8"?>
<formControlPr xmlns="http://schemas.microsoft.com/office/spreadsheetml/2009/9/main" objectType="CheckBox" fmlaLink="$O$7" lockText="1"/>
</file>

<file path=xl/ctrlProps/ctrlProp38.xml><?xml version="1.0" encoding="utf-8"?>
<formControlPr xmlns="http://schemas.microsoft.com/office/spreadsheetml/2009/9/main" objectType="CheckBox" fmlaLink="$P$7" lockText="1"/>
</file>

<file path=xl/ctrlProps/ctrlProp39.xml><?xml version="1.0" encoding="utf-8"?>
<formControlPr xmlns="http://schemas.microsoft.com/office/spreadsheetml/2009/9/main" objectType="CheckBox" fmlaLink="$Q$7"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firstButton="1" fmlaLink="$O$8"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firstButton="1" fmlaLink="$O$17"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rstButton="1" fmlaLink="$L$11"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N$9" lockText="1"/>
</file>

<file path=xl/drawings/_rels/drawing6.xml.rels>&#65279;<?xml version="1.0" encoding="utf-8" standalone="yes"?>
<Relationships xmlns="http://schemas.openxmlformats.org/package/2006/relationships">
  <Relationship Id="rId8" Type="http://schemas.openxmlformats.org/officeDocument/2006/relationships/image" Target="../media/image8.png" />
  <Relationship Id="rId13" Type="http://schemas.openxmlformats.org/officeDocument/2006/relationships/image" Target="../media/image13.png" />
  <Relationship Id="rId18" Type="http://schemas.openxmlformats.org/officeDocument/2006/relationships/image" Target="../media/image18.png" />
  <Relationship Id="rId3" Type="http://schemas.openxmlformats.org/officeDocument/2006/relationships/image" Target="../media/image3.png" />
  <Relationship Id="rId7" Type="http://schemas.openxmlformats.org/officeDocument/2006/relationships/image" Target="../media/image7.png" />
  <Relationship Id="rId12" Type="http://schemas.openxmlformats.org/officeDocument/2006/relationships/image" Target="../media/image12.png" />
  <Relationship Id="rId17" Type="http://schemas.openxmlformats.org/officeDocument/2006/relationships/image" Target="../media/image17.png" />
  <Relationship Id="rId2" Type="http://schemas.openxmlformats.org/officeDocument/2006/relationships/image" Target="../media/image2.png" />
  <Relationship Id="rId16" Type="http://schemas.openxmlformats.org/officeDocument/2006/relationships/image" Target="../media/image16.png" />
  <Relationship Id="rId1" Type="http://schemas.openxmlformats.org/officeDocument/2006/relationships/image" Target="../media/image1.png" />
  <Relationship Id="rId6" Type="http://schemas.openxmlformats.org/officeDocument/2006/relationships/image" Target="../media/image6.png" />
  <Relationship Id="rId11" Type="http://schemas.openxmlformats.org/officeDocument/2006/relationships/image" Target="../media/image11.png" />
  <Relationship Id="rId5" Type="http://schemas.openxmlformats.org/officeDocument/2006/relationships/image" Target="../media/image5.png" />
  <Relationship Id="rId15" Type="http://schemas.openxmlformats.org/officeDocument/2006/relationships/image" Target="../media/image15.png" />
  <Relationship Id="rId10" Type="http://schemas.openxmlformats.org/officeDocument/2006/relationships/image" Target="../media/image10.png" />
  <Relationship Id="rId4" Type="http://schemas.openxmlformats.org/officeDocument/2006/relationships/image" Target="../media/image4.png" />
  <Relationship Id="rId9" Type="http://schemas.openxmlformats.org/officeDocument/2006/relationships/image" Target="../media/image9.png" />
  <Relationship Id="rId14" Type="http://schemas.openxmlformats.org/officeDocument/2006/relationships/image" Target="../media/image14.pn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123825</xdr:rowOff>
        </xdr:from>
        <xdr:to>
          <xdr:col>3</xdr:col>
          <xdr:colOff>9525</xdr:colOff>
          <xdr:row>13</xdr:row>
          <xdr:rowOff>323850</xdr:rowOff>
        </xdr:to>
        <xdr:sp macro="" textlink="">
          <xdr:nvSpPr>
            <xdr:cNvPr id="38913" name="Option Button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123825</xdr:rowOff>
        </xdr:from>
        <xdr:to>
          <xdr:col>3</xdr:col>
          <xdr:colOff>9525</xdr:colOff>
          <xdr:row>14</xdr:row>
          <xdr:rowOff>323850</xdr:rowOff>
        </xdr:to>
        <xdr:sp macro="" textlink="">
          <xdr:nvSpPr>
            <xdr:cNvPr id="38914" name="Option Button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114300</xdr:rowOff>
        </xdr:from>
        <xdr:to>
          <xdr:col>3</xdr:col>
          <xdr:colOff>9525</xdr:colOff>
          <xdr:row>15</xdr:row>
          <xdr:rowOff>314325</xdr:rowOff>
        </xdr:to>
        <xdr:sp macro="" textlink="">
          <xdr:nvSpPr>
            <xdr:cNvPr id="38915" name="Option Button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114300</xdr:rowOff>
        </xdr:from>
        <xdr:to>
          <xdr:col>3</xdr:col>
          <xdr:colOff>9525</xdr:colOff>
          <xdr:row>16</xdr:row>
          <xdr:rowOff>314325</xdr:rowOff>
        </xdr:to>
        <xdr:sp macro="" textlink="">
          <xdr:nvSpPr>
            <xdr:cNvPr id="38916" name="Option Button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160306</xdr:colOff>
      <xdr:row>32</xdr:row>
      <xdr:rowOff>27463</xdr:rowOff>
    </xdr:from>
    <xdr:ext cx="1799980" cy="321498"/>
    <mc:AlternateContent xmlns:mc="http://schemas.openxmlformats.org/markup-compatibility/2006" xmlns:a14="http://schemas.microsoft.com/office/drawing/2010/main">
      <mc:Choice Requires="a14">
        <xdr:sp macro="" textlink="">
          <xdr:nvSpPr>
            <xdr:cNvPr id="2" name="テキスト ボックス 1"/>
            <xdr:cNvSpPr txBox="1"/>
          </xdr:nvSpPr>
          <xdr:spPr>
            <a:xfrm>
              <a:off x="322231" y="7809388"/>
              <a:ext cx="1799980"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kumimoji="1" lang="ja-JP" altLang="en-US" sz="1100" i="1">
                      <a:latin typeface="Cambria Math" panose="02040503050406030204" pitchFamily="18" charset="0"/>
                    </a:rPr>
                    <m:t>緑地面積率</m:t>
                  </m:r>
                  <m:r>
                    <a:rPr kumimoji="1" lang="en-US" altLang="ja-JP" sz="1100" i="1">
                      <a:latin typeface="Cambria Math" panose="02040503050406030204" pitchFamily="18" charset="0"/>
                    </a:rPr>
                    <m:t>=</m:t>
                  </m:r>
                  <m:f>
                    <m:fPr>
                      <m:ctrlPr>
                        <a:rPr kumimoji="1" lang="en-US" altLang="ja-JP" sz="1100" i="1">
                          <a:latin typeface="Cambria Math" panose="02040503050406030204" pitchFamily="18" charset="0"/>
                        </a:rPr>
                      </m:ctrlPr>
                    </m:fPr>
                    <m:num>
                      <m:r>
                        <a:rPr kumimoji="1" lang="ja-JP" altLang="en-US" sz="1100" i="1">
                          <a:latin typeface="Cambria Math" panose="02040503050406030204" pitchFamily="18" charset="0"/>
                        </a:rPr>
                        <m:t>緑地面積</m:t>
                      </m:r>
                    </m:num>
                    <m:den>
                      <m:r>
                        <a:rPr kumimoji="1" lang="ja-JP" altLang="en-US" sz="1100" i="1">
                          <a:latin typeface="Cambria Math" panose="02040503050406030204" pitchFamily="18" charset="0"/>
                        </a:rPr>
                        <m:t>敷地面積</m:t>
                      </m:r>
                    </m:den>
                  </m:f>
                  <m:r>
                    <a:rPr kumimoji="1" lang="en-US" altLang="ja-JP" sz="1100" i="1">
                      <a:latin typeface="Cambria Math" panose="02040503050406030204" pitchFamily="18" charset="0"/>
                    </a:rPr>
                    <m:t>×</m:t>
                  </m:r>
                </m:oMath>
              </a14:m>
              <a:r>
                <a:rPr kumimoji="1" lang="en-US" altLang="ja-JP" sz="1100"/>
                <a:t>100</a:t>
              </a:r>
              <a:endParaRPr kumimoji="1" lang="ja-JP" altLang="en-US" sz="1100"/>
            </a:p>
          </xdr:txBody>
        </xdr:sp>
      </mc:Choice>
      <mc:Fallback xmlns="">
        <xdr:sp macro="" textlink="">
          <xdr:nvSpPr>
            <xdr:cNvPr id="2" name="テキスト ボックス 1"/>
            <xdr:cNvSpPr txBox="1"/>
          </xdr:nvSpPr>
          <xdr:spPr>
            <a:xfrm>
              <a:off x="322231" y="7809388"/>
              <a:ext cx="1799980"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緑地面積率</a:t>
              </a:r>
              <a:r>
                <a:rPr kumimoji="1" lang="en-US" altLang="ja-JP" sz="1100" i="0">
                  <a:latin typeface="Cambria Math" panose="02040503050406030204" pitchFamily="18" charset="0"/>
                </a:rPr>
                <a:t>=</a:t>
              </a:r>
              <a:r>
                <a:rPr kumimoji="1" lang="ja-JP" altLang="en-US" sz="1100" i="0">
                  <a:latin typeface="Cambria Math" panose="02040503050406030204" pitchFamily="18" charset="0"/>
                </a:rPr>
                <a:t>緑地面積</a:t>
              </a:r>
              <a:r>
                <a:rPr kumimoji="1" lang="en-US" altLang="ja-JP" sz="1100" i="0">
                  <a:latin typeface="Cambria Math" panose="02040503050406030204" pitchFamily="18" charset="0"/>
                </a:rPr>
                <a:t>/</a:t>
              </a:r>
              <a:r>
                <a:rPr kumimoji="1" lang="ja-JP" altLang="en-US" sz="1100" i="0">
                  <a:latin typeface="Cambria Math" panose="02040503050406030204" pitchFamily="18" charset="0"/>
                </a:rPr>
                <a:t>敷地面積</a:t>
              </a:r>
              <a:r>
                <a:rPr kumimoji="1" lang="en-US" altLang="ja-JP" sz="1100" i="0">
                  <a:latin typeface="Cambria Math" panose="02040503050406030204" pitchFamily="18" charset="0"/>
                </a:rPr>
                <a:t>×</a:t>
              </a:r>
              <a:r>
                <a:rPr kumimoji="1" lang="en-US" altLang="ja-JP" sz="1100"/>
                <a:t>100</a:t>
              </a:r>
              <a:endParaRPr kumimoji="1" lang="ja-JP" altLang="en-US" sz="1100"/>
            </a:p>
          </xdr:txBody>
        </xdr:sp>
      </mc:Fallback>
    </mc:AlternateContent>
    <xdr:clientData/>
  </xdr:oneCellAnchor>
  <xdr:oneCellAnchor>
    <xdr:from>
      <xdr:col>6</xdr:col>
      <xdr:colOff>228600</xdr:colOff>
      <xdr:row>32</xdr:row>
      <xdr:rowOff>27463</xdr:rowOff>
    </xdr:from>
    <xdr:ext cx="3774880" cy="322589"/>
    <mc:AlternateContent xmlns:mc="http://schemas.openxmlformats.org/markup-compatibility/2006" xmlns:a14="http://schemas.microsoft.com/office/drawing/2010/main">
      <mc:Choice Requires="a14">
        <xdr:sp macro="" textlink="">
          <xdr:nvSpPr>
            <xdr:cNvPr id="7" name="テキスト ボックス 6"/>
            <xdr:cNvSpPr txBox="1"/>
          </xdr:nvSpPr>
          <xdr:spPr>
            <a:xfrm>
              <a:off x="2428875" y="7809388"/>
              <a:ext cx="3774880" cy="3225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kumimoji="1" lang="ja-JP" altLang="en-US" sz="1100" i="1">
                      <a:latin typeface="Cambria Math" panose="02040503050406030204" pitchFamily="18" charset="0"/>
                    </a:rPr>
                    <m:t>環境施設面積率</m:t>
                  </m:r>
                  <m:r>
                    <a:rPr kumimoji="1" lang="en-US" altLang="ja-JP" sz="1100" i="1">
                      <a:latin typeface="Cambria Math" panose="02040503050406030204" pitchFamily="18" charset="0"/>
                    </a:rPr>
                    <m:t>=</m:t>
                  </m:r>
                  <m:f>
                    <m:fPr>
                      <m:ctrlPr>
                        <a:rPr kumimoji="1" lang="en-US" altLang="ja-JP" sz="1100" i="1">
                          <a:latin typeface="Cambria Math" panose="02040503050406030204" pitchFamily="18" charset="0"/>
                        </a:rPr>
                      </m:ctrlPr>
                    </m:fPr>
                    <m:num>
                      <m:r>
                        <a:rPr kumimoji="1" lang="ja-JP" altLang="en-US" sz="1100" i="1">
                          <a:latin typeface="Cambria Math" panose="02040503050406030204" pitchFamily="18" charset="0"/>
                        </a:rPr>
                        <m:t>緑地面積＋緑地以外の環境施設面積</m:t>
                      </m:r>
                    </m:num>
                    <m:den>
                      <m:r>
                        <a:rPr kumimoji="1" lang="ja-JP" altLang="en-US" sz="1100" i="1">
                          <a:latin typeface="Cambria Math" panose="02040503050406030204" pitchFamily="18" charset="0"/>
                        </a:rPr>
                        <m:t>敷地面積</m:t>
                      </m:r>
                    </m:den>
                  </m:f>
                  <m:r>
                    <a:rPr kumimoji="1" lang="en-US" altLang="ja-JP" sz="1100" i="1">
                      <a:latin typeface="Cambria Math" panose="02040503050406030204" pitchFamily="18" charset="0"/>
                    </a:rPr>
                    <m:t>×</m:t>
                  </m:r>
                </m:oMath>
              </a14:m>
              <a:r>
                <a:rPr kumimoji="1" lang="en-US" altLang="ja-JP" sz="1100"/>
                <a:t>100</a:t>
              </a:r>
              <a:endParaRPr kumimoji="1" lang="ja-JP" altLang="en-US" sz="1100"/>
            </a:p>
          </xdr:txBody>
        </xdr:sp>
      </mc:Choice>
      <mc:Fallback xmlns="">
        <xdr:sp macro="" textlink="">
          <xdr:nvSpPr>
            <xdr:cNvPr id="7" name="テキスト ボックス 6"/>
            <xdr:cNvSpPr txBox="1"/>
          </xdr:nvSpPr>
          <xdr:spPr>
            <a:xfrm>
              <a:off x="2428875" y="7809388"/>
              <a:ext cx="3774880" cy="3225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環境施設面積率</a:t>
              </a:r>
              <a:r>
                <a:rPr kumimoji="1" lang="en-US" altLang="ja-JP" sz="1100" i="0">
                  <a:latin typeface="Cambria Math" panose="02040503050406030204" pitchFamily="18" charset="0"/>
                </a:rPr>
                <a:t>=(</a:t>
              </a:r>
              <a:r>
                <a:rPr kumimoji="1" lang="ja-JP" altLang="en-US" sz="1100" i="0">
                  <a:latin typeface="Cambria Math" panose="02040503050406030204" pitchFamily="18" charset="0"/>
                </a:rPr>
                <a:t>緑地面積＋緑地以外の環境施設面積</a:t>
              </a:r>
              <a:r>
                <a:rPr kumimoji="1" lang="en-US" altLang="ja-JP" sz="1100" i="0">
                  <a:latin typeface="Cambria Math" panose="02040503050406030204" pitchFamily="18" charset="0"/>
                </a:rPr>
                <a:t>)/</a:t>
              </a:r>
              <a:r>
                <a:rPr kumimoji="1" lang="ja-JP" altLang="en-US" sz="1100" i="0">
                  <a:latin typeface="Cambria Math" panose="02040503050406030204" pitchFamily="18" charset="0"/>
                </a:rPr>
                <a:t>敷地面積</a:t>
              </a:r>
              <a:r>
                <a:rPr kumimoji="1" lang="en-US" altLang="ja-JP" sz="1100" i="0">
                  <a:latin typeface="Cambria Math" panose="02040503050406030204" pitchFamily="18" charset="0"/>
                </a:rPr>
                <a:t>×</a:t>
              </a:r>
              <a:r>
                <a:rPr kumimoji="1" lang="en-US" altLang="ja-JP" sz="1100"/>
                <a:t>100</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1</xdr:col>
          <xdr:colOff>47625</xdr:colOff>
          <xdr:row>10</xdr:row>
          <xdr:rowOff>123825</xdr:rowOff>
        </xdr:from>
        <xdr:to>
          <xdr:col>1</xdr:col>
          <xdr:colOff>266700</xdr:colOff>
          <xdr:row>10</xdr:row>
          <xdr:rowOff>323850</xdr:rowOff>
        </xdr:to>
        <xdr:sp macro="" textlink="">
          <xdr:nvSpPr>
            <xdr:cNvPr id="38917" name="Option Button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123825</xdr:rowOff>
        </xdr:from>
        <xdr:to>
          <xdr:col>1</xdr:col>
          <xdr:colOff>266700</xdr:colOff>
          <xdr:row>11</xdr:row>
          <xdr:rowOff>323850</xdr:rowOff>
        </xdr:to>
        <xdr:sp macro="" textlink="">
          <xdr:nvSpPr>
            <xdr:cNvPr id="38918" name="Option Button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xdr:row>
          <xdr:rowOff>9525</xdr:rowOff>
        </xdr:from>
        <xdr:to>
          <xdr:col>2</xdr:col>
          <xdr:colOff>38100</xdr:colOff>
          <xdr:row>12</xdr:row>
          <xdr:rowOff>9525</xdr:rowOff>
        </xdr:to>
        <xdr:sp macro="" textlink="">
          <xdr:nvSpPr>
            <xdr:cNvPr id="38919" name="Group Box 7" hidden="1">
              <a:extLst>
                <a:ext uri="{63B3BB69-23CF-44E3-9099-C40C66FF867C}">
                  <a14:compatExt spid="_x0000_s389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3</xdr:col>
          <xdr:colOff>57150</xdr:colOff>
          <xdr:row>16</xdr:row>
          <xdr:rowOff>400050</xdr:rowOff>
        </xdr:to>
        <xdr:sp macro="" textlink="">
          <xdr:nvSpPr>
            <xdr:cNvPr id="38920" name="Group Box 8" hidden="1">
              <a:extLst>
                <a:ext uri="{63B3BB69-23CF-44E3-9099-C40C66FF867C}">
                  <a14:compatExt spid="_x0000_s38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8</xdr:row>
          <xdr:rowOff>38100</xdr:rowOff>
        </xdr:from>
        <xdr:to>
          <xdr:col>4</xdr:col>
          <xdr:colOff>171450</xdr:colOff>
          <xdr:row>8</xdr:row>
          <xdr:rowOff>257175</xdr:rowOff>
        </xdr:to>
        <xdr:sp macro="" textlink="">
          <xdr:nvSpPr>
            <xdr:cNvPr id="40965" name="オプション 1"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xdr:row>
          <xdr:rowOff>38100</xdr:rowOff>
        </xdr:from>
        <xdr:to>
          <xdr:col>4</xdr:col>
          <xdr:colOff>685800</xdr:colOff>
          <xdr:row>8</xdr:row>
          <xdr:rowOff>257175</xdr:rowOff>
        </xdr:to>
        <xdr:sp macro="" textlink="">
          <xdr:nvSpPr>
            <xdr:cNvPr id="40966" name="Option Button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8</xdr:row>
          <xdr:rowOff>38100</xdr:rowOff>
        </xdr:from>
        <xdr:to>
          <xdr:col>6</xdr:col>
          <xdr:colOff>114300</xdr:colOff>
          <xdr:row>8</xdr:row>
          <xdr:rowOff>257175</xdr:rowOff>
        </xdr:to>
        <xdr:sp macro="" textlink="">
          <xdr:nvSpPr>
            <xdr:cNvPr id="40967" name="Option Button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57150</xdr:rowOff>
        </xdr:from>
        <xdr:to>
          <xdr:col>9</xdr:col>
          <xdr:colOff>352425</xdr:colOff>
          <xdr:row>9</xdr:row>
          <xdr:rowOff>257175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9</xdr:row>
          <xdr:rowOff>57150</xdr:rowOff>
        </xdr:from>
        <xdr:to>
          <xdr:col>11</xdr:col>
          <xdr:colOff>171450</xdr:colOff>
          <xdr:row>9</xdr:row>
          <xdr:rowOff>257175</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57150</xdr:rowOff>
        </xdr:from>
        <xdr:to>
          <xdr:col>8</xdr:col>
          <xdr:colOff>95250</xdr:colOff>
          <xdr:row>9</xdr:row>
          <xdr:rowOff>257175</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　 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57150</xdr:rowOff>
        </xdr:from>
        <xdr:to>
          <xdr:col>4</xdr:col>
          <xdr:colOff>209550</xdr:colOff>
          <xdr:row>9</xdr:row>
          <xdr:rowOff>257175</xdr:rowOff>
        </xdr:to>
        <xdr:sp macro="" textlink="">
          <xdr:nvSpPr>
            <xdr:cNvPr id="40972" name="Check Box 12" descr="新設"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57150</xdr:rowOff>
        </xdr:from>
        <xdr:to>
          <xdr:col>5</xdr:col>
          <xdr:colOff>333375</xdr:colOff>
          <xdr:row>9</xdr:row>
          <xdr:rowOff>257175</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増設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57150</xdr:rowOff>
        </xdr:from>
        <xdr:to>
          <xdr:col>7</xdr:col>
          <xdr:colOff>57150</xdr:colOff>
          <xdr:row>9</xdr:row>
          <xdr:rowOff>257175</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xdr:row>
          <xdr:rowOff>57150</xdr:rowOff>
        </xdr:from>
        <xdr:to>
          <xdr:col>10</xdr:col>
          <xdr:colOff>381000</xdr:colOff>
          <xdr:row>9</xdr:row>
          <xdr:rowOff>257175</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57150</xdr:rowOff>
        </xdr:from>
        <xdr:to>
          <xdr:col>8</xdr:col>
          <xdr:colOff>38100</xdr:colOff>
          <xdr:row>10</xdr:row>
          <xdr:rowOff>257175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10</xdr:row>
          <xdr:rowOff>57150</xdr:rowOff>
        </xdr:from>
        <xdr:to>
          <xdr:col>10</xdr:col>
          <xdr:colOff>638175</xdr:colOff>
          <xdr:row>10</xdr:row>
          <xdr:rowOff>257175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57150</xdr:rowOff>
        </xdr:from>
        <xdr:to>
          <xdr:col>4</xdr:col>
          <xdr:colOff>209550</xdr:colOff>
          <xdr:row>10</xdr:row>
          <xdr:rowOff>257175</xdr:rowOff>
        </xdr:to>
        <xdr:sp macro="" textlink="">
          <xdr:nvSpPr>
            <xdr:cNvPr id="40979" name="Check Box 19" descr="新設"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xdr:row>
          <xdr:rowOff>57150</xdr:rowOff>
        </xdr:from>
        <xdr:to>
          <xdr:col>4</xdr:col>
          <xdr:colOff>714375</xdr:colOff>
          <xdr:row>10</xdr:row>
          <xdr:rowOff>257175</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10</xdr:row>
          <xdr:rowOff>57150</xdr:rowOff>
        </xdr:from>
        <xdr:to>
          <xdr:col>7</xdr:col>
          <xdr:colOff>238125</xdr:colOff>
          <xdr:row>10</xdr:row>
          <xdr:rowOff>257175</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配置替え　　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57150</xdr:rowOff>
        </xdr:from>
        <xdr:to>
          <xdr:col>9</xdr:col>
          <xdr:colOff>238125</xdr:colOff>
          <xdr:row>10</xdr:row>
          <xdr:rowOff>257175</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11</xdr:row>
          <xdr:rowOff>57150</xdr:rowOff>
        </xdr:from>
        <xdr:to>
          <xdr:col>8</xdr:col>
          <xdr:colOff>38100</xdr:colOff>
          <xdr:row>11</xdr:row>
          <xdr:rowOff>257175</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57150</xdr:rowOff>
        </xdr:from>
        <xdr:to>
          <xdr:col>10</xdr:col>
          <xdr:colOff>638175</xdr:colOff>
          <xdr:row>11</xdr:row>
          <xdr:rowOff>257175</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57150</xdr:rowOff>
        </xdr:from>
        <xdr:to>
          <xdr:col>4</xdr:col>
          <xdr:colOff>209550</xdr:colOff>
          <xdr:row>11</xdr:row>
          <xdr:rowOff>257175</xdr:rowOff>
        </xdr:to>
        <xdr:sp macro="" textlink="">
          <xdr:nvSpPr>
            <xdr:cNvPr id="40985" name="Check Box 25" descr="新設"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xdr:row>
          <xdr:rowOff>57150</xdr:rowOff>
        </xdr:from>
        <xdr:to>
          <xdr:col>4</xdr:col>
          <xdr:colOff>714375</xdr:colOff>
          <xdr:row>11</xdr:row>
          <xdr:rowOff>257175</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11</xdr:row>
          <xdr:rowOff>57150</xdr:rowOff>
        </xdr:from>
        <xdr:to>
          <xdr:col>7</xdr:col>
          <xdr:colOff>238125</xdr:colOff>
          <xdr:row>11</xdr:row>
          <xdr:rowOff>257175</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配置替え　　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57150</xdr:rowOff>
        </xdr:from>
        <xdr:to>
          <xdr:col>9</xdr:col>
          <xdr:colOff>238125</xdr:colOff>
          <xdr:row>11</xdr:row>
          <xdr:rowOff>257175</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2314575</xdr:colOff>
      <xdr:row>4</xdr:row>
      <xdr:rowOff>104775</xdr:rowOff>
    </xdr:from>
    <xdr:to>
      <xdr:col>3</xdr:col>
      <xdr:colOff>2438400</xdr:colOff>
      <xdr:row>4</xdr:row>
      <xdr:rowOff>809625</xdr:rowOff>
    </xdr:to>
    <xdr:grpSp>
      <xdr:nvGrpSpPr>
        <xdr:cNvPr id="49153" name="Group 1"/>
        <xdr:cNvGrpSpPr>
          <a:grpSpLocks/>
        </xdr:cNvGrpSpPr>
      </xdr:nvGrpSpPr>
      <xdr:grpSpPr bwMode="auto">
        <a:xfrm>
          <a:off x="5438775" y="790575"/>
          <a:ext cx="123825" cy="704850"/>
          <a:chOff x="5895" y="5550"/>
          <a:chExt cx="195" cy="1110"/>
        </a:xfrm>
      </xdr:grpSpPr>
      <xdr:cxnSp macro="">
        <xdr:nvCxnSpPr>
          <xdr:cNvPr id="49154" name="AutoShape 2"/>
          <xdr:cNvCxnSpPr>
            <a:cxnSpLocks noChangeShapeType="1"/>
          </xdr:cNvCxnSpPr>
        </xdr:nvCxnSpPr>
        <xdr:spPr bwMode="auto">
          <a:xfrm>
            <a:off x="5985" y="5550"/>
            <a:ext cx="0" cy="111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9155" name="AutoShape 3"/>
          <xdr:cNvCxnSpPr>
            <a:cxnSpLocks noChangeShapeType="1"/>
          </xdr:cNvCxnSpPr>
        </xdr:nvCxnSpPr>
        <xdr:spPr bwMode="auto">
          <a:xfrm flipH="1">
            <a:off x="5895" y="5550"/>
            <a:ext cx="90" cy="7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9156" name="AutoShape 4"/>
          <xdr:cNvCxnSpPr>
            <a:cxnSpLocks noChangeShapeType="1"/>
          </xdr:cNvCxnSpPr>
        </xdr:nvCxnSpPr>
        <xdr:spPr bwMode="auto">
          <a:xfrm>
            <a:off x="5895" y="6300"/>
            <a:ext cx="19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9157" name="AutoShape 5"/>
          <xdr:cNvCxnSpPr>
            <a:cxnSpLocks noChangeShapeType="1"/>
          </xdr:cNvCxnSpPr>
        </xdr:nvCxnSpPr>
        <xdr:spPr bwMode="auto">
          <a:xfrm>
            <a:off x="5895" y="6465"/>
            <a:ext cx="19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5</xdr:row>
          <xdr:rowOff>66675</xdr:rowOff>
        </xdr:from>
        <xdr:to>
          <xdr:col>4</xdr:col>
          <xdr:colOff>57150</xdr:colOff>
          <xdr:row>5</xdr:row>
          <xdr:rowOff>266700</xdr:rowOff>
        </xdr:to>
        <xdr:sp macro="" textlink="">
          <xdr:nvSpPr>
            <xdr:cNvPr id="50177" name="Check Box 1" descr="新設"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工業専用地域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xdr:row>
          <xdr:rowOff>66675</xdr:rowOff>
        </xdr:from>
        <xdr:to>
          <xdr:col>5</xdr:col>
          <xdr:colOff>657225</xdr:colOff>
          <xdr:row>5</xdr:row>
          <xdr:rowOff>266700</xdr:rowOff>
        </xdr:to>
        <xdr:sp macro="" textlink="">
          <xdr:nvSpPr>
            <xdr:cNvPr id="50179" name="Check Box 3" descr="新設"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工業地域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xdr:row>
          <xdr:rowOff>76200</xdr:rowOff>
        </xdr:from>
        <xdr:to>
          <xdr:col>6</xdr:col>
          <xdr:colOff>1514475</xdr:colOff>
          <xdr:row>5</xdr:row>
          <xdr:rowOff>276225</xdr:rowOff>
        </xdr:to>
        <xdr:sp macro="" textlink="">
          <xdr:nvSpPr>
            <xdr:cNvPr id="50180" name="Check Box 4" descr="新設"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準工業地域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47625</xdr:rowOff>
        </xdr:from>
        <xdr:to>
          <xdr:col>4</xdr:col>
          <xdr:colOff>57150</xdr:colOff>
          <xdr:row>6</xdr:row>
          <xdr:rowOff>247650</xdr:rowOff>
        </xdr:to>
        <xdr:sp macro="" textlink="">
          <xdr:nvSpPr>
            <xdr:cNvPr id="50181" name="Check Box 5" descr="新設" hidden="1">
              <a:extLst>
                <a:ext uri="{63B3BB69-23CF-44E3-9099-C40C66FF867C}">
                  <a14:compatExt spid="_x0000_s5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住居系用途地域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xdr:row>
          <xdr:rowOff>47625</xdr:rowOff>
        </xdr:from>
        <xdr:to>
          <xdr:col>5</xdr:col>
          <xdr:colOff>657225</xdr:colOff>
          <xdr:row>6</xdr:row>
          <xdr:rowOff>247650</xdr:rowOff>
        </xdr:to>
        <xdr:sp macro="" textlink="">
          <xdr:nvSpPr>
            <xdr:cNvPr id="50182" name="Check Box 6" descr="新設" hidden="1">
              <a:extLst>
                <a:ext uri="{63B3BB69-23CF-44E3-9099-C40C66FF867C}">
                  <a14:compatExt spid="_x0000_s5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商業系用途地域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xdr:row>
          <xdr:rowOff>47625</xdr:rowOff>
        </xdr:from>
        <xdr:to>
          <xdr:col>6</xdr:col>
          <xdr:colOff>1514475</xdr:colOff>
          <xdr:row>6</xdr:row>
          <xdr:rowOff>247650</xdr:rowOff>
        </xdr:to>
        <xdr:sp macro="" textlink="">
          <xdr:nvSpPr>
            <xdr:cNvPr id="50183" name="Check Box 7" descr="新設" hidden="1">
              <a:extLst>
                <a:ext uri="{63B3BB69-23CF-44E3-9099-C40C66FF867C}">
                  <a14:compatExt spid="_x0000_s5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市街化調整区域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333375</xdr:rowOff>
        </xdr:from>
        <xdr:to>
          <xdr:col>4</xdr:col>
          <xdr:colOff>57150</xdr:colOff>
          <xdr:row>6</xdr:row>
          <xdr:rowOff>533400</xdr:rowOff>
        </xdr:to>
        <xdr:sp macro="" textlink="">
          <xdr:nvSpPr>
            <xdr:cNvPr id="50184" name="Check Box 8" descr="新設"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非線引都市計画区域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xdr:row>
          <xdr:rowOff>333375</xdr:rowOff>
        </xdr:from>
        <xdr:to>
          <xdr:col>5</xdr:col>
          <xdr:colOff>657225</xdr:colOff>
          <xdr:row>6</xdr:row>
          <xdr:rowOff>533400</xdr:rowOff>
        </xdr:to>
        <xdr:sp macro="" textlink="">
          <xdr:nvSpPr>
            <xdr:cNvPr id="50185" name="Check Box 9" descr="新設"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都市計画区域外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xdr:row>
          <xdr:rowOff>342900</xdr:rowOff>
        </xdr:from>
        <xdr:to>
          <xdr:col>6</xdr:col>
          <xdr:colOff>1514475</xdr:colOff>
          <xdr:row>6</xdr:row>
          <xdr:rowOff>542925</xdr:rowOff>
        </xdr:to>
        <xdr:sp macro="" textlink="">
          <xdr:nvSpPr>
            <xdr:cNvPr id="50186" name="Check Box 10" descr="新設" hidden="1">
              <a:extLst>
                <a:ext uri="{63B3BB69-23CF-44E3-9099-C40C66FF867C}">
                  <a14:compatExt spid="_x0000_s5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都市計画なし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133350</xdr:colOff>
      <xdr:row>13</xdr:row>
      <xdr:rowOff>95250</xdr:rowOff>
    </xdr:from>
    <xdr:to>
      <xdr:col>4</xdr:col>
      <xdr:colOff>314625</xdr:colOff>
      <xdr:row>13</xdr:row>
      <xdr:rowOff>95250</xdr:rowOff>
    </xdr:to>
    <xdr:cxnSp macro="">
      <xdr:nvCxnSpPr>
        <xdr:cNvPr id="51210" name="AutoShape 10"/>
        <xdr:cNvCxnSpPr>
          <a:cxnSpLocks noChangeShapeType="1"/>
        </xdr:cNvCxnSpPr>
      </xdr:nvCxnSpPr>
      <xdr:spPr bwMode="auto">
        <a:xfrm>
          <a:off x="1695450" y="4800600"/>
          <a:ext cx="6480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316286</xdr:colOff>
      <xdr:row>13</xdr:row>
      <xdr:rowOff>161925</xdr:rowOff>
    </xdr:from>
    <xdr:ext cx="282129" cy="183384"/>
    <xdr:sp macro="" textlink="">
      <xdr:nvSpPr>
        <xdr:cNvPr id="2" name="テキスト ボックス 1"/>
        <xdr:cNvSpPr txBox="1"/>
      </xdr:nvSpPr>
      <xdr:spPr>
        <a:xfrm>
          <a:off x="1878386" y="4867275"/>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撤去</a:t>
          </a:r>
        </a:p>
      </xdr:txBody>
    </xdr:sp>
    <xdr:clientData/>
  </xdr:oneCellAnchor>
  <xdr:oneCellAnchor>
    <xdr:from>
      <xdr:col>3</xdr:col>
      <xdr:colOff>9525</xdr:colOff>
      <xdr:row>12</xdr:row>
      <xdr:rowOff>142875</xdr:rowOff>
    </xdr:from>
    <xdr:ext cx="352661" cy="183384"/>
    <xdr:sp macro="" textlink="">
      <xdr:nvSpPr>
        <xdr:cNvPr id="13" name="テキスト ボックス 12"/>
        <xdr:cNvSpPr txBox="1"/>
      </xdr:nvSpPr>
      <xdr:spPr>
        <a:xfrm>
          <a:off x="1571625" y="4543425"/>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oneCellAnchor>
    <xdr:from>
      <xdr:col>4</xdr:col>
      <xdr:colOff>104775</xdr:colOff>
      <xdr:row>12</xdr:row>
      <xdr:rowOff>142875</xdr:rowOff>
    </xdr:from>
    <xdr:ext cx="352661" cy="183384"/>
    <xdr:sp macro="" textlink="">
      <xdr:nvSpPr>
        <xdr:cNvPr id="14" name="テキスト ボックス 13"/>
        <xdr:cNvSpPr txBox="1"/>
      </xdr:nvSpPr>
      <xdr:spPr>
        <a:xfrm>
          <a:off x="2133600" y="4543425"/>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twoCellAnchor>
    <xdr:from>
      <xdr:col>3</xdr:col>
      <xdr:colOff>456964</xdr:colOff>
      <xdr:row>10</xdr:row>
      <xdr:rowOff>559566</xdr:rowOff>
    </xdr:from>
    <xdr:to>
      <xdr:col>9</xdr:col>
      <xdr:colOff>464614</xdr:colOff>
      <xdr:row>10</xdr:row>
      <xdr:rowOff>559566</xdr:rowOff>
    </xdr:to>
    <xdr:cxnSp macro="">
      <xdr:nvCxnSpPr>
        <xdr:cNvPr id="15" name="AutoShape 10"/>
        <xdr:cNvCxnSpPr>
          <a:cxnSpLocks noChangeShapeType="1"/>
        </xdr:cNvCxnSpPr>
      </xdr:nvCxnSpPr>
      <xdr:spPr bwMode="auto">
        <a:xfrm>
          <a:off x="2019064" y="3378966"/>
          <a:ext cx="28080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oneCellAnchor>
    <xdr:from>
      <xdr:col>6</xdr:col>
      <xdr:colOff>319725</xdr:colOff>
      <xdr:row>10</xdr:row>
      <xdr:rowOff>626241</xdr:rowOff>
    </xdr:from>
    <xdr:ext cx="282129" cy="183384"/>
    <xdr:sp macro="" textlink="">
      <xdr:nvSpPr>
        <xdr:cNvPr id="16" name="テキスト ボックス 15"/>
        <xdr:cNvSpPr txBox="1"/>
      </xdr:nvSpPr>
      <xdr:spPr>
        <a:xfrm>
          <a:off x="3282000" y="3445641"/>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増設</a:t>
          </a:r>
        </a:p>
      </xdr:txBody>
    </xdr:sp>
    <xdr:clientData/>
  </xdr:oneCellAnchor>
  <xdr:oneCellAnchor>
    <xdr:from>
      <xdr:col>3</xdr:col>
      <xdr:colOff>333139</xdr:colOff>
      <xdr:row>10</xdr:row>
      <xdr:rowOff>302391</xdr:rowOff>
    </xdr:from>
    <xdr:ext cx="352661" cy="183384"/>
    <xdr:sp macro="" textlink="">
      <xdr:nvSpPr>
        <xdr:cNvPr id="17" name="テキスト ボックス 16"/>
        <xdr:cNvSpPr txBox="1"/>
      </xdr:nvSpPr>
      <xdr:spPr>
        <a:xfrm>
          <a:off x="1895239" y="3121791"/>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oneCellAnchor>
    <xdr:from>
      <xdr:col>9</xdr:col>
      <xdr:colOff>254828</xdr:colOff>
      <xdr:row>10</xdr:row>
      <xdr:rowOff>302391</xdr:rowOff>
    </xdr:from>
    <xdr:ext cx="352661" cy="183384"/>
    <xdr:sp macro="" textlink="">
      <xdr:nvSpPr>
        <xdr:cNvPr id="18" name="テキスト ボックス 17"/>
        <xdr:cNvSpPr txBox="1"/>
      </xdr:nvSpPr>
      <xdr:spPr>
        <a:xfrm>
          <a:off x="4617278" y="3121791"/>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twoCellAnchor>
    <xdr:from>
      <xdr:col>10</xdr:col>
      <xdr:colOff>371475</xdr:colOff>
      <xdr:row>10</xdr:row>
      <xdr:rowOff>559566</xdr:rowOff>
    </xdr:from>
    <xdr:to>
      <xdr:col>12</xdr:col>
      <xdr:colOff>86025</xdr:colOff>
      <xdr:row>10</xdr:row>
      <xdr:rowOff>559566</xdr:rowOff>
    </xdr:to>
    <xdr:cxnSp macro="">
      <xdr:nvCxnSpPr>
        <xdr:cNvPr id="19" name="AutoShape 10"/>
        <xdr:cNvCxnSpPr>
          <a:cxnSpLocks noChangeShapeType="1"/>
        </xdr:cNvCxnSpPr>
      </xdr:nvCxnSpPr>
      <xdr:spPr bwMode="auto">
        <a:xfrm>
          <a:off x="5200650" y="3378966"/>
          <a:ext cx="648000" cy="0"/>
        </a:xfrm>
        <a:prstGeom prst="straightConnector1">
          <a:avLst/>
        </a:prstGeom>
        <a:noFill/>
        <a:ln w="9525">
          <a:solidFill>
            <a:srgbClr val="000000"/>
          </a:solidFill>
          <a:round/>
          <a:headEnd type="none" w="med" len="med"/>
          <a:tailEnd type="triangle" w="med" len="med"/>
        </a:ln>
        <a:extLst>
          <a:ext uri="{909E8E84-426E-40DD-AFC4-6F175D3DCCD1}">
            <a14:hiddenFill xmlns:a14="http://schemas.microsoft.com/office/drawing/2010/main">
              <a:noFill/>
            </a14:hiddenFill>
          </a:ext>
        </a:extLst>
      </xdr:spPr>
    </xdr:cxnSp>
    <xdr:clientData/>
  </xdr:twoCellAnchor>
  <xdr:oneCellAnchor>
    <xdr:from>
      <xdr:col>11</xdr:col>
      <xdr:colOff>87686</xdr:colOff>
      <xdr:row>10</xdr:row>
      <xdr:rowOff>626241</xdr:rowOff>
    </xdr:from>
    <xdr:ext cx="282129" cy="183384"/>
    <xdr:sp macro="" textlink="">
      <xdr:nvSpPr>
        <xdr:cNvPr id="20" name="テキスト ボックス 19"/>
        <xdr:cNvSpPr txBox="1"/>
      </xdr:nvSpPr>
      <xdr:spPr>
        <a:xfrm>
          <a:off x="5383586" y="3445641"/>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稼働</a:t>
          </a:r>
        </a:p>
      </xdr:txBody>
    </xdr:sp>
    <xdr:clientData/>
  </xdr:oneCellAnchor>
  <xdr:oneCellAnchor>
    <xdr:from>
      <xdr:col>10</xdr:col>
      <xdr:colOff>247650</xdr:colOff>
      <xdr:row>10</xdr:row>
      <xdr:rowOff>302391</xdr:rowOff>
    </xdr:from>
    <xdr:ext cx="352661" cy="183384"/>
    <xdr:sp macro="" textlink="">
      <xdr:nvSpPr>
        <xdr:cNvPr id="21" name="テキスト ボックス 20"/>
        <xdr:cNvSpPr txBox="1"/>
      </xdr:nvSpPr>
      <xdr:spPr>
        <a:xfrm>
          <a:off x="5076825" y="3121791"/>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twoCellAnchor>
    <xdr:from>
      <xdr:col>3</xdr:col>
      <xdr:colOff>66675</xdr:colOff>
      <xdr:row>13</xdr:row>
      <xdr:rowOff>466725</xdr:rowOff>
    </xdr:from>
    <xdr:to>
      <xdr:col>3</xdr:col>
      <xdr:colOff>210675</xdr:colOff>
      <xdr:row>13</xdr:row>
      <xdr:rowOff>826725</xdr:rowOff>
    </xdr:to>
    <xdr:sp macro="" textlink="">
      <xdr:nvSpPr>
        <xdr:cNvPr id="3" name="右中かっこ 2"/>
        <xdr:cNvSpPr/>
      </xdr:nvSpPr>
      <xdr:spPr>
        <a:xfrm>
          <a:off x="1628775" y="5172075"/>
          <a:ext cx="144000" cy="360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13</xdr:row>
      <xdr:rowOff>657225</xdr:rowOff>
    </xdr:from>
    <xdr:to>
      <xdr:col>10</xdr:col>
      <xdr:colOff>217275</xdr:colOff>
      <xdr:row>13</xdr:row>
      <xdr:rowOff>657225</xdr:rowOff>
    </xdr:to>
    <xdr:cxnSp macro="">
      <xdr:nvCxnSpPr>
        <xdr:cNvPr id="26" name="AutoShape 10"/>
        <xdr:cNvCxnSpPr>
          <a:cxnSpLocks noChangeShapeType="1"/>
        </xdr:cNvCxnSpPr>
      </xdr:nvCxnSpPr>
      <xdr:spPr bwMode="auto">
        <a:xfrm>
          <a:off x="4362450" y="5362575"/>
          <a:ext cx="6840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oneCellAnchor>
    <xdr:from>
      <xdr:col>9</xdr:col>
      <xdr:colOff>200936</xdr:colOff>
      <xdr:row>13</xdr:row>
      <xdr:rowOff>723900</xdr:rowOff>
    </xdr:from>
    <xdr:ext cx="282129" cy="183384"/>
    <xdr:sp macro="" textlink="">
      <xdr:nvSpPr>
        <xdr:cNvPr id="27" name="テキスト ボックス 26"/>
        <xdr:cNvSpPr txBox="1"/>
      </xdr:nvSpPr>
      <xdr:spPr>
        <a:xfrm>
          <a:off x="4563386" y="5429250"/>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新設</a:t>
          </a:r>
        </a:p>
      </xdr:txBody>
    </xdr:sp>
    <xdr:clientData/>
  </xdr:oneCellAnchor>
  <xdr:oneCellAnchor>
    <xdr:from>
      <xdr:col>8</xdr:col>
      <xdr:colOff>342900</xdr:colOff>
      <xdr:row>13</xdr:row>
      <xdr:rowOff>400050</xdr:rowOff>
    </xdr:from>
    <xdr:ext cx="352661" cy="183384"/>
    <xdr:sp macro="" textlink="">
      <xdr:nvSpPr>
        <xdr:cNvPr id="28" name="テキスト ボックス 27"/>
        <xdr:cNvSpPr txBox="1"/>
      </xdr:nvSpPr>
      <xdr:spPr>
        <a:xfrm>
          <a:off x="4238625" y="5105400"/>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oneCellAnchor>
    <xdr:from>
      <xdr:col>10</xdr:col>
      <xdr:colOff>0</xdr:colOff>
      <xdr:row>13</xdr:row>
      <xdr:rowOff>400050</xdr:rowOff>
    </xdr:from>
    <xdr:ext cx="352661" cy="183384"/>
    <xdr:sp macro="" textlink="">
      <xdr:nvSpPr>
        <xdr:cNvPr id="29" name="テキスト ボックス 28"/>
        <xdr:cNvSpPr txBox="1"/>
      </xdr:nvSpPr>
      <xdr:spPr>
        <a:xfrm>
          <a:off x="4829175" y="5105400"/>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twoCellAnchor>
    <xdr:from>
      <xdr:col>7</xdr:col>
      <xdr:colOff>0</xdr:colOff>
      <xdr:row>10</xdr:row>
      <xdr:rowOff>85725</xdr:rowOff>
    </xdr:from>
    <xdr:to>
      <xdr:col>8</xdr:col>
      <xdr:colOff>181275</xdr:colOff>
      <xdr:row>10</xdr:row>
      <xdr:rowOff>85725</xdr:rowOff>
    </xdr:to>
    <xdr:cxnSp macro="">
      <xdr:nvCxnSpPr>
        <xdr:cNvPr id="31" name="AutoShape 10"/>
        <xdr:cNvCxnSpPr>
          <a:cxnSpLocks noChangeShapeType="1"/>
        </xdr:cNvCxnSpPr>
      </xdr:nvCxnSpPr>
      <xdr:spPr bwMode="auto">
        <a:xfrm>
          <a:off x="3429000" y="2905125"/>
          <a:ext cx="6480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oneCellAnchor>
    <xdr:from>
      <xdr:col>7</xdr:col>
      <xdr:colOff>182936</xdr:colOff>
      <xdr:row>10</xdr:row>
      <xdr:rowOff>152400</xdr:rowOff>
    </xdr:from>
    <xdr:ext cx="282129" cy="183384"/>
    <xdr:sp macro="" textlink="">
      <xdr:nvSpPr>
        <xdr:cNvPr id="32" name="テキスト ボックス 31"/>
        <xdr:cNvSpPr txBox="1"/>
      </xdr:nvSpPr>
      <xdr:spPr>
        <a:xfrm>
          <a:off x="3611936" y="2971800"/>
          <a:ext cx="28212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撤去</a:t>
          </a:r>
        </a:p>
      </xdr:txBody>
    </xdr:sp>
    <xdr:clientData/>
  </xdr:oneCellAnchor>
  <xdr:oneCellAnchor>
    <xdr:from>
      <xdr:col>6</xdr:col>
      <xdr:colOff>342900</xdr:colOff>
      <xdr:row>9</xdr:row>
      <xdr:rowOff>133350</xdr:rowOff>
    </xdr:from>
    <xdr:ext cx="352661" cy="183384"/>
    <xdr:sp macro="" textlink="">
      <xdr:nvSpPr>
        <xdr:cNvPr id="33" name="テキスト ボックス 32"/>
        <xdr:cNvSpPr txBox="1"/>
      </xdr:nvSpPr>
      <xdr:spPr>
        <a:xfrm>
          <a:off x="3305175" y="2647950"/>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oneCellAnchor>
    <xdr:from>
      <xdr:col>7</xdr:col>
      <xdr:colOff>438150</xdr:colOff>
      <xdr:row>9</xdr:row>
      <xdr:rowOff>133350</xdr:rowOff>
    </xdr:from>
    <xdr:ext cx="352661" cy="183384"/>
    <xdr:sp macro="" textlink="">
      <xdr:nvSpPr>
        <xdr:cNvPr id="34" name="テキスト ボックス 33"/>
        <xdr:cNvSpPr txBox="1"/>
      </xdr:nvSpPr>
      <xdr:spPr>
        <a:xfrm>
          <a:off x="3867150" y="2647950"/>
          <a:ext cx="35266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85725</xdr:rowOff>
        </xdr:from>
        <xdr:to>
          <xdr:col>1</xdr:col>
          <xdr:colOff>19050</xdr:colOff>
          <xdr:row>7</xdr:row>
          <xdr:rowOff>304800</xdr:rowOff>
        </xdr:to>
        <xdr:sp macro="" textlink="">
          <xdr:nvSpPr>
            <xdr:cNvPr id="77825" name="オプション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47625</xdr:rowOff>
        </xdr:from>
        <xdr:to>
          <xdr:col>1</xdr:col>
          <xdr:colOff>19050</xdr:colOff>
          <xdr:row>8</xdr:row>
          <xdr:rowOff>266700</xdr:rowOff>
        </xdr:to>
        <xdr:sp macro="" textlink="">
          <xdr:nvSpPr>
            <xdr:cNvPr id="77826" name="Option Button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85725</xdr:rowOff>
        </xdr:from>
        <xdr:to>
          <xdr:col>1</xdr:col>
          <xdr:colOff>0</xdr:colOff>
          <xdr:row>9</xdr:row>
          <xdr:rowOff>304800</xdr:rowOff>
        </xdr:to>
        <xdr:sp macro="" textlink="">
          <xdr:nvSpPr>
            <xdr:cNvPr id="77827" name="Option Button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47625</xdr:rowOff>
        </xdr:from>
        <xdr:to>
          <xdr:col>1</xdr:col>
          <xdr:colOff>0</xdr:colOff>
          <xdr:row>10</xdr:row>
          <xdr:rowOff>266700</xdr:rowOff>
        </xdr:to>
        <xdr:sp macro="" textlink="">
          <xdr:nvSpPr>
            <xdr:cNvPr id="77828" name="Option Button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47625</xdr:rowOff>
        </xdr:from>
        <xdr:to>
          <xdr:col>1</xdr:col>
          <xdr:colOff>0</xdr:colOff>
          <xdr:row>11</xdr:row>
          <xdr:rowOff>266700</xdr:rowOff>
        </xdr:to>
        <xdr:sp macro="" textlink="">
          <xdr:nvSpPr>
            <xdr:cNvPr id="77829" name="Option Button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161925</xdr:rowOff>
        </xdr:from>
        <xdr:to>
          <xdr:col>1</xdr:col>
          <xdr:colOff>0</xdr:colOff>
          <xdr:row>12</xdr:row>
          <xdr:rowOff>381000</xdr:rowOff>
        </xdr:to>
        <xdr:sp macro="" textlink="">
          <xdr:nvSpPr>
            <xdr:cNvPr id="77830" name="Option Button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47625</xdr:rowOff>
        </xdr:from>
        <xdr:to>
          <xdr:col>1</xdr:col>
          <xdr:colOff>0</xdr:colOff>
          <xdr:row>13</xdr:row>
          <xdr:rowOff>266700</xdr:rowOff>
        </xdr:to>
        <xdr:sp macro="" textlink="">
          <xdr:nvSpPr>
            <xdr:cNvPr id="77831" name="Option Button 7" hidden="1">
              <a:extLst>
                <a:ext uri="{63B3BB69-23CF-44E3-9099-C40C66FF867C}">
                  <a14:compatExt spid="_x0000_s77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85725</xdr:rowOff>
        </xdr:from>
        <xdr:to>
          <xdr:col>1</xdr:col>
          <xdr:colOff>0</xdr:colOff>
          <xdr:row>17</xdr:row>
          <xdr:rowOff>0</xdr:rowOff>
        </xdr:to>
        <xdr:sp macro="" textlink="">
          <xdr:nvSpPr>
            <xdr:cNvPr id="77832" name="Option Button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1276350</xdr:rowOff>
        </xdr:from>
        <xdr:to>
          <xdr:col>1</xdr:col>
          <xdr:colOff>0</xdr:colOff>
          <xdr:row>17</xdr:row>
          <xdr:rowOff>1495425</xdr:rowOff>
        </xdr:to>
        <xdr:sp macro="" textlink="">
          <xdr:nvSpPr>
            <xdr:cNvPr id="77833" name="Option Button 9" hidden="1">
              <a:extLst>
                <a:ext uri="{63B3BB69-23CF-44E3-9099-C40C66FF867C}">
                  <a14:compatExt spid="_x0000_s77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742950</xdr:rowOff>
        </xdr:from>
        <xdr:to>
          <xdr:col>1</xdr:col>
          <xdr:colOff>0</xdr:colOff>
          <xdr:row>18</xdr:row>
          <xdr:rowOff>962025</xdr:rowOff>
        </xdr:to>
        <xdr:sp macro="" textlink="">
          <xdr:nvSpPr>
            <xdr:cNvPr id="77834" name="Option Button 10" hidden="1">
              <a:extLst>
                <a:ext uri="{63B3BB69-23CF-44E3-9099-C40C66FF867C}">
                  <a14:compatExt spid="_x0000_s77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47625</xdr:rowOff>
        </xdr:from>
        <xdr:to>
          <xdr:col>1</xdr:col>
          <xdr:colOff>0</xdr:colOff>
          <xdr:row>19</xdr:row>
          <xdr:rowOff>266700</xdr:rowOff>
        </xdr:to>
        <xdr:sp macro="" textlink="">
          <xdr:nvSpPr>
            <xdr:cNvPr id="77835" name="Option Button 11" hidden="1">
              <a:extLst>
                <a:ext uri="{63B3BB69-23CF-44E3-9099-C40C66FF867C}">
                  <a14:compatExt spid="_x0000_s77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104775</xdr:colOff>
          <xdr:row>14</xdr:row>
          <xdr:rowOff>0</xdr:rowOff>
        </xdr:to>
        <xdr:sp macro="" textlink="">
          <xdr:nvSpPr>
            <xdr:cNvPr id="77836" name="Group Box 12" hidden="1">
              <a:extLst>
                <a:ext uri="{63B3BB69-23CF-44E3-9099-C40C66FF867C}">
                  <a14:compatExt spid="_x0000_s778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0</xdr:rowOff>
        </xdr:from>
        <xdr:to>
          <xdr:col>1</xdr:col>
          <xdr:colOff>114300</xdr:colOff>
          <xdr:row>20</xdr:row>
          <xdr:rowOff>9525</xdr:rowOff>
        </xdr:to>
        <xdr:sp macro="" textlink="">
          <xdr:nvSpPr>
            <xdr:cNvPr id="77837" name="Group Box 13" hidden="1">
              <a:extLst>
                <a:ext uri="{63B3BB69-23CF-44E3-9099-C40C66FF867C}">
                  <a14:compatExt spid="_x0000_s778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twoCellAnchor editAs="oneCell">
    <xdr:from>
      <xdr:col>1</xdr:col>
      <xdr:colOff>142876</xdr:colOff>
      <xdr:row>39</xdr:row>
      <xdr:rowOff>48736</xdr:rowOff>
    </xdr:from>
    <xdr:to>
      <xdr:col>6</xdr:col>
      <xdr:colOff>331153</xdr:colOff>
      <xdr:row>39</xdr:row>
      <xdr:rowOff>372736</xdr:rowOff>
    </xdr:to>
    <xdr:pic>
      <xdr:nvPicPr>
        <xdr:cNvPr id="15" name="図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13812361"/>
          <a:ext cx="1207452"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142876</xdr:colOff>
      <xdr:row>44</xdr:row>
      <xdr:rowOff>43380</xdr:rowOff>
    </xdr:from>
    <xdr:to>
      <xdr:col>6</xdr:col>
      <xdr:colOff>129701</xdr:colOff>
      <xdr:row>44</xdr:row>
      <xdr:rowOff>367380</xdr:rowOff>
    </xdr:to>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1" y="15378630"/>
          <a:ext cx="1006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1809750</xdr:colOff>
      <xdr:row>44</xdr:row>
      <xdr:rowOff>140955</xdr:rowOff>
    </xdr:from>
    <xdr:to>
      <xdr:col>11</xdr:col>
      <xdr:colOff>226887</xdr:colOff>
      <xdr:row>44</xdr:row>
      <xdr:rowOff>284955</xdr:rowOff>
    </xdr:to>
    <xdr:pic>
      <xdr:nvPicPr>
        <xdr:cNvPr id="17" name="図 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72050" y="15476205"/>
          <a:ext cx="874587"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428625</xdr:colOff>
      <xdr:row>45</xdr:row>
      <xdr:rowOff>74280</xdr:rowOff>
    </xdr:from>
    <xdr:to>
      <xdr:col>8</xdr:col>
      <xdr:colOff>802205</xdr:colOff>
      <xdr:row>45</xdr:row>
      <xdr:rowOff>200280</xdr:rowOff>
    </xdr:to>
    <xdr:pic>
      <xdr:nvPicPr>
        <xdr:cNvPr id="18" name="図 1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71725" y="15409530"/>
          <a:ext cx="373580" cy="12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45</xdr:row>
      <xdr:rowOff>64755</xdr:rowOff>
    </xdr:from>
    <xdr:to>
      <xdr:col>6</xdr:col>
      <xdr:colOff>349650</xdr:colOff>
      <xdr:row>45</xdr:row>
      <xdr:rowOff>208755</xdr:rowOff>
    </xdr:to>
    <xdr:pic>
      <xdr:nvPicPr>
        <xdr:cNvPr id="19" name="図 1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4850" y="15552405"/>
          <a:ext cx="864000"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142876</xdr:colOff>
      <xdr:row>50</xdr:row>
      <xdr:rowOff>50265</xdr:rowOff>
    </xdr:from>
    <xdr:to>
      <xdr:col>6</xdr:col>
      <xdr:colOff>214434</xdr:colOff>
      <xdr:row>50</xdr:row>
      <xdr:rowOff>374265</xdr:rowOff>
    </xdr:to>
    <xdr:pic>
      <xdr:nvPicPr>
        <xdr:cNvPr id="20" name="図 19"/>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42901" y="16614240"/>
          <a:ext cx="1090733"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495300</xdr:colOff>
      <xdr:row>39</xdr:row>
      <xdr:rowOff>48736</xdr:rowOff>
    </xdr:from>
    <xdr:to>
      <xdr:col>10</xdr:col>
      <xdr:colOff>477516</xdr:colOff>
      <xdr:row>39</xdr:row>
      <xdr:rowOff>372736</xdr:rowOff>
    </xdr:to>
    <xdr:pic>
      <xdr:nvPicPr>
        <xdr:cNvPr id="21" name="図 2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38400" y="13812361"/>
          <a:ext cx="1201416"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1245822</xdr:colOff>
      <xdr:row>39</xdr:row>
      <xdr:rowOff>138211</xdr:rowOff>
    </xdr:from>
    <xdr:to>
      <xdr:col>10</xdr:col>
      <xdr:colOff>1620516</xdr:colOff>
      <xdr:row>39</xdr:row>
      <xdr:rowOff>246211</xdr:rowOff>
    </xdr:to>
    <xdr:pic>
      <xdr:nvPicPr>
        <xdr:cNvPr id="22" name="図 21"/>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408122" y="14206636"/>
          <a:ext cx="374694" cy="1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1971675</xdr:colOff>
      <xdr:row>50</xdr:row>
      <xdr:rowOff>140265</xdr:rowOff>
    </xdr:from>
    <xdr:to>
      <xdr:col>12</xdr:col>
      <xdr:colOff>176126</xdr:colOff>
      <xdr:row>50</xdr:row>
      <xdr:rowOff>284265</xdr:rowOff>
    </xdr:to>
    <xdr:pic>
      <xdr:nvPicPr>
        <xdr:cNvPr id="23" name="図 2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133975" y="17047140"/>
          <a:ext cx="957176"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51</xdr:row>
      <xdr:rowOff>83805</xdr:rowOff>
    </xdr:from>
    <xdr:to>
      <xdr:col>6</xdr:col>
      <xdr:colOff>428003</xdr:colOff>
      <xdr:row>51</xdr:row>
      <xdr:rowOff>227805</xdr:rowOff>
    </xdr:to>
    <xdr:pic>
      <xdr:nvPicPr>
        <xdr:cNvPr id="24" name="図 23"/>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04850" y="17028780"/>
          <a:ext cx="942353" cy="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504826</xdr:colOff>
      <xdr:row>51</xdr:row>
      <xdr:rowOff>74280</xdr:rowOff>
    </xdr:from>
    <xdr:to>
      <xdr:col>8</xdr:col>
      <xdr:colOff>880615</xdr:colOff>
      <xdr:row>51</xdr:row>
      <xdr:rowOff>200280</xdr:rowOff>
    </xdr:to>
    <xdr:pic>
      <xdr:nvPicPr>
        <xdr:cNvPr id="25" name="図 24"/>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47926" y="16866855"/>
          <a:ext cx="375789" cy="12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171451</xdr:colOff>
      <xdr:row>59</xdr:row>
      <xdr:rowOff>761205</xdr:rowOff>
    </xdr:from>
    <xdr:to>
      <xdr:col>6</xdr:col>
      <xdr:colOff>167441</xdr:colOff>
      <xdr:row>60</xdr:row>
      <xdr:rowOff>431205</xdr:rowOff>
    </xdr:to>
    <xdr:pic>
      <xdr:nvPicPr>
        <xdr:cNvPr id="26" name="図 25"/>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19151" y="19477830"/>
          <a:ext cx="567490" cy="4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495300</xdr:colOff>
      <xdr:row>44</xdr:row>
      <xdr:rowOff>43380</xdr:rowOff>
    </xdr:from>
    <xdr:to>
      <xdr:col>10</xdr:col>
      <xdr:colOff>1032100</xdr:colOff>
      <xdr:row>44</xdr:row>
      <xdr:rowOff>367380</xdr:rowOff>
    </xdr:to>
    <xdr:pic>
      <xdr:nvPicPr>
        <xdr:cNvPr id="27" name="図 26"/>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438400" y="14997630"/>
          <a:ext cx="1756000"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495300</xdr:colOff>
      <xdr:row>50</xdr:row>
      <xdr:rowOff>50265</xdr:rowOff>
    </xdr:from>
    <xdr:to>
      <xdr:col>10</xdr:col>
      <xdr:colOff>1191926</xdr:colOff>
      <xdr:row>50</xdr:row>
      <xdr:rowOff>374265</xdr:rowOff>
    </xdr:to>
    <xdr:pic>
      <xdr:nvPicPr>
        <xdr:cNvPr id="28" name="図 27"/>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438400" y="16461840"/>
          <a:ext cx="1915826"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249444</xdr:colOff>
      <xdr:row>59</xdr:row>
      <xdr:rowOff>761205</xdr:rowOff>
    </xdr:from>
    <xdr:to>
      <xdr:col>10</xdr:col>
      <xdr:colOff>201737</xdr:colOff>
      <xdr:row>60</xdr:row>
      <xdr:rowOff>431205</xdr:rowOff>
    </xdr:to>
    <xdr:pic>
      <xdr:nvPicPr>
        <xdr:cNvPr id="29" name="図 28"/>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192544" y="18868230"/>
          <a:ext cx="1171493" cy="4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1299821</xdr:colOff>
      <xdr:row>59</xdr:row>
      <xdr:rowOff>761205</xdr:rowOff>
    </xdr:from>
    <xdr:to>
      <xdr:col>11</xdr:col>
      <xdr:colOff>87437</xdr:colOff>
      <xdr:row>60</xdr:row>
      <xdr:rowOff>431205</xdr:rowOff>
    </xdr:to>
    <xdr:pic>
      <xdr:nvPicPr>
        <xdr:cNvPr id="30" name="図 29"/>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462121" y="19477830"/>
          <a:ext cx="1245066" cy="4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64</xdr:row>
      <xdr:rowOff>12315</xdr:rowOff>
    </xdr:from>
    <xdr:to>
      <xdr:col>2</xdr:col>
      <xdr:colOff>76359</xdr:colOff>
      <xdr:row>64</xdr:row>
      <xdr:rowOff>300315</xdr:rowOff>
    </xdr:to>
    <xdr:pic>
      <xdr:nvPicPr>
        <xdr:cNvPr id="31" name="図 30"/>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71475" y="19595715"/>
          <a:ext cx="143034"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104775</xdr:colOff>
      <xdr:row>64</xdr:row>
      <xdr:rowOff>12315</xdr:rowOff>
    </xdr:from>
    <xdr:to>
      <xdr:col>5</xdr:col>
      <xdr:colOff>6758</xdr:colOff>
      <xdr:row>64</xdr:row>
      <xdr:rowOff>300315</xdr:rowOff>
    </xdr:to>
    <xdr:pic>
      <xdr:nvPicPr>
        <xdr:cNvPr id="32" name="図 31"/>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962025" y="19595715"/>
          <a:ext cx="140108"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10.xml.rels>&#65279;<?xml version="1.0" encoding="utf-8" standalone="yes"?>
<Relationships xmlns="http://schemas.openxmlformats.org/package/2006/relationships">
  <Relationship Id="rId8" Type="http://schemas.openxmlformats.org/officeDocument/2006/relationships/ctrlProp" Target="../ctrlProps/ctrlProp35.xml" />
  <Relationship Id="rId13" Type="http://schemas.openxmlformats.org/officeDocument/2006/relationships/comments" Target="../comments5.xml" />
  <Relationship Id="rId3" Type="http://schemas.openxmlformats.org/officeDocument/2006/relationships/vmlDrawing" Target="../drawings/vmlDrawing6.vml" />
  <Relationship Id="rId7" Type="http://schemas.openxmlformats.org/officeDocument/2006/relationships/ctrlProp" Target="../ctrlProps/ctrlProp34.xml" />
  <Relationship Id="rId12" Type="http://schemas.openxmlformats.org/officeDocument/2006/relationships/ctrlProp" Target="../ctrlProps/ctrlProp39.xml" />
  <Relationship Id="rId2" Type="http://schemas.openxmlformats.org/officeDocument/2006/relationships/drawing" Target="../drawings/drawing4.xml" />
  <Relationship Id="rId1" Type="http://schemas.openxmlformats.org/officeDocument/2006/relationships/printerSettings" Target="../printerSettings/printerSettings10.bin" />
  <Relationship Id="rId6" Type="http://schemas.openxmlformats.org/officeDocument/2006/relationships/ctrlProp" Target="../ctrlProps/ctrlProp33.xml" />
  <Relationship Id="rId11" Type="http://schemas.openxmlformats.org/officeDocument/2006/relationships/ctrlProp" Target="../ctrlProps/ctrlProp38.xml" />
  <Relationship Id="rId5" Type="http://schemas.openxmlformats.org/officeDocument/2006/relationships/ctrlProp" Target="../ctrlProps/ctrlProp32.xml" />
  <Relationship Id="rId10" Type="http://schemas.openxmlformats.org/officeDocument/2006/relationships/ctrlProp" Target="../ctrlProps/ctrlProp37.xml" />
  <Relationship Id="rId4" Type="http://schemas.openxmlformats.org/officeDocument/2006/relationships/ctrlProp" Target="../ctrlProps/ctrlProp31.xml" />
  <Relationship Id="rId9" Type="http://schemas.openxmlformats.org/officeDocument/2006/relationships/ctrlProp" Target="../ctrlProps/ctrlProp36.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8" Type="http://schemas.openxmlformats.org/officeDocument/2006/relationships/ctrlProp" Target="../ctrlProps/ctrlProp44.xml" />
  <Relationship Id="rId13" Type="http://schemas.openxmlformats.org/officeDocument/2006/relationships/ctrlProp" Target="../ctrlProps/ctrlProp49.xml" />
  <Relationship Id="rId3" Type="http://schemas.openxmlformats.org/officeDocument/2006/relationships/vmlDrawing" Target="../drawings/vmlDrawing7.vml" />
  <Relationship Id="rId7" Type="http://schemas.openxmlformats.org/officeDocument/2006/relationships/ctrlProp" Target="../ctrlProps/ctrlProp43.xml" />
  <Relationship Id="rId12" Type="http://schemas.openxmlformats.org/officeDocument/2006/relationships/ctrlProp" Target="../ctrlProps/ctrlProp48.xml" />
  <Relationship Id="rId2" Type="http://schemas.openxmlformats.org/officeDocument/2006/relationships/drawing" Target="../drawings/drawing6.xml" />
  <Relationship Id="rId16" Type="http://schemas.openxmlformats.org/officeDocument/2006/relationships/ctrlProp" Target="../ctrlProps/ctrlProp52.xml" />
  <Relationship Id="rId1" Type="http://schemas.openxmlformats.org/officeDocument/2006/relationships/printerSettings" Target="../printerSettings/printerSettings12.bin" />
  <Relationship Id="rId6" Type="http://schemas.openxmlformats.org/officeDocument/2006/relationships/ctrlProp" Target="../ctrlProps/ctrlProp42.xml" />
  <Relationship Id="rId11" Type="http://schemas.openxmlformats.org/officeDocument/2006/relationships/ctrlProp" Target="../ctrlProps/ctrlProp47.xml" />
  <Relationship Id="rId5" Type="http://schemas.openxmlformats.org/officeDocument/2006/relationships/ctrlProp" Target="../ctrlProps/ctrlProp41.xml" />
  <Relationship Id="rId15" Type="http://schemas.openxmlformats.org/officeDocument/2006/relationships/ctrlProp" Target="../ctrlProps/ctrlProp51.xml" />
  <Relationship Id="rId10" Type="http://schemas.openxmlformats.org/officeDocument/2006/relationships/ctrlProp" Target="../ctrlProps/ctrlProp46.xml" />
  <Relationship Id="rId4" Type="http://schemas.openxmlformats.org/officeDocument/2006/relationships/ctrlProp" Target="../ctrlProps/ctrlProp40.xml" />
  <Relationship Id="rId9" Type="http://schemas.openxmlformats.org/officeDocument/2006/relationships/ctrlProp" Target="../ctrlProps/ctrlProp45.xml" />
  <Relationship Id="rId14" Type="http://schemas.openxmlformats.org/officeDocument/2006/relationships/ctrlProp" Target="../ctrlProps/ctrlProp50.xml" />
</Relationships>
</file>

<file path=xl/worksheets/_rels/sheet13.xml.rels>&#65279;<?xml version="1.0" encoding="utf-8" standalone="yes"?>
<Relationships xmlns="http://schemas.openxmlformats.org/package/2006/relationships">
  <Relationship Id="rId3" Type="http://schemas.openxmlformats.org/officeDocument/2006/relationships/comments" Target="../comments6.xml" />
  <Relationship Id="rId2" Type="http://schemas.openxmlformats.org/officeDocument/2006/relationships/vmlDrawing" Target="../drawings/vmlDrawing8.vml" />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13.xml" />
  <Relationship Id="rId13" Type="http://schemas.openxmlformats.org/officeDocument/2006/relationships/ctrlProp" Target="../ctrlProps/ctrlProp18.xml" />
  <Relationship Id="rId18" Type="http://schemas.openxmlformats.org/officeDocument/2006/relationships/ctrlProp" Target="../ctrlProps/ctrlProp23.xml" />
  <Relationship Id="rId26" Type="http://schemas.openxmlformats.org/officeDocument/2006/relationships/comments" Target="../comments2.xml" />
  <Relationship Id="rId3" Type="http://schemas.openxmlformats.org/officeDocument/2006/relationships/vmlDrawing" Target="../drawings/vmlDrawing3.vml" />
  <Relationship Id="rId21" Type="http://schemas.openxmlformats.org/officeDocument/2006/relationships/ctrlProp" Target="../ctrlProps/ctrlProp26.xml" />
  <Relationship Id="rId7" Type="http://schemas.openxmlformats.org/officeDocument/2006/relationships/ctrlProp" Target="../ctrlProps/ctrlProp12.xml" />
  <Relationship Id="rId12" Type="http://schemas.openxmlformats.org/officeDocument/2006/relationships/ctrlProp" Target="../ctrlProps/ctrlProp17.xml" />
  <Relationship Id="rId17" Type="http://schemas.openxmlformats.org/officeDocument/2006/relationships/ctrlProp" Target="../ctrlProps/ctrlProp22.xml" />
  <Relationship Id="rId25"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21.xml" />
  <Relationship Id="rId20" Type="http://schemas.openxmlformats.org/officeDocument/2006/relationships/ctrlProp" Target="../ctrlProps/ctrlProp25.xml" />
  <Relationship Id="rId1" Type="http://schemas.openxmlformats.org/officeDocument/2006/relationships/printerSettings" Target="../printerSettings/printerSettings3.bin" />
  <Relationship Id="rId6" Type="http://schemas.openxmlformats.org/officeDocument/2006/relationships/ctrlProp" Target="../ctrlProps/ctrlProp11.xml" />
  <Relationship Id="rId11" Type="http://schemas.openxmlformats.org/officeDocument/2006/relationships/ctrlProp" Target="../ctrlProps/ctrlProp16.xml" />
  <Relationship Id="rId24" Type="http://schemas.openxmlformats.org/officeDocument/2006/relationships/ctrlProp" Target="../ctrlProps/ctrlProp29.xml" />
  <Relationship Id="rId5" Type="http://schemas.openxmlformats.org/officeDocument/2006/relationships/ctrlProp" Target="../ctrlProps/ctrlProp10.xml" />
  <Relationship Id="rId15" Type="http://schemas.openxmlformats.org/officeDocument/2006/relationships/ctrlProp" Target="../ctrlProps/ctrlProp20.xml" />
  <Relationship Id="rId23" Type="http://schemas.openxmlformats.org/officeDocument/2006/relationships/ctrlProp" Target="../ctrlProps/ctrlProp28.xml" />
  <Relationship Id="rId10" Type="http://schemas.openxmlformats.org/officeDocument/2006/relationships/ctrlProp" Target="../ctrlProps/ctrlProp15.xml" />
  <Relationship Id="rId19" Type="http://schemas.openxmlformats.org/officeDocument/2006/relationships/ctrlProp" Target="../ctrlProps/ctrlProp24.xml" />
  <Relationship Id="rId4" Type="http://schemas.openxmlformats.org/officeDocument/2006/relationships/ctrlProp" Target="../ctrlProps/ctrlProp9.xml" />
  <Relationship Id="rId9" Type="http://schemas.openxmlformats.org/officeDocument/2006/relationships/ctrlProp" Target="../ctrlProps/ctrlProp14.xml" />
  <Relationship Id="rId14" Type="http://schemas.openxmlformats.org/officeDocument/2006/relationships/ctrlProp" Target="../ctrlProps/ctrlProp19.xml" />
  <Relationship Id="rId22" Type="http://schemas.openxmlformats.org/officeDocument/2006/relationships/ctrlProp" Target="../ctrlProps/ctrlProp27.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3333FF"/>
  </sheetPr>
  <dimension ref="A1:XFC33"/>
  <sheetViews>
    <sheetView showGridLines="0" tabSelected="1" zoomScaleNormal="100" zoomScaleSheetLayoutView="100" workbookViewId="0"/>
  </sheetViews>
  <sheetFormatPr defaultColWidth="0" defaultRowHeight="12.75" customHeight="1" zeroHeight="1"/>
  <cols>
    <col min="1" max="1" width="2.125" style="19" customWidth="1"/>
    <col min="2" max="2" width="4.125" style="19" customWidth="1"/>
    <col min="3" max="3" width="3.375" style="56" customWidth="1"/>
    <col min="4" max="4" width="6.625" style="56" customWidth="1"/>
    <col min="5" max="5" width="8.625" style="19" customWidth="1"/>
    <col min="6" max="6" width="5.375" style="56" customWidth="1"/>
    <col min="7" max="10" width="14" style="56" customWidth="1"/>
    <col min="11" max="11" width="3.375" style="19" customWidth="1"/>
    <col min="12" max="12" width="0.125" style="19" customWidth="1"/>
    <col min="13" max="35" width="0" style="19" hidden="1" customWidth="1"/>
    <col min="36" max="36" width="0" style="19" hidden="1"/>
    <col min="37" max="16383" width="9" style="19" hidden="1"/>
    <col min="16384" max="16384" width="0.125" style="19" customWidth="1"/>
  </cols>
  <sheetData>
    <row r="1" spans="1:34" ht="14.25">
      <c r="A1" s="9" t="s">
        <v>287</v>
      </c>
    </row>
    <row r="2" spans="1:34" ht="12.75" customHeight="1"/>
    <row r="3" spans="1:34" ht="53.25" customHeight="1">
      <c r="A3" s="219" t="s">
        <v>398</v>
      </c>
      <c r="B3" s="219"/>
      <c r="C3" s="219"/>
      <c r="D3" s="219"/>
      <c r="E3" s="219"/>
      <c r="F3" s="219"/>
      <c r="G3" s="219"/>
      <c r="H3" s="219"/>
      <c r="I3" s="219"/>
      <c r="J3" s="219"/>
      <c r="K3" s="219"/>
    </row>
    <row r="4" spans="1:34" s="56" customFormat="1" ht="27.75" customHeight="1">
      <c r="A4" s="180"/>
      <c r="B4" s="56" t="s">
        <v>399</v>
      </c>
      <c r="C4" s="179"/>
      <c r="D4" s="222" t="s">
        <v>393</v>
      </c>
      <c r="E4" s="222"/>
      <c r="F4" s="222"/>
      <c r="G4" s="222"/>
      <c r="H4" s="222"/>
      <c r="I4" s="222"/>
      <c r="J4" s="222"/>
      <c r="K4" s="222"/>
    </row>
    <row r="5" spans="1:34" s="56" customFormat="1">
      <c r="A5" s="180"/>
      <c r="B5" s="179"/>
      <c r="C5" s="179"/>
      <c r="D5" s="222" t="s">
        <v>394</v>
      </c>
      <c r="E5" s="222"/>
      <c r="F5" s="222"/>
      <c r="G5" s="222"/>
      <c r="H5" s="222"/>
      <c r="I5" s="222"/>
      <c r="J5" s="222"/>
      <c r="K5" s="222"/>
    </row>
    <row r="6" spans="1:34" s="56" customFormat="1" ht="27.75" customHeight="1">
      <c r="A6" s="180"/>
      <c r="B6" s="179"/>
      <c r="C6" s="179"/>
      <c r="D6" s="222" t="s">
        <v>395</v>
      </c>
      <c r="E6" s="222"/>
      <c r="F6" s="222"/>
      <c r="G6" s="222"/>
      <c r="H6" s="222"/>
      <c r="I6" s="222"/>
      <c r="J6" s="222"/>
      <c r="K6" s="222"/>
    </row>
    <row r="7" spans="1:34" s="56" customFormat="1">
      <c r="A7" s="180"/>
      <c r="B7" s="56" t="s">
        <v>400</v>
      </c>
      <c r="C7" s="179"/>
      <c r="D7" s="222" t="s">
        <v>396</v>
      </c>
      <c r="E7" s="222"/>
      <c r="F7" s="222"/>
      <c r="G7" s="222"/>
      <c r="H7" s="222"/>
      <c r="I7" s="222"/>
      <c r="J7" s="222"/>
      <c r="K7" s="222"/>
    </row>
    <row r="8" spans="1:34" s="56" customFormat="1" ht="7.5" customHeight="1">
      <c r="A8" s="180"/>
      <c r="C8" s="179"/>
      <c r="D8" s="179"/>
      <c r="E8" s="179"/>
      <c r="F8" s="179"/>
      <c r="G8" s="179"/>
      <c r="H8" s="179"/>
      <c r="I8" s="179"/>
      <c r="J8" s="179"/>
      <c r="K8" s="179"/>
    </row>
    <row r="9" spans="1:34" s="56" customFormat="1" ht="134.25" customHeight="1">
      <c r="A9" s="219" t="s">
        <v>418</v>
      </c>
      <c r="B9" s="219"/>
      <c r="C9" s="219"/>
      <c r="D9" s="219"/>
      <c r="E9" s="219"/>
      <c r="F9" s="219"/>
      <c r="G9" s="219"/>
      <c r="H9" s="219"/>
      <c r="I9" s="219"/>
      <c r="J9" s="219"/>
      <c r="K9" s="219"/>
    </row>
    <row r="10" spans="1:34" s="56" customFormat="1" ht="7.5" customHeight="1"/>
    <row r="11" spans="1:34" s="56" customFormat="1" ht="33" customHeight="1">
      <c r="A11" s="214"/>
      <c r="B11" s="216"/>
      <c r="C11" s="217" t="s">
        <v>419</v>
      </c>
      <c r="D11" s="217"/>
      <c r="E11" s="217"/>
      <c r="F11" s="217"/>
      <c r="G11" s="217"/>
      <c r="H11" s="218"/>
      <c r="I11" s="214"/>
      <c r="J11" s="214"/>
      <c r="K11" s="214"/>
      <c r="L11" s="56">
        <v>0</v>
      </c>
    </row>
    <row r="12" spans="1:34" s="56" customFormat="1" ht="33" customHeight="1">
      <c r="A12" s="214"/>
      <c r="B12" s="216"/>
      <c r="C12" s="217" t="s">
        <v>420</v>
      </c>
      <c r="D12" s="217"/>
      <c r="E12" s="217"/>
      <c r="F12" s="217"/>
      <c r="G12" s="217"/>
      <c r="H12" s="218"/>
      <c r="I12" s="214"/>
      <c r="J12" s="214"/>
      <c r="K12" s="214"/>
    </row>
    <row r="13" spans="1:34" ht="7.5" customHeight="1"/>
    <row r="14" spans="1:34" ht="33" customHeight="1">
      <c r="B14" s="167" t="s">
        <v>200</v>
      </c>
      <c r="C14" s="165"/>
      <c r="D14" s="217" t="s">
        <v>202</v>
      </c>
      <c r="E14" s="218"/>
      <c r="F14" s="238" t="s">
        <v>205</v>
      </c>
      <c r="G14" s="239"/>
      <c r="H14" s="239"/>
      <c r="I14" s="239"/>
      <c r="J14" s="239"/>
      <c r="K14" s="240"/>
    </row>
    <row r="15" spans="1:34" ht="33" customHeight="1">
      <c r="B15" s="221" t="s">
        <v>201</v>
      </c>
      <c r="C15" s="168"/>
      <c r="D15" s="227" t="s">
        <v>290</v>
      </c>
      <c r="E15" s="228"/>
      <c r="F15" s="235" t="s">
        <v>253</v>
      </c>
      <c r="G15" s="236"/>
      <c r="H15" s="236"/>
      <c r="I15" s="236"/>
      <c r="J15" s="236"/>
      <c r="K15" s="237"/>
    </row>
    <row r="16" spans="1:34" ht="33" customHeight="1">
      <c r="B16" s="221"/>
      <c r="C16" s="169"/>
      <c r="D16" s="225" t="s">
        <v>203</v>
      </c>
      <c r="E16" s="226"/>
      <c r="F16" s="232" t="s">
        <v>391</v>
      </c>
      <c r="G16" s="233"/>
      <c r="H16" s="233"/>
      <c r="I16" s="233"/>
      <c r="J16" s="233"/>
      <c r="K16" s="234"/>
      <c r="L16" s="19">
        <v>0</v>
      </c>
      <c r="AH16" s="19">
        <v>2</v>
      </c>
    </row>
    <row r="17" spans="1:12" ht="33" customHeight="1">
      <c r="B17" s="221"/>
      <c r="C17" s="170"/>
      <c r="D17" s="223" t="s">
        <v>204</v>
      </c>
      <c r="E17" s="224"/>
      <c r="F17" s="229" t="s">
        <v>206</v>
      </c>
      <c r="G17" s="230"/>
      <c r="H17" s="230"/>
      <c r="I17" s="230"/>
      <c r="J17" s="230"/>
      <c r="K17" s="231"/>
    </row>
    <row r="18" spans="1:12" ht="7.5" customHeight="1">
      <c r="B18" s="56"/>
    </row>
    <row r="19" spans="1:12" ht="33" customHeight="1">
      <c r="A19" s="220" t="s">
        <v>54</v>
      </c>
      <c r="B19" s="220"/>
      <c r="C19" s="220"/>
      <c r="D19" s="220"/>
      <c r="E19" s="220"/>
      <c r="F19" s="220"/>
      <c r="G19" s="220"/>
      <c r="H19" s="220"/>
      <c r="I19" s="220"/>
      <c r="J19" s="220"/>
      <c r="K19" s="220"/>
    </row>
    <row r="20" spans="1:12" ht="7.5" customHeight="1">
      <c r="A20" s="8"/>
      <c r="B20" s="8"/>
      <c r="C20" s="57"/>
      <c r="D20" s="151"/>
      <c r="E20" s="8"/>
      <c r="F20" s="57"/>
      <c r="G20" s="57"/>
      <c r="H20" s="57"/>
      <c r="I20" s="57"/>
      <c r="J20" s="57"/>
      <c r="K20" s="8"/>
    </row>
    <row r="21" spans="1:12" ht="33" customHeight="1">
      <c r="A21" s="18" t="s">
        <v>55</v>
      </c>
      <c r="B21" s="220" t="s">
        <v>56</v>
      </c>
      <c r="C21" s="220"/>
      <c r="D21" s="220"/>
      <c r="E21" s="220"/>
      <c r="F21" s="220"/>
      <c r="G21" s="220"/>
      <c r="H21" s="220"/>
      <c r="I21" s="220"/>
      <c r="J21" s="220"/>
      <c r="K21" s="220"/>
    </row>
    <row r="22" spans="1:12" ht="12.75" customHeight="1"/>
    <row r="23" spans="1:12" ht="35.25" customHeight="1">
      <c r="A23" s="219" t="s">
        <v>392</v>
      </c>
      <c r="B23" s="219"/>
      <c r="C23" s="219"/>
      <c r="D23" s="219"/>
      <c r="E23" s="219"/>
      <c r="F23" s="219"/>
      <c r="G23" s="219"/>
      <c r="H23" s="219"/>
      <c r="I23" s="219"/>
      <c r="J23" s="219"/>
      <c r="K23" s="219"/>
    </row>
    <row r="24" spans="1:12" s="56" customFormat="1" ht="7.5" customHeight="1">
      <c r="A24" s="180"/>
      <c r="B24" s="180"/>
      <c r="C24" s="180"/>
      <c r="D24" s="180"/>
      <c r="E24" s="180"/>
      <c r="F24" s="180"/>
      <c r="G24" s="180"/>
      <c r="H24" s="180"/>
      <c r="I24" s="180"/>
      <c r="J24" s="180"/>
      <c r="K24" s="180"/>
    </row>
    <row r="25" spans="1:12" ht="24" customHeight="1">
      <c r="B25" s="243"/>
      <c r="C25" s="244"/>
      <c r="D25" s="245"/>
      <c r="E25" s="252" t="s">
        <v>271</v>
      </c>
      <c r="F25" s="254"/>
      <c r="G25" s="150" t="s">
        <v>278</v>
      </c>
      <c r="H25" s="147" t="s">
        <v>279</v>
      </c>
      <c r="I25" s="242" t="s">
        <v>280</v>
      </c>
      <c r="J25" s="242"/>
      <c r="L25" s="56"/>
    </row>
    <row r="26" spans="1:12" ht="18" customHeight="1">
      <c r="B26" s="246"/>
      <c r="C26" s="247"/>
      <c r="D26" s="248"/>
      <c r="E26" s="262" t="s">
        <v>272</v>
      </c>
      <c r="F26" s="263"/>
      <c r="G26" s="258" t="s">
        <v>275</v>
      </c>
      <c r="H26" s="241" t="s">
        <v>276</v>
      </c>
      <c r="I26" s="241" t="s">
        <v>277</v>
      </c>
      <c r="J26" s="241"/>
      <c r="L26" s="57"/>
    </row>
    <row r="27" spans="1:12" s="56" customFormat="1" ht="18" customHeight="1">
      <c r="B27" s="249"/>
      <c r="C27" s="250"/>
      <c r="D27" s="251"/>
      <c r="E27" s="264"/>
      <c r="F27" s="265"/>
      <c r="G27" s="259"/>
      <c r="H27" s="241"/>
      <c r="I27" s="148" t="s">
        <v>282</v>
      </c>
      <c r="J27" s="148" t="s">
        <v>281</v>
      </c>
      <c r="L27" s="57"/>
    </row>
    <row r="28" spans="1:12" ht="24" customHeight="1">
      <c r="B28" s="252" t="s">
        <v>288</v>
      </c>
      <c r="C28" s="253"/>
      <c r="D28" s="254"/>
      <c r="E28" s="260" t="s">
        <v>273</v>
      </c>
      <c r="F28" s="261"/>
      <c r="G28" s="152" t="s">
        <v>273</v>
      </c>
      <c r="H28" s="149" t="s">
        <v>283</v>
      </c>
      <c r="I28" s="149" t="s">
        <v>283</v>
      </c>
      <c r="J28" s="149" t="s">
        <v>273</v>
      </c>
    </row>
    <row r="29" spans="1:12" ht="24" customHeight="1">
      <c r="B29" s="255" t="s">
        <v>289</v>
      </c>
      <c r="C29" s="256"/>
      <c r="D29" s="257"/>
      <c r="E29" s="260" t="s">
        <v>274</v>
      </c>
      <c r="F29" s="261"/>
      <c r="G29" s="152" t="s">
        <v>274</v>
      </c>
      <c r="H29" s="149" t="s">
        <v>284</v>
      </c>
      <c r="I29" s="149" t="s">
        <v>284</v>
      </c>
      <c r="J29" s="149" t="s">
        <v>274</v>
      </c>
    </row>
    <row r="30" spans="1:12" ht="27.75" customHeight="1">
      <c r="A30" s="222" t="s">
        <v>285</v>
      </c>
      <c r="B30" s="222"/>
      <c r="C30" s="222"/>
      <c r="D30" s="222"/>
      <c r="E30" s="222"/>
      <c r="F30" s="222"/>
      <c r="G30" s="222"/>
      <c r="H30" s="222"/>
      <c r="I30" s="222"/>
      <c r="J30" s="222"/>
      <c r="K30" s="222"/>
    </row>
    <row r="31" spans="1:12" s="56" customFormat="1" ht="53.25" customHeight="1">
      <c r="A31" s="219" t="s">
        <v>397</v>
      </c>
      <c r="B31" s="219"/>
      <c r="C31" s="219"/>
      <c r="D31" s="219"/>
      <c r="E31" s="219"/>
      <c r="F31" s="219"/>
      <c r="G31" s="219"/>
      <c r="H31" s="219"/>
      <c r="I31" s="219"/>
      <c r="J31" s="219"/>
      <c r="K31" s="219"/>
    </row>
    <row r="32" spans="1:12" s="56" customFormat="1" ht="7.5" customHeight="1">
      <c r="A32" s="180"/>
      <c r="B32" s="180"/>
      <c r="C32" s="180"/>
      <c r="D32" s="180"/>
      <c r="E32" s="180"/>
      <c r="F32" s="180"/>
      <c r="G32" s="180"/>
      <c r="H32" s="180"/>
      <c r="I32" s="180"/>
      <c r="J32" s="180"/>
      <c r="K32" s="180"/>
    </row>
    <row r="33" spans="1:1" ht="30.75" customHeight="1">
      <c r="A33" s="19" t="s">
        <v>286</v>
      </c>
    </row>
  </sheetData>
  <mergeCells count="33">
    <mergeCell ref="A31:K31"/>
    <mergeCell ref="I26:J26"/>
    <mergeCell ref="I25:J25"/>
    <mergeCell ref="H26:H27"/>
    <mergeCell ref="A30:K30"/>
    <mergeCell ref="B25:D27"/>
    <mergeCell ref="B28:D28"/>
    <mergeCell ref="B29:D29"/>
    <mergeCell ref="G26:G27"/>
    <mergeCell ref="E29:F29"/>
    <mergeCell ref="E28:F28"/>
    <mergeCell ref="E26:F27"/>
    <mergeCell ref="E25:F25"/>
    <mergeCell ref="A23:K23"/>
    <mergeCell ref="D17:E17"/>
    <mergeCell ref="D16:E16"/>
    <mergeCell ref="D15:E15"/>
    <mergeCell ref="D14:E14"/>
    <mergeCell ref="F17:K17"/>
    <mergeCell ref="F16:K16"/>
    <mergeCell ref="F15:K15"/>
    <mergeCell ref="F14:K14"/>
    <mergeCell ref="C12:H12"/>
    <mergeCell ref="A3:K3"/>
    <mergeCell ref="A19:K19"/>
    <mergeCell ref="B21:K21"/>
    <mergeCell ref="B15:B17"/>
    <mergeCell ref="A9:K9"/>
    <mergeCell ref="D6:K6"/>
    <mergeCell ref="D4:K4"/>
    <mergeCell ref="D5:K5"/>
    <mergeCell ref="D7:K7"/>
    <mergeCell ref="C11:H11"/>
  </mergeCells>
  <phoneticPr fontId="1"/>
  <pageMargins left="0.78740157480314965" right="0.59055118110236227"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2</xdr:col>
                    <xdr:colOff>47625</xdr:colOff>
                    <xdr:row>13</xdr:row>
                    <xdr:rowOff>123825</xdr:rowOff>
                  </from>
                  <to>
                    <xdr:col>3</xdr:col>
                    <xdr:colOff>9525</xdr:colOff>
                    <xdr:row>13</xdr:row>
                    <xdr:rowOff>323850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2</xdr:col>
                    <xdr:colOff>47625</xdr:colOff>
                    <xdr:row>14</xdr:row>
                    <xdr:rowOff>123825</xdr:rowOff>
                  </from>
                  <to>
                    <xdr:col>3</xdr:col>
                    <xdr:colOff>9525</xdr:colOff>
                    <xdr:row>14</xdr:row>
                    <xdr:rowOff>323850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2</xdr:col>
                    <xdr:colOff>47625</xdr:colOff>
                    <xdr:row>15</xdr:row>
                    <xdr:rowOff>114300</xdr:rowOff>
                  </from>
                  <to>
                    <xdr:col>3</xdr:col>
                    <xdr:colOff>9525</xdr:colOff>
                    <xdr:row>15</xdr:row>
                    <xdr:rowOff>314325</xdr:rowOff>
                  </to>
                </anchor>
              </controlPr>
            </control>
          </mc:Choice>
        </mc:AlternateContent>
        <mc:AlternateContent xmlns:mc="http://schemas.openxmlformats.org/markup-compatibility/2006">
          <mc:Choice Requires="x14">
            <control shapeId="38916" r:id="rId7" name="Option Button 4">
              <controlPr defaultSize="0" autoFill="0" autoLine="0" autoPict="0">
                <anchor moveWithCells="1">
                  <from>
                    <xdr:col>2</xdr:col>
                    <xdr:colOff>47625</xdr:colOff>
                    <xdr:row>16</xdr:row>
                    <xdr:rowOff>114300</xdr:rowOff>
                  </from>
                  <to>
                    <xdr:col>3</xdr:col>
                    <xdr:colOff>9525</xdr:colOff>
                    <xdr:row>16</xdr:row>
                    <xdr:rowOff>314325</xdr:rowOff>
                  </to>
                </anchor>
              </controlPr>
            </control>
          </mc:Choice>
        </mc:AlternateContent>
        <mc:AlternateContent xmlns:mc="http://schemas.openxmlformats.org/markup-compatibility/2006">
          <mc:Choice Requires="x14">
            <control shapeId="38917" r:id="rId8" name="Option Button 5">
              <controlPr defaultSize="0" autoFill="0" autoLine="0" autoPict="0">
                <anchor moveWithCells="1">
                  <from>
                    <xdr:col>1</xdr:col>
                    <xdr:colOff>47625</xdr:colOff>
                    <xdr:row>10</xdr:row>
                    <xdr:rowOff>123825</xdr:rowOff>
                  </from>
                  <to>
                    <xdr:col>1</xdr:col>
                    <xdr:colOff>266700</xdr:colOff>
                    <xdr:row>10</xdr:row>
                    <xdr:rowOff>323850</xdr:rowOff>
                  </to>
                </anchor>
              </controlPr>
            </control>
          </mc:Choice>
        </mc:AlternateContent>
        <mc:AlternateContent xmlns:mc="http://schemas.openxmlformats.org/markup-compatibility/2006">
          <mc:Choice Requires="x14">
            <control shapeId="38918" r:id="rId9" name="Option Button 6">
              <controlPr defaultSize="0" autoFill="0" autoLine="0" autoPict="0">
                <anchor moveWithCells="1">
                  <from>
                    <xdr:col>1</xdr:col>
                    <xdr:colOff>47625</xdr:colOff>
                    <xdr:row>11</xdr:row>
                    <xdr:rowOff>123825</xdr:rowOff>
                  </from>
                  <to>
                    <xdr:col>1</xdr:col>
                    <xdr:colOff>266700</xdr:colOff>
                    <xdr:row>11</xdr:row>
                    <xdr:rowOff>323850</xdr:rowOff>
                  </to>
                </anchor>
              </controlPr>
            </control>
          </mc:Choice>
        </mc:AlternateContent>
        <mc:AlternateContent xmlns:mc="http://schemas.openxmlformats.org/markup-compatibility/2006">
          <mc:Choice Requires="x14">
            <control shapeId="38919" r:id="rId10" name="Group Box 7">
              <controlPr defaultSize="0" autoFill="0" autoPict="0">
                <anchor moveWithCells="1">
                  <from>
                    <xdr:col>0</xdr:col>
                    <xdr:colOff>152400</xdr:colOff>
                    <xdr:row>10</xdr:row>
                    <xdr:rowOff>9525</xdr:rowOff>
                  </from>
                  <to>
                    <xdr:col>2</xdr:col>
                    <xdr:colOff>38100</xdr:colOff>
                    <xdr:row>12</xdr:row>
                    <xdr:rowOff>9525</xdr:rowOff>
                  </to>
                </anchor>
              </controlPr>
            </control>
          </mc:Choice>
        </mc:AlternateContent>
        <mc:AlternateContent xmlns:mc="http://schemas.openxmlformats.org/markup-compatibility/2006">
          <mc:Choice Requires="x14">
            <control shapeId="38920" r:id="rId11" name="Group Box 8">
              <controlPr defaultSize="0" autoFill="0" autoPict="0">
                <anchor moveWithCells="1">
                  <from>
                    <xdr:col>2</xdr:col>
                    <xdr:colOff>9525</xdr:colOff>
                    <xdr:row>13</xdr:row>
                    <xdr:rowOff>9525</xdr:rowOff>
                  </from>
                  <to>
                    <xdr:col>3</xdr:col>
                    <xdr:colOff>57150</xdr:colOff>
                    <xdr:row>16</xdr:row>
                    <xdr:rowOff>400050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CECFF"/>
  </sheetPr>
  <dimension ref="A1:XFC69"/>
  <sheetViews>
    <sheetView showGridLines="0" zoomScaleNormal="100" zoomScaleSheetLayoutView="100" workbookViewId="0"/>
  </sheetViews>
  <sheetFormatPr defaultColWidth="0" defaultRowHeight="12.75" customHeight="1" zeroHeight="1"/>
  <cols>
    <col min="1" max="1" width="2.625" style="64" customWidth="1"/>
    <col min="2" max="2" width="17.875" style="64" customWidth="1"/>
    <col min="3" max="3" width="3.125" style="64" customWidth="1"/>
    <col min="4" max="4" width="17.375" style="64" customWidth="1"/>
    <col min="5" max="5" width="10.625" style="64" customWidth="1"/>
    <col min="6" max="6" width="9.875" style="64" customWidth="1"/>
    <col min="7" max="7" width="20.375" style="64" customWidth="1"/>
    <col min="8" max="8" width="0.125" style="64" customWidth="1"/>
    <col min="9" max="14" width="9" style="64" hidden="1"/>
    <col min="15" max="17" width="0" style="21" hidden="1"/>
    <col min="18" max="16383" width="9" style="64" hidden="1"/>
    <col min="16384" max="16384" width="0.125" style="64" hidden="1"/>
  </cols>
  <sheetData>
    <row r="1" spans="1:17" ht="18" customHeight="1">
      <c r="A1" s="64" t="s">
        <v>171</v>
      </c>
    </row>
    <row r="2" spans="1:17" ht="9" customHeight="1"/>
    <row r="3" spans="1:17" ht="18" customHeight="1">
      <c r="A3" s="407" t="s">
        <v>172</v>
      </c>
      <c r="B3" s="407"/>
      <c r="C3" s="407"/>
      <c r="D3" s="407"/>
      <c r="E3" s="407"/>
      <c r="F3" s="407"/>
      <c r="G3" s="407"/>
    </row>
    <row r="4" spans="1:17" ht="9" customHeight="1"/>
    <row r="5" spans="1:17" ht="24" customHeight="1">
      <c r="A5" s="402" t="s">
        <v>173</v>
      </c>
      <c r="B5" s="403"/>
      <c r="C5" s="403"/>
      <c r="D5" s="410"/>
      <c r="E5" s="402" t="s">
        <v>174</v>
      </c>
      <c r="F5" s="403"/>
      <c r="G5" s="139"/>
    </row>
    <row r="6" spans="1:17" ht="24" customHeight="1">
      <c r="A6" s="404" t="s">
        <v>176</v>
      </c>
      <c r="B6" s="405"/>
      <c r="C6" s="406"/>
      <c r="D6" s="140"/>
      <c r="E6" s="141"/>
      <c r="F6" s="141"/>
      <c r="G6" s="142"/>
    </row>
    <row r="7" spans="1:17" ht="48" customHeight="1">
      <c r="A7" s="66" t="s">
        <v>177</v>
      </c>
      <c r="B7" s="408" t="s">
        <v>175</v>
      </c>
      <c r="C7" s="409"/>
      <c r="D7" s="143"/>
      <c r="E7" s="143"/>
      <c r="F7" s="143"/>
      <c r="G7" s="144"/>
      <c r="I7" s="64" t="b">
        <v>0</v>
      </c>
      <c r="J7" s="64" t="b">
        <v>0</v>
      </c>
      <c r="K7" s="64" t="b">
        <v>0</v>
      </c>
      <c r="L7" s="64" t="b">
        <v>0</v>
      </c>
      <c r="M7" s="64" t="b">
        <v>0</v>
      </c>
      <c r="N7" s="64" t="b">
        <v>0</v>
      </c>
      <c r="O7" s="65" t="b">
        <v>0</v>
      </c>
      <c r="P7" s="65" t="b">
        <v>0</v>
      </c>
      <c r="Q7" s="65" t="b">
        <v>0</v>
      </c>
    </row>
    <row r="8" spans="1:17" ht="27" customHeight="1">
      <c r="A8" s="411" t="s">
        <v>270</v>
      </c>
      <c r="B8" s="412"/>
      <c r="C8" s="412"/>
      <c r="D8" s="412"/>
      <c r="E8" s="413"/>
      <c r="F8" s="411" t="s">
        <v>179</v>
      </c>
      <c r="G8" s="413"/>
    </row>
    <row r="9" spans="1:17" ht="408" customHeight="1">
      <c r="A9" s="419" t="s">
        <v>269</v>
      </c>
      <c r="B9" s="420"/>
      <c r="C9" s="420"/>
      <c r="D9" s="420"/>
      <c r="E9" s="421"/>
      <c r="F9" s="422"/>
      <c r="G9" s="423"/>
      <c r="O9" s="56"/>
      <c r="P9" s="56"/>
      <c r="Q9" s="56"/>
    </row>
    <row r="10" spans="1:17" ht="54.75" customHeight="1">
      <c r="A10" s="414" t="s">
        <v>168</v>
      </c>
      <c r="B10" s="415"/>
      <c r="C10" s="415"/>
      <c r="D10" s="415"/>
      <c r="E10" s="416"/>
      <c r="F10" s="417"/>
      <c r="G10" s="418"/>
    </row>
    <row r="11" spans="1:17" ht="9" customHeight="1"/>
    <row r="12" spans="1:17">
      <c r="A12" s="64" t="s">
        <v>86</v>
      </c>
    </row>
    <row r="13" spans="1:17" ht="3" customHeight="1"/>
    <row r="14" spans="1:17" ht="28.5" customHeight="1">
      <c r="A14" s="67" t="s">
        <v>88</v>
      </c>
      <c r="B14" s="401" t="s">
        <v>246</v>
      </c>
      <c r="C14" s="401"/>
      <c r="D14" s="401"/>
      <c r="E14" s="401"/>
      <c r="F14" s="401"/>
      <c r="G14" s="401"/>
    </row>
    <row r="15" spans="1:17" ht="3" customHeight="1">
      <c r="A15" s="67"/>
      <c r="B15" s="67"/>
      <c r="C15" s="67"/>
      <c r="D15" s="68"/>
      <c r="E15" s="68"/>
      <c r="F15" s="68"/>
      <c r="G15" s="68"/>
    </row>
    <row r="16" spans="1:17">
      <c r="A16" s="67" t="s">
        <v>89</v>
      </c>
      <c r="B16" s="401" t="s">
        <v>248</v>
      </c>
      <c r="C16" s="401"/>
      <c r="D16" s="401"/>
      <c r="E16" s="401"/>
      <c r="F16" s="401"/>
      <c r="G16" s="401"/>
    </row>
    <row r="17" spans="1:7" ht="3" customHeight="1">
      <c r="A17" s="67"/>
      <c r="B17" s="67"/>
      <c r="C17" s="67"/>
      <c r="D17" s="68"/>
      <c r="E17" s="68"/>
      <c r="F17" s="68"/>
      <c r="G17" s="68"/>
    </row>
    <row r="18" spans="1:7" ht="28.5" customHeight="1">
      <c r="A18" s="67" t="s">
        <v>90</v>
      </c>
      <c r="B18" s="401" t="s">
        <v>247</v>
      </c>
      <c r="C18" s="401"/>
      <c r="D18" s="401"/>
      <c r="E18" s="401"/>
      <c r="F18" s="401"/>
      <c r="G18" s="401"/>
    </row>
    <row r="19" spans="1:7" ht="3" customHeight="1">
      <c r="A19" s="67"/>
      <c r="B19" s="67"/>
      <c r="C19" s="67"/>
      <c r="D19" s="68"/>
      <c r="E19" s="68"/>
      <c r="F19" s="68"/>
      <c r="G19" s="68"/>
    </row>
    <row r="20" spans="1:7" ht="44.25" customHeight="1">
      <c r="A20" s="67" t="s">
        <v>169</v>
      </c>
      <c r="B20" s="401" t="s">
        <v>178</v>
      </c>
      <c r="C20" s="401"/>
      <c r="D20" s="401"/>
      <c r="E20" s="401"/>
      <c r="F20" s="401"/>
      <c r="G20" s="401"/>
    </row>
    <row r="21" spans="1:7" hidden="1"/>
    <row r="22" spans="1:7" hidden="1"/>
    <row r="23" spans="1:7" hidden="1"/>
    <row r="24" spans="1:7" hidden="1"/>
    <row r="25" spans="1:7" hidden="1"/>
    <row r="26" spans="1:7" hidden="1"/>
    <row r="27" spans="1:7" hidden="1"/>
    <row r="28" spans="1:7" hidden="1"/>
    <row r="29" spans="1:7" hidden="1"/>
    <row r="30" spans="1:7" hidden="1"/>
    <row r="31" spans="1:7" hidden="1"/>
    <row r="32" spans="1:7"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sheetData>
  <sheetProtection formatCells="0" formatColumns="0" formatRows="0" insertColumns="0" insertRows="0" deleteColumns="0" deleteRows="0"/>
  <mergeCells count="16">
    <mergeCell ref="B20:G20"/>
    <mergeCell ref="A5:B5"/>
    <mergeCell ref="E5:F5"/>
    <mergeCell ref="A6:C6"/>
    <mergeCell ref="A3:G3"/>
    <mergeCell ref="B14:G14"/>
    <mergeCell ref="B16:G16"/>
    <mergeCell ref="B18:G18"/>
    <mergeCell ref="B7:C7"/>
    <mergeCell ref="C5:D5"/>
    <mergeCell ref="A8:E8"/>
    <mergeCell ref="A10:E10"/>
    <mergeCell ref="F8:G8"/>
    <mergeCell ref="F10:G10"/>
    <mergeCell ref="A9:E9"/>
    <mergeCell ref="F9:G9"/>
  </mergeCells>
  <phoneticPr fontId="1"/>
  <pageMargins left="0.98425196850393704" right="0.98425196850393704" top="0.98425196850393704" bottom="0.78740157480314965"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ltText="新設">
                <anchor moveWithCells="1">
                  <from>
                    <xdr:col>3</xdr:col>
                    <xdr:colOff>85725</xdr:colOff>
                    <xdr:row>5</xdr:row>
                    <xdr:rowOff>66675</xdr:rowOff>
                  </from>
                  <to>
                    <xdr:col>4</xdr:col>
                    <xdr:colOff>57150</xdr:colOff>
                    <xdr:row>5</xdr:row>
                    <xdr:rowOff>266700</xdr:rowOff>
                  </to>
                </anchor>
              </controlPr>
            </control>
          </mc:Choice>
        </mc:AlternateContent>
        <mc:AlternateContent xmlns:mc="http://schemas.openxmlformats.org/markup-compatibility/2006">
          <mc:Choice Requires="x14">
            <control shapeId="50179" r:id="rId5" name="Check Box 3">
              <controlPr defaultSize="0" autoFill="0" autoLine="0" autoPict="0" altText="新設">
                <anchor moveWithCells="1">
                  <from>
                    <xdr:col>4</xdr:col>
                    <xdr:colOff>171450</xdr:colOff>
                    <xdr:row>5</xdr:row>
                    <xdr:rowOff>66675</xdr:rowOff>
                  </from>
                  <to>
                    <xdr:col>5</xdr:col>
                    <xdr:colOff>657225</xdr:colOff>
                    <xdr:row>5</xdr:row>
                    <xdr:rowOff>266700</xdr:rowOff>
                  </to>
                </anchor>
              </controlPr>
            </control>
          </mc:Choice>
        </mc:AlternateContent>
        <mc:AlternateContent xmlns:mc="http://schemas.openxmlformats.org/markup-compatibility/2006">
          <mc:Choice Requires="x14">
            <control shapeId="50180" r:id="rId6" name="Check Box 4">
              <controlPr defaultSize="0" autoFill="0" autoLine="0" autoPict="0" altText="新設">
                <anchor moveWithCells="1">
                  <from>
                    <xdr:col>6</xdr:col>
                    <xdr:colOff>219075</xdr:colOff>
                    <xdr:row>5</xdr:row>
                    <xdr:rowOff>76200</xdr:rowOff>
                  </from>
                  <to>
                    <xdr:col>6</xdr:col>
                    <xdr:colOff>1514475</xdr:colOff>
                    <xdr:row>5</xdr:row>
                    <xdr:rowOff>276225</xdr:rowOff>
                  </to>
                </anchor>
              </controlPr>
            </control>
          </mc:Choice>
        </mc:AlternateContent>
        <mc:AlternateContent xmlns:mc="http://schemas.openxmlformats.org/markup-compatibility/2006">
          <mc:Choice Requires="x14">
            <control shapeId="50181" r:id="rId7" name="Check Box 5">
              <controlPr defaultSize="0" autoFill="0" autoLine="0" autoPict="0" altText="新設">
                <anchor moveWithCells="1">
                  <from>
                    <xdr:col>3</xdr:col>
                    <xdr:colOff>85725</xdr:colOff>
                    <xdr:row>6</xdr:row>
                    <xdr:rowOff>47625</xdr:rowOff>
                  </from>
                  <to>
                    <xdr:col>4</xdr:col>
                    <xdr:colOff>57150</xdr:colOff>
                    <xdr:row>6</xdr:row>
                    <xdr:rowOff>247650</xdr:rowOff>
                  </to>
                </anchor>
              </controlPr>
            </control>
          </mc:Choice>
        </mc:AlternateContent>
        <mc:AlternateContent xmlns:mc="http://schemas.openxmlformats.org/markup-compatibility/2006">
          <mc:Choice Requires="x14">
            <control shapeId="50182" r:id="rId8" name="Check Box 6">
              <controlPr defaultSize="0" autoFill="0" autoLine="0" autoPict="0" altText="新設">
                <anchor moveWithCells="1">
                  <from>
                    <xdr:col>4</xdr:col>
                    <xdr:colOff>171450</xdr:colOff>
                    <xdr:row>6</xdr:row>
                    <xdr:rowOff>47625</xdr:rowOff>
                  </from>
                  <to>
                    <xdr:col>5</xdr:col>
                    <xdr:colOff>657225</xdr:colOff>
                    <xdr:row>6</xdr:row>
                    <xdr:rowOff>247650</xdr:rowOff>
                  </to>
                </anchor>
              </controlPr>
            </control>
          </mc:Choice>
        </mc:AlternateContent>
        <mc:AlternateContent xmlns:mc="http://schemas.openxmlformats.org/markup-compatibility/2006">
          <mc:Choice Requires="x14">
            <control shapeId="50183" r:id="rId9" name="Check Box 7">
              <controlPr defaultSize="0" autoFill="0" autoLine="0" autoPict="0" altText="新設">
                <anchor moveWithCells="1">
                  <from>
                    <xdr:col>6</xdr:col>
                    <xdr:colOff>219075</xdr:colOff>
                    <xdr:row>6</xdr:row>
                    <xdr:rowOff>47625</xdr:rowOff>
                  </from>
                  <to>
                    <xdr:col>6</xdr:col>
                    <xdr:colOff>1514475</xdr:colOff>
                    <xdr:row>6</xdr:row>
                    <xdr:rowOff>247650</xdr:rowOff>
                  </to>
                </anchor>
              </controlPr>
            </control>
          </mc:Choice>
        </mc:AlternateContent>
        <mc:AlternateContent xmlns:mc="http://schemas.openxmlformats.org/markup-compatibility/2006">
          <mc:Choice Requires="x14">
            <control shapeId="50184" r:id="rId10" name="Check Box 8">
              <controlPr defaultSize="0" autoFill="0" autoLine="0" autoPict="0" altText="新設">
                <anchor moveWithCells="1">
                  <from>
                    <xdr:col>3</xdr:col>
                    <xdr:colOff>85725</xdr:colOff>
                    <xdr:row>6</xdr:row>
                    <xdr:rowOff>333375</xdr:rowOff>
                  </from>
                  <to>
                    <xdr:col>4</xdr:col>
                    <xdr:colOff>57150</xdr:colOff>
                    <xdr:row>6</xdr:row>
                    <xdr:rowOff>533400</xdr:rowOff>
                  </to>
                </anchor>
              </controlPr>
            </control>
          </mc:Choice>
        </mc:AlternateContent>
        <mc:AlternateContent xmlns:mc="http://schemas.openxmlformats.org/markup-compatibility/2006">
          <mc:Choice Requires="x14">
            <control shapeId="50185" r:id="rId11" name="Check Box 9">
              <controlPr defaultSize="0" autoFill="0" autoLine="0" autoPict="0" altText="新設">
                <anchor moveWithCells="1">
                  <from>
                    <xdr:col>4</xdr:col>
                    <xdr:colOff>171450</xdr:colOff>
                    <xdr:row>6</xdr:row>
                    <xdr:rowOff>333375</xdr:rowOff>
                  </from>
                  <to>
                    <xdr:col>5</xdr:col>
                    <xdr:colOff>657225</xdr:colOff>
                    <xdr:row>6</xdr:row>
                    <xdr:rowOff>533400</xdr:rowOff>
                  </to>
                </anchor>
              </controlPr>
            </control>
          </mc:Choice>
        </mc:AlternateContent>
        <mc:AlternateContent xmlns:mc="http://schemas.openxmlformats.org/markup-compatibility/2006">
          <mc:Choice Requires="x14">
            <control shapeId="50186" r:id="rId12" name="Check Box 10">
              <controlPr defaultSize="0" autoFill="0" autoLine="0" autoPict="0" altText="新設">
                <anchor moveWithCells="1">
                  <from>
                    <xdr:col>6</xdr:col>
                    <xdr:colOff>219075</xdr:colOff>
                    <xdr:row>6</xdr:row>
                    <xdr:rowOff>342900</xdr:rowOff>
                  </from>
                  <to>
                    <xdr:col>6</xdr:col>
                    <xdr:colOff>1514475</xdr:colOff>
                    <xdr:row>6</xdr:row>
                    <xdr:rowOff>542925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CECFF"/>
  </sheetPr>
  <dimension ref="A1:N77"/>
  <sheetViews>
    <sheetView showGridLines="0" zoomScaleNormal="100" zoomScaleSheetLayoutView="100" workbookViewId="0"/>
  </sheetViews>
  <sheetFormatPr defaultColWidth="0" defaultRowHeight="12.75" customHeight="1" zeroHeight="1"/>
  <cols>
    <col min="1" max="1" width="2.625" style="21" customWidth="1"/>
    <col min="2" max="2" width="9.5" style="21" customWidth="1"/>
    <col min="3" max="3" width="8.375" style="21" customWidth="1"/>
    <col min="4" max="13" width="6.125" style="21" customWidth="1"/>
    <col min="14" max="14" width="0.125" style="21" customWidth="1"/>
    <col min="15" max="16384" width="9" style="21" hidden="1"/>
  </cols>
  <sheetData>
    <row r="1" spans="1:13" ht="18" customHeight="1">
      <c r="A1" s="21" t="s">
        <v>180</v>
      </c>
    </row>
    <row r="2" spans="1:13" ht="9" customHeight="1"/>
    <row r="3" spans="1:13" ht="18" customHeight="1">
      <c r="A3" s="279" t="s">
        <v>181</v>
      </c>
      <c r="B3" s="279"/>
      <c r="C3" s="279"/>
      <c r="D3" s="279"/>
      <c r="E3" s="279"/>
      <c r="F3" s="279"/>
      <c r="G3" s="279"/>
      <c r="H3" s="279"/>
      <c r="I3" s="279"/>
      <c r="J3" s="279"/>
      <c r="K3" s="279"/>
      <c r="L3" s="279"/>
      <c r="M3" s="279"/>
    </row>
    <row r="4" spans="1:13" ht="9" customHeight="1"/>
    <row r="5" spans="1:13" ht="24" customHeight="1">
      <c r="A5" s="424"/>
      <c r="B5" s="425"/>
      <c r="C5" s="426"/>
      <c r="D5" s="449" t="s">
        <v>191</v>
      </c>
      <c r="E5" s="450"/>
      <c r="F5" s="450"/>
      <c r="G5" s="450"/>
      <c r="H5" s="450"/>
      <c r="I5" s="450"/>
      <c r="J5" s="450"/>
      <c r="K5" s="450"/>
      <c r="L5" s="450"/>
      <c r="M5" s="451"/>
    </row>
    <row r="6" spans="1:13" ht="24" customHeight="1">
      <c r="A6" s="427" t="s">
        <v>184</v>
      </c>
      <c r="B6" s="428"/>
      <c r="C6" s="429"/>
      <c r="D6" s="89" t="s">
        <v>182</v>
      </c>
      <c r="E6" s="90" t="s">
        <v>182</v>
      </c>
      <c r="F6" s="90" t="s">
        <v>182</v>
      </c>
      <c r="G6" s="90" t="s">
        <v>182</v>
      </c>
      <c r="H6" s="90" t="s">
        <v>182</v>
      </c>
      <c r="I6" s="90" t="s">
        <v>182</v>
      </c>
      <c r="J6" s="90" t="s">
        <v>182</v>
      </c>
      <c r="K6" s="90" t="s">
        <v>182</v>
      </c>
      <c r="L6" s="90" t="s">
        <v>182</v>
      </c>
      <c r="M6" s="91" t="s">
        <v>182</v>
      </c>
    </row>
    <row r="7" spans="1:13" ht="24" customHeight="1">
      <c r="A7" s="430"/>
      <c r="B7" s="431"/>
      <c r="C7" s="432"/>
      <c r="D7" s="92" t="s">
        <v>183</v>
      </c>
      <c r="E7" s="93" t="s">
        <v>183</v>
      </c>
      <c r="F7" s="93" t="s">
        <v>183</v>
      </c>
      <c r="G7" s="93" t="s">
        <v>183</v>
      </c>
      <c r="H7" s="93" t="s">
        <v>183</v>
      </c>
      <c r="I7" s="93" t="s">
        <v>183</v>
      </c>
      <c r="J7" s="93" t="s">
        <v>183</v>
      </c>
      <c r="K7" s="93" t="s">
        <v>183</v>
      </c>
      <c r="L7" s="93" t="s">
        <v>183</v>
      </c>
      <c r="M7" s="94" t="s">
        <v>183</v>
      </c>
    </row>
    <row r="8" spans="1:13" ht="48" customHeight="1">
      <c r="A8" s="433" t="s">
        <v>185</v>
      </c>
      <c r="B8" s="434"/>
      <c r="C8" s="435"/>
      <c r="D8" s="95"/>
      <c r="E8" s="96"/>
      <c r="F8" s="96"/>
      <c r="G8" s="96"/>
      <c r="H8" s="96"/>
      <c r="I8" s="96"/>
      <c r="J8" s="96"/>
      <c r="K8" s="96"/>
      <c r="L8" s="96"/>
      <c r="M8" s="97"/>
    </row>
    <row r="9" spans="1:13" ht="24" customHeight="1">
      <c r="A9" s="436" t="s">
        <v>186</v>
      </c>
      <c r="B9" s="436"/>
      <c r="C9" s="436"/>
      <c r="D9" s="443"/>
      <c r="E9" s="446"/>
      <c r="F9" s="446"/>
      <c r="G9" s="446"/>
      <c r="H9" s="446"/>
      <c r="I9" s="446"/>
      <c r="J9" s="446"/>
      <c r="K9" s="446"/>
      <c r="L9" s="446"/>
      <c r="M9" s="452"/>
    </row>
    <row r="10" spans="1:13" ht="24" customHeight="1">
      <c r="A10" s="437" t="s">
        <v>187</v>
      </c>
      <c r="B10" s="438"/>
      <c r="C10" s="55" t="s">
        <v>188</v>
      </c>
      <c r="D10" s="444"/>
      <c r="E10" s="447"/>
      <c r="F10" s="447"/>
      <c r="G10" s="447"/>
      <c r="H10" s="447"/>
      <c r="I10" s="447"/>
      <c r="J10" s="447"/>
      <c r="K10" s="447"/>
      <c r="L10" s="447"/>
      <c r="M10" s="453"/>
    </row>
    <row r="11" spans="1:13" ht="100.5" customHeight="1">
      <c r="A11" s="439" t="s">
        <v>195</v>
      </c>
      <c r="B11" s="440" t="s">
        <v>189</v>
      </c>
      <c r="C11" s="98" t="s">
        <v>196</v>
      </c>
      <c r="D11" s="445"/>
      <c r="E11" s="448"/>
      <c r="F11" s="448"/>
      <c r="G11" s="448"/>
      <c r="H11" s="448"/>
      <c r="I11" s="448"/>
      <c r="J11" s="448"/>
      <c r="K11" s="448"/>
      <c r="L11" s="448"/>
      <c r="M11" s="454"/>
    </row>
    <row r="12" spans="1:13" ht="24" customHeight="1">
      <c r="A12" s="441" t="s">
        <v>190</v>
      </c>
      <c r="B12" s="441"/>
      <c r="C12" s="441"/>
      <c r="D12" s="443"/>
      <c r="E12" s="446"/>
      <c r="F12" s="446"/>
      <c r="G12" s="446"/>
      <c r="H12" s="446"/>
      <c r="I12" s="446"/>
      <c r="J12" s="446"/>
      <c r="K12" s="446"/>
      <c r="L12" s="446"/>
      <c r="M12" s="452"/>
    </row>
    <row r="13" spans="1:13" ht="24" customHeight="1">
      <c r="A13" s="437" t="s">
        <v>187</v>
      </c>
      <c r="B13" s="438"/>
      <c r="C13" s="55" t="s">
        <v>188</v>
      </c>
      <c r="D13" s="444"/>
      <c r="E13" s="447"/>
      <c r="F13" s="447"/>
      <c r="G13" s="447"/>
      <c r="H13" s="447"/>
      <c r="I13" s="447"/>
      <c r="J13" s="447"/>
      <c r="K13" s="447"/>
      <c r="L13" s="447"/>
      <c r="M13" s="453"/>
    </row>
    <row r="14" spans="1:13" ht="100.5" customHeight="1">
      <c r="A14" s="439" t="s">
        <v>198</v>
      </c>
      <c r="B14" s="440" t="s">
        <v>189</v>
      </c>
      <c r="C14" s="98" t="s">
        <v>197</v>
      </c>
      <c r="D14" s="445"/>
      <c r="E14" s="448"/>
      <c r="F14" s="448"/>
      <c r="G14" s="448"/>
      <c r="H14" s="448"/>
      <c r="I14" s="448"/>
      <c r="J14" s="448"/>
      <c r="K14" s="448"/>
      <c r="L14" s="448"/>
      <c r="M14" s="454"/>
    </row>
    <row r="15" spans="1:13" ht="24" customHeight="1">
      <c r="A15" s="455" t="s">
        <v>193</v>
      </c>
      <c r="B15" s="455"/>
      <c r="C15" s="455"/>
      <c r="D15" s="443"/>
      <c r="E15" s="446"/>
      <c r="F15" s="446"/>
      <c r="G15" s="446"/>
      <c r="H15" s="446"/>
      <c r="I15" s="446"/>
      <c r="J15" s="446"/>
      <c r="K15" s="446"/>
      <c r="L15" s="446"/>
      <c r="M15" s="452"/>
    </row>
    <row r="16" spans="1:13" ht="96" customHeight="1">
      <c r="A16" s="442" t="s">
        <v>194</v>
      </c>
      <c r="B16" s="442"/>
      <c r="C16" s="442"/>
      <c r="D16" s="445"/>
      <c r="E16" s="448"/>
      <c r="F16" s="448"/>
      <c r="G16" s="448"/>
      <c r="H16" s="448"/>
      <c r="I16" s="448"/>
      <c r="J16" s="448"/>
      <c r="K16" s="448"/>
      <c r="L16" s="448"/>
      <c r="M16" s="454"/>
    </row>
    <row r="17" spans="1:13" ht="9" customHeight="1"/>
    <row r="18" spans="1:13">
      <c r="A18" s="21" t="s">
        <v>86</v>
      </c>
    </row>
    <row r="19" spans="1:13" ht="3" customHeight="1"/>
    <row r="20" spans="1:13" ht="72.75" customHeight="1">
      <c r="A20" s="32" t="s">
        <v>88</v>
      </c>
      <c r="B20" s="220" t="s">
        <v>249</v>
      </c>
      <c r="C20" s="220"/>
      <c r="D20" s="220"/>
      <c r="E20" s="220"/>
      <c r="F20" s="220"/>
      <c r="G20" s="220"/>
      <c r="H20" s="220"/>
      <c r="I20" s="220"/>
      <c r="J20" s="220"/>
      <c r="K20" s="220"/>
      <c r="L20" s="220"/>
      <c r="M20" s="220"/>
    </row>
    <row r="21" spans="1:13" ht="3" customHeight="1">
      <c r="A21" s="32"/>
      <c r="B21" s="32"/>
      <c r="C21" s="32"/>
      <c r="D21" s="33"/>
      <c r="E21" s="33"/>
      <c r="F21" s="33"/>
      <c r="G21" s="33"/>
      <c r="H21" s="33"/>
      <c r="I21" s="33"/>
      <c r="J21" s="33"/>
      <c r="K21" s="33"/>
      <c r="L21" s="33"/>
      <c r="M21" s="33"/>
    </row>
    <row r="22" spans="1:13" ht="28.5" customHeight="1">
      <c r="A22" s="32" t="s">
        <v>89</v>
      </c>
      <c r="B22" s="220" t="s">
        <v>250</v>
      </c>
      <c r="C22" s="220"/>
      <c r="D22" s="220"/>
      <c r="E22" s="220"/>
      <c r="F22" s="220"/>
      <c r="G22" s="220"/>
      <c r="H22" s="220"/>
      <c r="I22" s="220"/>
      <c r="J22" s="220"/>
      <c r="K22" s="220"/>
      <c r="L22" s="220"/>
      <c r="M22" s="220"/>
    </row>
    <row r="23" spans="1:13" ht="3" customHeight="1">
      <c r="A23" s="32"/>
      <c r="B23" s="32"/>
      <c r="C23" s="32"/>
      <c r="D23" s="33"/>
      <c r="E23" s="33"/>
      <c r="F23" s="33"/>
      <c r="G23" s="33"/>
      <c r="H23" s="33"/>
      <c r="I23" s="33"/>
      <c r="J23" s="33"/>
      <c r="K23" s="33"/>
      <c r="L23" s="33"/>
      <c r="M23" s="33"/>
    </row>
    <row r="24" spans="1:13" ht="44.25" customHeight="1">
      <c r="A24" s="32" t="s">
        <v>90</v>
      </c>
      <c r="B24" s="220" t="s">
        <v>251</v>
      </c>
      <c r="C24" s="220"/>
      <c r="D24" s="220"/>
      <c r="E24" s="220"/>
      <c r="F24" s="220"/>
      <c r="G24" s="220"/>
      <c r="H24" s="220"/>
      <c r="I24" s="220"/>
      <c r="J24" s="220"/>
      <c r="K24" s="220"/>
      <c r="L24" s="220"/>
      <c r="M24" s="220"/>
    </row>
    <row r="25" spans="1:13" ht="3" customHeight="1">
      <c r="A25" s="32"/>
      <c r="B25" s="32"/>
      <c r="C25" s="32"/>
      <c r="D25" s="33"/>
      <c r="E25" s="33"/>
      <c r="F25" s="33"/>
      <c r="G25" s="33"/>
      <c r="H25" s="33"/>
      <c r="I25" s="33"/>
      <c r="J25" s="33"/>
      <c r="K25" s="33"/>
      <c r="L25" s="33"/>
      <c r="M25" s="33"/>
    </row>
    <row r="26" spans="1:13">
      <c r="A26" s="32" t="s">
        <v>169</v>
      </c>
      <c r="B26" s="220" t="s">
        <v>192</v>
      </c>
      <c r="C26" s="220"/>
      <c r="D26" s="220"/>
      <c r="E26" s="220"/>
      <c r="F26" s="220"/>
      <c r="G26" s="220"/>
      <c r="H26" s="220"/>
      <c r="I26" s="220"/>
      <c r="J26" s="220"/>
      <c r="K26" s="220"/>
      <c r="L26" s="220"/>
      <c r="M26" s="220"/>
    </row>
    <row r="27" spans="1:13" hidden="1"/>
    <row r="28" spans="1:13" hidden="1"/>
    <row r="29" spans="1:13" hidden="1"/>
    <row r="30" spans="1:13" hidden="1"/>
    <row r="31" spans="1:13" hidden="1"/>
    <row r="32" spans="1:13"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 hidden="1" customHeight="1"/>
    <row r="77" ht="12.75" hidden="1" customHeight="1"/>
  </sheetData>
  <mergeCells count="47">
    <mergeCell ref="A15:C15"/>
    <mergeCell ref="I15:I16"/>
    <mergeCell ref="H15:H16"/>
    <mergeCell ref="G15:G16"/>
    <mergeCell ref="F15:F16"/>
    <mergeCell ref="E15:E16"/>
    <mergeCell ref="D15:D16"/>
    <mergeCell ref="J12:J14"/>
    <mergeCell ref="K12:K14"/>
    <mergeCell ref="L12:L14"/>
    <mergeCell ref="M12:M14"/>
    <mergeCell ref="M15:M16"/>
    <mergeCell ref="L15:L16"/>
    <mergeCell ref="K15:K16"/>
    <mergeCell ref="J15:J16"/>
    <mergeCell ref="I12:I14"/>
    <mergeCell ref="D5:M5"/>
    <mergeCell ref="M9:M11"/>
    <mergeCell ref="L9:L11"/>
    <mergeCell ref="K9:K11"/>
    <mergeCell ref="J9:J11"/>
    <mergeCell ref="I9:I11"/>
    <mergeCell ref="H9:H11"/>
    <mergeCell ref="G9:G11"/>
    <mergeCell ref="F9:F11"/>
    <mergeCell ref="E9:E11"/>
    <mergeCell ref="D12:D14"/>
    <mergeCell ref="E12:E14"/>
    <mergeCell ref="F12:F14"/>
    <mergeCell ref="G12:G14"/>
    <mergeCell ref="H12:H14"/>
    <mergeCell ref="A3:M3"/>
    <mergeCell ref="B24:M24"/>
    <mergeCell ref="B26:M26"/>
    <mergeCell ref="A5:C5"/>
    <mergeCell ref="A6:C7"/>
    <mergeCell ref="A8:C8"/>
    <mergeCell ref="A9:C9"/>
    <mergeCell ref="A10:B10"/>
    <mergeCell ref="A11:B11"/>
    <mergeCell ref="A12:C12"/>
    <mergeCell ref="B20:M20"/>
    <mergeCell ref="B22:M22"/>
    <mergeCell ref="A13:B13"/>
    <mergeCell ref="A14:B14"/>
    <mergeCell ref="A16:C16"/>
    <mergeCell ref="D9:D11"/>
  </mergeCells>
  <phoneticPr fontId="1"/>
  <pageMargins left="0.98425196850393704" right="0.98425196850393704" top="0.98425196850393704" bottom="0.78740157480314965"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CCECFF"/>
  </sheetPr>
  <dimension ref="A1:Q118"/>
  <sheetViews>
    <sheetView showGridLines="0" zoomScaleNormal="100" zoomScaleSheetLayoutView="100" workbookViewId="0">
      <selection sqref="A1:M1"/>
    </sheetView>
  </sheetViews>
  <sheetFormatPr defaultColWidth="0" defaultRowHeight="12.75" customHeight="1" zeroHeight="1"/>
  <cols>
    <col min="1" max="1" width="2.625" style="56" customWidth="1"/>
    <col min="2" max="2" width="3.125" style="56" customWidth="1"/>
    <col min="3" max="4" width="2.75" style="56" customWidth="1"/>
    <col min="5" max="5" width="3.125" style="56" customWidth="1"/>
    <col min="6" max="6" width="1.625" style="56" customWidth="1"/>
    <col min="7" max="7" width="6.375" style="56" customWidth="1"/>
    <col min="8" max="8" width="3.125" style="56" customWidth="1"/>
    <col min="9" max="9" width="14.375" style="56" customWidth="1"/>
    <col min="10" max="10" width="1.625" style="56" customWidth="1"/>
    <col min="11" max="11" width="32.25" style="56" customWidth="1"/>
    <col min="12" max="12" width="3.875" style="56" customWidth="1"/>
    <col min="13" max="13" width="4.125" style="56" customWidth="1"/>
    <col min="14" max="14" width="0.125" style="56" customWidth="1"/>
    <col min="15" max="17" width="0" style="56" hidden="1" customWidth="1"/>
    <col min="18" max="16384" width="9" style="56" hidden="1"/>
  </cols>
  <sheetData>
    <row r="1" spans="1:17" ht="18" customHeight="1">
      <c r="A1" s="279" t="s">
        <v>421</v>
      </c>
      <c r="B1" s="279"/>
      <c r="C1" s="279"/>
      <c r="D1" s="279"/>
      <c r="E1" s="279"/>
      <c r="F1" s="279"/>
      <c r="G1" s="279"/>
      <c r="H1" s="279"/>
      <c r="I1" s="279"/>
      <c r="J1" s="279"/>
      <c r="K1" s="279"/>
      <c r="L1" s="279"/>
      <c r="M1" s="279"/>
    </row>
    <row r="2" spans="1:17" ht="9" customHeight="1"/>
    <row r="3" spans="1:17" ht="31.5" customHeight="1">
      <c r="A3" s="182" t="s">
        <v>55</v>
      </c>
      <c r="B3" s="222" t="s">
        <v>300</v>
      </c>
      <c r="C3" s="222"/>
      <c r="D3" s="222"/>
      <c r="E3" s="222"/>
      <c r="F3" s="222"/>
      <c r="G3" s="222"/>
      <c r="H3" s="222"/>
      <c r="I3" s="222"/>
      <c r="J3" s="222"/>
      <c r="K3" s="222"/>
      <c r="L3" s="222"/>
      <c r="M3" s="222"/>
    </row>
    <row r="4" spans="1:17" ht="9" customHeight="1"/>
    <row r="5" spans="1:17" ht="24" customHeight="1">
      <c r="F5" s="210" t="s">
        <v>301</v>
      </c>
      <c r="G5" s="188"/>
      <c r="H5" s="209"/>
      <c r="I5" s="210" t="s">
        <v>302</v>
      </c>
      <c r="J5" s="463"/>
      <c r="K5" s="463"/>
      <c r="L5" s="463"/>
      <c r="M5" s="463"/>
    </row>
    <row r="6" spans="1:17" ht="9" customHeight="1"/>
    <row r="7" spans="1:17" ht="24" customHeight="1">
      <c r="A7" s="449" t="s">
        <v>303</v>
      </c>
      <c r="B7" s="450"/>
      <c r="C7" s="450"/>
      <c r="D7" s="450"/>
      <c r="E7" s="450"/>
      <c r="F7" s="450"/>
      <c r="G7" s="450"/>
      <c r="H7" s="450"/>
      <c r="I7" s="450"/>
      <c r="J7" s="450"/>
      <c r="K7" s="451"/>
      <c r="L7" s="449" t="s">
        <v>304</v>
      </c>
      <c r="M7" s="451"/>
    </row>
    <row r="8" spans="1:17" ht="30" customHeight="1">
      <c r="A8" s="156"/>
      <c r="B8" s="456" t="s">
        <v>305</v>
      </c>
      <c r="C8" s="456"/>
      <c r="D8" s="457"/>
      <c r="E8" s="458" t="s">
        <v>312</v>
      </c>
      <c r="F8" s="459"/>
      <c r="G8" s="459"/>
      <c r="H8" s="459"/>
      <c r="I8" s="459"/>
      <c r="J8" s="459"/>
      <c r="K8" s="460"/>
      <c r="L8" s="461" t="s">
        <v>319</v>
      </c>
      <c r="M8" s="462"/>
      <c r="O8" s="56">
        <v>0</v>
      </c>
      <c r="P8" s="56">
        <v>1</v>
      </c>
      <c r="Q8" s="164">
        <v>0.3</v>
      </c>
    </row>
    <row r="9" spans="1:17" ht="24" customHeight="1">
      <c r="A9" s="156"/>
      <c r="B9" s="456" t="s">
        <v>306</v>
      </c>
      <c r="C9" s="456"/>
      <c r="D9" s="457"/>
      <c r="E9" s="458" t="s">
        <v>313</v>
      </c>
      <c r="F9" s="459"/>
      <c r="G9" s="459"/>
      <c r="H9" s="459"/>
      <c r="I9" s="459"/>
      <c r="J9" s="459"/>
      <c r="K9" s="460"/>
      <c r="L9" s="461" t="s">
        <v>320</v>
      </c>
      <c r="M9" s="462"/>
      <c r="P9" s="56">
        <v>2</v>
      </c>
      <c r="Q9" s="164">
        <v>0.4</v>
      </c>
    </row>
    <row r="10" spans="1:17" ht="30" customHeight="1">
      <c r="A10" s="156"/>
      <c r="B10" s="456" t="s">
        <v>307</v>
      </c>
      <c r="C10" s="456"/>
      <c r="D10" s="457"/>
      <c r="E10" s="458" t="s">
        <v>314</v>
      </c>
      <c r="F10" s="459"/>
      <c r="G10" s="459"/>
      <c r="H10" s="459"/>
      <c r="I10" s="459"/>
      <c r="J10" s="459"/>
      <c r="K10" s="460"/>
      <c r="L10" s="461" t="s">
        <v>321</v>
      </c>
      <c r="M10" s="462"/>
      <c r="P10" s="56">
        <v>3</v>
      </c>
      <c r="Q10" s="164">
        <v>0.45</v>
      </c>
    </row>
    <row r="11" spans="1:17" ht="24" customHeight="1">
      <c r="A11" s="156"/>
      <c r="B11" s="456" t="s">
        <v>308</v>
      </c>
      <c r="C11" s="456"/>
      <c r="D11" s="457"/>
      <c r="E11" s="458" t="s">
        <v>315</v>
      </c>
      <c r="F11" s="459"/>
      <c r="G11" s="459"/>
      <c r="H11" s="459"/>
      <c r="I11" s="459"/>
      <c r="J11" s="459"/>
      <c r="K11" s="460"/>
      <c r="L11" s="461" t="s">
        <v>322</v>
      </c>
      <c r="M11" s="462"/>
      <c r="P11" s="56">
        <v>4</v>
      </c>
      <c r="Q11" s="164">
        <v>0.5</v>
      </c>
    </row>
    <row r="12" spans="1:17" ht="24" customHeight="1">
      <c r="A12" s="156"/>
      <c r="B12" s="456" t="s">
        <v>309</v>
      </c>
      <c r="C12" s="456"/>
      <c r="D12" s="457"/>
      <c r="E12" s="458" t="s">
        <v>316</v>
      </c>
      <c r="F12" s="459"/>
      <c r="G12" s="459"/>
      <c r="H12" s="459"/>
      <c r="I12" s="459"/>
      <c r="J12" s="459"/>
      <c r="K12" s="460"/>
      <c r="L12" s="461" t="s">
        <v>323</v>
      </c>
      <c r="M12" s="462"/>
      <c r="P12" s="56">
        <v>5</v>
      </c>
      <c r="Q12" s="164">
        <v>0.55000000000000004</v>
      </c>
    </row>
    <row r="13" spans="1:17" ht="42.75" customHeight="1">
      <c r="A13" s="156"/>
      <c r="B13" s="456" t="s">
        <v>310</v>
      </c>
      <c r="C13" s="456"/>
      <c r="D13" s="457"/>
      <c r="E13" s="458" t="s">
        <v>317</v>
      </c>
      <c r="F13" s="459"/>
      <c r="G13" s="459"/>
      <c r="H13" s="459"/>
      <c r="I13" s="459"/>
      <c r="J13" s="459"/>
      <c r="K13" s="460"/>
      <c r="L13" s="461" t="s">
        <v>324</v>
      </c>
      <c r="M13" s="462"/>
      <c r="P13" s="56">
        <v>6</v>
      </c>
      <c r="Q13" s="164">
        <v>0.6</v>
      </c>
    </row>
    <row r="14" spans="1:17" ht="24" customHeight="1">
      <c r="A14" s="156"/>
      <c r="B14" s="456" t="s">
        <v>311</v>
      </c>
      <c r="C14" s="456"/>
      <c r="D14" s="457"/>
      <c r="E14" s="458" t="s">
        <v>318</v>
      </c>
      <c r="F14" s="459"/>
      <c r="G14" s="459"/>
      <c r="H14" s="459"/>
      <c r="I14" s="459"/>
      <c r="J14" s="459"/>
      <c r="K14" s="460"/>
      <c r="L14" s="461" t="s">
        <v>325</v>
      </c>
      <c r="M14" s="462"/>
      <c r="P14" s="56">
        <v>7</v>
      </c>
      <c r="Q14" s="164">
        <v>0.65</v>
      </c>
    </row>
    <row r="15" spans="1:17" ht="9" customHeight="1">
      <c r="A15" s="157"/>
      <c r="B15" s="465"/>
      <c r="C15" s="465"/>
      <c r="D15" s="465"/>
      <c r="E15" s="155"/>
      <c r="F15" s="155"/>
      <c r="G15" s="155"/>
      <c r="H15" s="155"/>
      <c r="I15" s="155"/>
      <c r="J15" s="155"/>
      <c r="K15" s="155"/>
      <c r="L15" s="155"/>
      <c r="M15" s="155"/>
    </row>
    <row r="16" spans="1:17" ht="24" customHeight="1">
      <c r="A16" s="466" t="s">
        <v>303</v>
      </c>
      <c r="B16" s="466"/>
      <c r="C16" s="466"/>
      <c r="D16" s="466"/>
      <c r="E16" s="466"/>
      <c r="F16" s="466"/>
      <c r="G16" s="466"/>
      <c r="H16" s="466"/>
      <c r="I16" s="466"/>
      <c r="J16" s="466"/>
      <c r="K16" s="466"/>
      <c r="L16" s="466"/>
      <c r="M16" s="186" t="s">
        <v>326</v>
      </c>
    </row>
    <row r="17" spans="1:17" ht="24" customHeight="1">
      <c r="A17" s="156"/>
      <c r="B17" s="187" t="s">
        <v>334</v>
      </c>
      <c r="C17" s="464" t="s">
        <v>327</v>
      </c>
      <c r="D17" s="464"/>
      <c r="E17" s="464"/>
      <c r="F17" s="464"/>
      <c r="G17" s="464"/>
      <c r="H17" s="464"/>
      <c r="I17" s="464"/>
      <c r="J17" s="464"/>
      <c r="K17" s="464"/>
      <c r="L17" s="464"/>
      <c r="M17" s="186" t="s">
        <v>330</v>
      </c>
      <c r="O17" s="56">
        <v>0</v>
      </c>
      <c r="P17" s="56">
        <v>1</v>
      </c>
      <c r="Q17" s="56">
        <v>1.2</v>
      </c>
    </row>
    <row r="18" spans="1:17" ht="215.25" customHeight="1">
      <c r="A18" s="156"/>
      <c r="B18" s="187" t="s">
        <v>335</v>
      </c>
      <c r="C18" s="464" t="s">
        <v>359</v>
      </c>
      <c r="D18" s="464"/>
      <c r="E18" s="464"/>
      <c r="F18" s="464"/>
      <c r="G18" s="464"/>
      <c r="H18" s="464"/>
      <c r="I18" s="464"/>
      <c r="J18" s="464"/>
      <c r="K18" s="464"/>
      <c r="L18" s="464"/>
      <c r="M18" s="186" t="s">
        <v>331</v>
      </c>
      <c r="P18" s="56">
        <v>2</v>
      </c>
      <c r="Q18" s="56">
        <v>1.3</v>
      </c>
    </row>
    <row r="19" spans="1:17" ht="130.5" customHeight="1">
      <c r="A19" s="156"/>
      <c r="B19" s="187" t="s">
        <v>336</v>
      </c>
      <c r="C19" s="464" t="s">
        <v>328</v>
      </c>
      <c r="D19" s="464"/>
      <c r="E19" s="464"/>
      <c r="F19" s="464"/>
      <c r="G19" s="464"/>
      <c r="H19" s="464"/>
      <c r="I19" s="464"/>
      <c r="J19" s="464"/>
      <c r="K19" s="464"/>
      <c r="L19" s="464"/>
      <c r="M19" s="186" t="s">
        <v>332</v>
      </c>
      <c r="P19" s="56">
        <v>3</v>
      </c>
      <c r="Q19" s="56">
        <v>1.4</v>
      </c>
    </row>
    <row r="20" spans="1:17" ht="24" customHeight="1">
      <c r="A20" s="156"/>
      <c r="B20" s="187" t="s">
        <v>337</v>
      </c>
      <c r="C20" s="464" t="s">
        <v>329</v>
      </c>
      <c r="D20" s="464"/>
      <c r="E20" s="464"/>
      <c r="F20" s="464"/>
      <c r="G20" s="464"/>
      <c r="H20" s="464"/>
      <c r="I20" s="464"/>
      <c r="J20" s="464"/>
      <c r="K20" s="464"/>
      <c r="L20" s="464"/>
      <c r="M20" s="186" t="s">
        <v>333</v>
      </c>
      <c r="P20" s="56">
        <v>4</v>
      </c>
      <c r="Q20" s="56">
        <v>1.5</v>
      </c>
    </row>
    <row r="21" spans="1:17" ht="24" customHeight="1">
      <c r="A21" s="158"/>
      <c r="B21" s="158"/>
      <c r="C21" s="158"/>
      <c r="D21" s="158"/>
      <c r="E21" s="158"/>
      <c r="F21" s="158"/>
      <c r="G21" s="158"/>
      <c r="H21" s="158"/>
      <c r="I21" s="158"/>
      <c r="J21" s="158"/>
      <c r="K21" s="158"/>
      <c r="L21" s="158"/>
      <c r="M21" s="159"/>
    </row>
    <row r="22" spans="1:17" ht="18" customHeight="1">
      <c r="A22" s="160" t="s">
        <v>338</v>
      </c>
      <c r="B22" s="467" t="str">
        <f>IF(SUM(O8)=0,"",VLOOKUP(O8,P8:Q14,2,FALSE))</f>
        <v/>
      </c>
      <c r="C22" s="468"/>
      <c r="D22" s="468"/>
      <c r="E22" s="161"/>
      <c r="F22" s="469" t="s">
        <v>403</v>
      </c>
      <c r="G22" s="470"/>
      <c r="H22" s="470"/>
      <c r="I22" s="470"/>
      <c r="J22" s="470"/>
      <c r="K22" s="470"/>
      <c r="L22" s="470"/>
      <c r="M22" s="471"/>
    </row>
    <row r="23" spans="1:17" ht="18" customHeight="1">
      <c r="A23" s="160" t="s">
        <v>339</v>
      </c>
      <c r="B23" s="472" t="str">
        <f>IF(SUM(O17)=0,"",VLOOKUP(O17,P17:Q20,2,FALSE))</f>
        <v/>
      </c>
      <c r="C23" s="473"/>
      <c r="D23" s="473"/>
      <c r="E23" s="161"/>
      <c r="F23" s="469" t="s">
        <v>417</v>
      </c>
      <c r="G23" s="470"/>
      <c r="H23" s="470"/>
      <c r="I23" s="470"/>
      <c r="J23" s="470"/>
      <c r="K23" s="470"/>
      <c r="L23" s="470"/>
      <c r="M23" s="471"/>
    </row>
    <row r="24" spans="1:17" ht="18" customHeight="1">
      <c r="A24" s="160" t="s">
        <v>340</v>
      </c>
      <c r="B24" s="474" t="str">
        <f>IF(趣旨説明書!F20="","",趣旨説明書!F20)</f>
        <v/>
      </c>
      <c r="C24" s="475"/>
      <c r="D24" s="475"/>
      <c r="E24" s="161" t="s">
        <v>254</v>
      </c>
      <c r="F24" s="469" t="s">
        <v>407</v>
      </c>
      <c r="G24" s="470"/>
      <c r="H24" s="470"/>
      <c r="I24" s="470"/>
      <c r="J24" s="470"/>
      <c r="K24" s="470"/>
      <c r="L24" s="470"/>
      <c r="M24" s="471"/>
    </row>
    <row r="25" spans="1:17" ht="18" customHeight="1">
      <c r="A25" s="160" t="s">
        <v>341</v>
      </c>
      <c r="B25" s="474" t="str">
        <f>IF(趣旨説明書!I22="","",趣旨説明書!I22)</f>
        <v/>
      </c>
      <c r="C25" s="475"/>
      <c r="D25" s="475"/>
      <c r="E25" s="161" t="s">
        <v>406</v>
      </c>
      <c r="F25" s="469" t="s">
        <v>408</v>
      </c>
      <c r="G25" s="470"/>
      <c r="H25" s="470"/>
      <c r="I25" s="470"/>
      <c r="J25" s="470"/>
      <c r="K25" s="470"/>
      <c r="L25" s="470"/>
      <c r="M25" s="471"/>
    </row>
    <row r="26" spans="1:17" ht="18" customHeight="1">
      <c r="A26" s="160" t="s">
        <v>342</v>
      </c>
      <c r="B26" s="476"/>
      <c r="C26" s="477"/>
      <c r="D26" s="477"/>
      <c r="E26" s="161" t="s">
        <v>406</v>
      </c>
      <c r="F26" s="469" t="s">
        <v>349</v>
      </c>
      <c r="G26" s="470"/>
      <c r="H26" s="470"/>
      <c r="I26" s="470"/>
      <c r="J26" s="470"/>
      <c r="K26" s="470"/>
      <c r="L26" s="470"/>
      <c r="M26" s="471"/>
    </row>
    <row r="27" spans="1:17" ht="18" customHeight="1">
      <c r="A27" s="160" t="s">
        <v>343</v>
      </c>
      <c r="B27" s="474" t="str">
        <f>IF(B26="","",趣旨説明書!F22-趣旨説明書!I22-B26)</f>
        <v/>
      </c>
      <c r="C27" s="475"/>
      <c r="D27" s="475"/>
      <c r="E27" s="161" t="s">
        <v>406</v>
      </c>
      <c r="F27" s="469" t="s">
        <v>350</v>
      </c>
      <c r="G27" s="470"/>
      <c r="H27" s="470"/>
      <c r="I27" s="470"/>
      <c r="J27" s="470"/>
      <c r="K27" s="470"/>
      <c r="L27" s="470"/>
      <c r="M27" s="471"/>
    </row>
    <row r="28" spans="1:17" ht="18" customHeight="1">
      <c r="A28" s="160" t="s">
        <v>344</v>
      </c>
      <c r="B28" s="474" t="str">
        <f>IF(SUM(趣旨説明書!I23)+SUM(趣旨説明書!K23)=0,"",SUM(趣旨説明書!I23,趣旨説明書!K23))</f>
        <v/>
      </c>
      <c r="C28" s="475"/>
      <c r="D28" s="475"/>
      <c r="E28" s="161" t="s">
        <v>406</v>
      </c>
      <c r="F28" s="469" t="s">
        <v>409</v>
      </c>
      <c r="G28" s="470"/>
      <c r="H28" s="470"/>
      <c r="I28" s="470"/>
      <c r="J28" s="470"/>
      <c r="K28" s="470"/>
      <c r="L28" s="470"/>
      <c r="M28" s="471"/>
    </row>
    <row r="29" spans="1:17" ht="18" customHeight="1">
      <c r="A29" s="502" t="s">
        <v>345</v>
      </c>
      <c r="B29" s="496" t="str">
        <f>IF(AND(F29="",F30="",F31=""),"",SUM(F29:G31))</f>
        <v/>
      </c>
      <c r="C29" s="497"/>
      <c r="D29" s="497"/>
      <c r="E29" s="484" t="s">
        <v>406</v>
      </c>
      <c r="F29" s="491"/>
      <c r="G29" s="492"/>
      <c r="H29" s="211" t="s">
        <v>406</v>
      </c>
      <c r="I29" s="478" t="s">
        <v>411</v>
      </c>
      <c r="J29" s="478"/>
      <c r="K29" s="478"/>
      <c r="L29" s="478"/>
      <c r="M29" s="479"/>
    </row>
    <row r="30" spans="1:17" ht="18" customHeight="1">
      <c r="A30" s="503"/>
      <c r="B30" s="498"/>
      <c r="C30" s="499"/>
      <c r="D30" s="499"/>
      <c r="E30" s="485"/>
      <c r="F30" s="489"/>
      <c r="G30" s="490"/>
      <c r="H30" s="212" t="s">
        <v>406</v>
      </c>
      <c r="I30" s="480" t="s">
        <v>416</v>
      </c>
      <c r="J30" s="480"/>
      <c r="K30" s="480"/>
      <c r="L30" s="480"/>
      <c r="M30" s="481"/>
    </row>
    <row r="31" spans="1:17" ht="18" customHeight="1">
      <c r="A31" s="504"/>
      <c r="B31" s="500"/>
      <c r="C31" s="501"/>
      <c r="D31" s="501"/>
      <c r="E31" s="486"/>
      <c r="F31" s="487"/>
      <c r="G31" s="488"/>
      <c r="H31" s="213" t="s">
        <v>406</v>
      </c>
      <c r="I31" s="482" t="s">
        <v>412</v>
      </c>
      <c r="J31" s="482"/>
      <c r="K31" s="482"/>
      <c r="L31" s="482"/>
      <c r="M31" s="483"/>
    </row>
    <row r="32" spans="1:17" ht="18" customHeight="1">
      <c r="A32" s="160" t="s">
        <v>346</v>
      </c>
      <c r="B32" s="476"/>
      <c r="C32" s="477"/>
      <c r="D32" s="477"/>
      <c r="E32" s="161" t="s">
        <v>406</v>
      </c>
      <c r="F32" s="469" t="s">
        <v>366</v>
      </c>
      <c r="G32" s="470"/>
      <c r="H32" s="470"/>
      <c r="I32" s="470"/>
      <c r="J32" s="470"/>
      <c r="K32" s="470"/>
      <c r="L32" s="470"/>
      <c r="M32" s="471"/>
    </row>
    <row r="33" spans="1:13" ht="18" customHeight="1">
      <c r="A33" s="160" t="s">
        <v>347</v>
      </c>
      <c r="B33" s="474" t="str">
        <f>IF(SUM(趣旨説明書!I23)+SUM(趣旨説明書!K23)=0,"",SUM(趣旨説明書!I23,趣旨説明書!K23))</f>
        <v/>
      </c>
      <c r="C33" s="475"/>
      <c r="D33" s="475"/>
      <c r="E33" s="161" t="s">
        <v>406</v>
      </c>
      <c r="F33" s="469" t="s">
        <v>410</v>
      </c>
      <c r="G33" s="470"/>
      <c r="H33" s="470"/>
      <c r="I33" s="470"/>
      <c r="J33" s="470"/>
      <c r="K33" s="470"/>
      <c r="L33" s="470"/>
      <c r="M33" s="471"/>
    </row>
    <row r="34" spans="1:13" ht="18" customHeight="1">
      <c r="A34" s="502" t="s">
        <v>348</v>
      </c>
      <c r="B34" s="496" t="str">
        <f>IF(AND(F34="",F35="",F36=""),"",SUM(F34:G36))</f>
        <v/>
      </c>
      <c r="C34" s="497"/>
      <c r="D34" s="497"/>
      <c r="E34" s="484" t="s">
        <v>406</v>
      </c>
      <c r="F34" s="491"/>
      <c r="G34" s="492"/>
      <c r="H34" s="211" t="s">
        <v>406</v>
      </c>
      <c r="I34" s="478" t="s">
        <v>413</v>
      </c>
      <c r="J34" s="478"/>
      <c r="K34" s="478"/>
      <c r="L34" s="478"/>
      <c r="M34" s="479"/>
    </row>
    <row r="35" spans="1:13" ht="18" customHeight="1">
      <c r="A35" s="503"/>
      <c r="B35" s="498"/>
      <c r="C35" s="499"/>
      <c r="D35" s="499"/>
      <c r="E35" s="485"/>
      <c r="F35" s="489"/>
      <c r="G35" s="490"/>
      <c r="H35" s="212" t="s">
        <v>406</v>
      </c>
      <c r="I35" s="505" t="s">
        <v>415</v>
      </c>
      <c r="J35" s="505"/>
      <c r="K35" s="505"/>
      <c r="L35" s="505"/>
      <c r="M35" s="506"/>
    </row>
    <row r="36" spans="1:13" ht="18" customHeight="1">
      <c r="A36" s="504"/>
      <c r="B36" s="500"/>
      <c r="C36" s="501"/>
      <c r="D36" s="501"/>
      <c r="E36" s="486"/>
      <c r="F36" s="487"/>
      <c r="G36" s="488"/>
      <c r="H36" s="213" t="s">
        <v>406</v>
      </c>
      <c r="I36" s="482" t="s">
        <v>414</v>
      </c>
      <c r="J36" s="482"/>
      <c r="K36" s="482"/>
      <c r="L36" s="482"/>
      <c r="M36" s="483"/>
    </row>
    <row r="37" spans="1:13" ht="18" customHeight="1">
      <c r="A37" s="160" t="s">
        <v>401</v>
      </c>
      <c r="B37" s="476"/>
      <c r="C37" s="477"/>
      <c r="D37" s="477"/>
      <c r="E37" s="161" t="s">
        <v>406</v>
      </c>
      <c r="F37" s="469" t="s">
        <v>402</v>
      </c>
      <c r="G37" s="470"/>
      <c r="H37" s="470"/>
      <c r="I37" s="470"/>
      <c r="J37" s="470"/>
      <c r="K37" s="470"/>
      <c r="L37" s="470"/>
      <c r="M37" s="471"/>
    </row>
    <row r="38" spans="1:13" ht="9" customHeight="1">
      <c r="A38" s="158"/>
      <c r="B38" s="158"/>
      <c r="C38" s="158"/>
      <c r="D38" s="158"/>
      <c r="E38" s="158"/>
      <c r="F38" s="158"/>
      <c r="G38" s="158"/>
      <c r="H38" s="158"/>
      <c r="I38" s="158"/>
      <c r="J38" s="158"/>
      <c r="K38" s="158"/>
      <c r="L38" s="158"/>
      <c r="M38" s="159"/>
    </row>
    <row r="39" spans="1:13" ht="12.75" customHeight="1">
      <c r="A39" s="162" t="s">
        <v>351</v>
      </c>
      <c r="B39" s="158"/>
      <c r="C39" s="158"/>
      <c r="D39" s="158"/>
      <c r="E39" s="158"/>
      <c r="F39" s="158"/>
      <c r="G39" s="158"/>
      <c r="H39" s="158"/>
      <c r="I39" s="158"/>
      <c r="J39" s="158"/>
      <c r="K39" s="158"/>
      <c r="L39" s="158"/>
      <c r="M39" s="159"/>
    </row>
    <row r="40" spans="1:13" ht="30" customHeight="1">
      <c r="A40" s="158"/>
      <c r="B40" s="158"/>
      <c r="C40" s="158"/>
      <c r="D40" s="158"/>
      <c r="E40" s="158"/>
      <c r="F40" s="158"/>
      <c r="G40" s="162" t="s">
        <v>356</v>
      </c>
      <c r="H40" s="162"/>
      <c r="I40" s="158"/>
      <c r="J40" s="158"/>
      <c r="K40" s="162" t="s">
        <v>357</v>
      </c>
      <c r="L40" s="158"/>
      <c r="M40" s="159"/>
    </row>
    <row r="41" spans="1:13" s="163" customFormat="1" ht="21" customHeight="1">
      <c r="A41" s="493" t="str">
        <f>IF(OR(SUM(B22)=0,SUM(B23)=0,SUM(B24)=0,SUM(B25)=0,SUM(B26)=0),"",B25)</f>
        <v/>
      </c>
      <c r="B41" s="493"/>
      <c r="C41" s="189" t="str">
        <f>IF(OR(SUM(B22)=0,SUM(B23)=0,SUM(B24)=0,SUM(B25)=0,SUM(B26)=0),"",IF(B25&lt;=B22*(B24-B26/B22/B23)-B27,"≦","＞"))</f>
        <v/>
      </c>
      <c r="D41" s="495" t="str">
        <f>IF(OR(SUM(B22)=0,SUM(B23)=0,SUM(B24)=0,SUM(B25)=0,SUM(B26)=0),"",IF(ROUNDDOWN(B22*(B24-B26/(B22*B23))-B27,0)&lt;=0,0,B22&amp;" × { "&amp;TEXT(B24,"#,##0")&amp;" - "&amp;TEXT(B26,"#,##0")&amp;" / ("&amp;B22&amp;" × "&amp;B23&amp;" ) } - "&amp;IF(B27&lt;0," ( ","")&amp;TEXT(B27,"#,##0")))</f>
        <v/>
      </c>
      <c r="E41" s="495"/>
      <c r="F41" s="495"/>
      <c r="G41" s="495"/>
      <c r="H41" s="495"/>
      <c r="I41" s="495"/>
      <c r="J41" s="495"/>
      <c r="K41" s="495"/>
      <c r="L41" s="495"/>
      <c r="M41" s="495"/>
    </row>
    <row r="42" spans="1:13" s="163" customFormat="1" ht="21" customHeight="1">
      <c r="A42" s="493" t="str">
        <f>IF(OR(SUM(B22)=0,SUM(B23)=0,SUM(B24)=0,SUM(B25)=0,SUM(B26)=0),"",B25)</f>
        <v/>
      </c>
      <c r="B42" s="493"/>
      <c r="C42" s="189" t="str">
        <f>IF(OR(SUM(B22)=0,SUM(B23)=0,SUM(B24)=0,SUM(B25)=0,SUM(B26)=0),"",IF(B25&lt;=B22*(B24-B26/B22/B23)-B27,"≦","＞"))</f>
        <v/>
      </c>
      <c r="D42" s="494" t="str">
        <f>IF(OR(SUM(B22)=0,SUM(B23)=0,SUM(B24)=0,SUM(B25)=0,SUM(B26)=0),"",IF(ROUNDDOWN(B22*(B24-B26/(B22*B23))-B27,0)&lt;=0,0,(ROUNDDOWN(B22*(B24-B26/B22/B23)-B27,0))))</f>
        <v/>
      </c>
      <c r="E42" s="494"/>
      <c r="F42" s="494"/>
      <c r="G42" s="495" t="str">
        <f>IF(C42="","",IF(C42="≦","準則を満たす","準則を満たすよう再検討してください"))</f>
        <v/>
      </c>
      <c r="H42" s="495"/>
      <c r="I42" s="495"/>
      <c r="J42" s="495"/>
      <c r="K42" s="495"/>
      <c r="L42" s="495"/>
      <c r="M42" s="495"/>
    </row>
    <row r="43" spans="1:13" ht="9" customHeight="1">
      <c r="A43" s="158"/>
      <c r="B43" s="158"/>
      <c r="C43" s="158"/>
      <c r="D43" s="158"/>
      <c r="E43" s="158"/>
      <c r="F43" s="158"/>
      <c r="G43" s="158"/>
      <c r="H43" s="158"/>
      <c r="I43" s="158"/>
      <c r="J43" s="158"/>
      <c r="K43" s="158"/>
      <c r="L43" s="158"/>
      <c r="M43" s="159"/>
    </row>
    <row r="44" spans="1:13" ht="12.75" customHeight="1">
      <c r="A44" s="162" t="s">
        <v>353</v>
      </c>
      <c r="B44" s="158"/>
      <c r="C44" s="158"/>
      <c r="D44" s="158"/>
      <c r="E44" s="158"/>
      <c r="F44" s="158"/>
      <c r="G44" s="158"/>
      <c r="H44" s="158"/>
      <c r="I44" s="158"/>
      <c r="J44" s="158"/>
      <c r="K44" s="158"/>
      <c r="L44" s="158"/>
      <c r="M44" s="159"/>
    </row>
    <row r="45" spans="1:13" ht="30" customHeight="1">
      <c r="A45" s="158"/>
      <c r="B45" s="158"/>
      <c r="C45" s="158"/>
      <c r="D45" s="158"/>
      <c r="E45" s="158"/>
      <c r="F45" s="158"/>
      <c r="G45" s="162" t="s">
        <v>356</v>
      </c>
      <c r="H45" s="162"/>
      <c r="I45" s="158"/>
      <c r="J45" s="158"/>
      <c r="K45" s="162" t="s">
        <v>365</v>
      </c>
      <c r="M45" s="159"/>
    </row>
    <row r="46" spans="1:13" ht="21" customHeight="1">
      <c r="A46" s="158"/>
      <c r="B46" s="162" t="s">
        <v>354</v>
      </c>
      <c r="C46" s="158"/>
      <c r="D46" s="158"/>
      <c r="E46" s="158"/>
      <c r="F46" s="158"/>
      <c r="G46" s="162" t="s">
        <v>367</v>
      </c>
      <c r="H46" s="162"/>
      <c r="I46" s="162"/>
      <c r="J46" s="185" t="s">
        <v>368</v>
      </c>
      <c r="L46" s="158"/>
      <c r="M46" s="159"/>
    </row>
    <row r="47" spans="1:13" s="163" customFormat="1" ht="21" customHeight="1">
      <c r="A47" s="493" t="str">
        <f>IF(OR(SUM(B22)=0,SUM(B24)=0,SUM(B25)=0,SUM(B28)=0,SUM(B29)=0),"",B28)</f>
        <v/>
      </c>
      <c r="B47" s="493"/>
      <c r="C47" s="189" t="str">
        <f>IF(OR(SUM(B22)=0,SUM(B24)=0,SUM(B25)=0,SUM(B28)=0,SUM(B29)=0),"",IF(B28&gt;=ROUNDUP(B25/B22*(0.1-ROUND(B29/B24,6)),0),"≧","＜"))</f>
        <v/>
      </c>
      <c r="D47" s="495" t="str">
        <f>IF(OR(SUM(B22)=0,SUM(B24)=0,SUM(B25)=0,SUM(B28)=0,SUM(B29)=0),"",IF(AND((B25/B22)*(0.1-B29/B24)&gt;0.1*B24-B32,0.1*B24-B32&gt;0),"( 0.1 × "&amp;TEXT(B24,"#,##0")&amp;" - "&amp;TEXT(B32,"#,##0"),IF(0.1*B24-B32&lt;=0,0,"( "&amp;TEXT(B25,"#,##0")&amp;" / "&amp;B22&amp;" ) × ( 0.1 - "&amp;TEXT(B29,"#,##0")&amp;" / "&amp;TEXT(B24,"#,##0")&amp;" )")))</f>
        <v/>
      </c>
      <c r="E47" s="495"/>
      <c r="F47" s="495"/>
      <c r="G47" s="495"/>
      <c r="H47" s="495"/>
      <c r="I47" s="495"/>
      <c r="J47" s="495"/>
      <c r="K47" s="495"/>
      <c r="L47" s="495"/>
      <c r="M47" s="495"/>
    </row>
    <row r="48" spans="1:13" s="163" customFormat="1" ht="21" customHeight="1">
      <c r="A48" s="493" t="str">
        <f>IF(OR(SUM(B22)=0,SUM(B24)=0,SUM(B25)=0,SUM(B28)=0,SUM(B29)=0),"",B28)</f>
        <v/>
      </c>
      <c r="B48" s="493"/>
      <c r="C48" s="189" t="str">
        <f>IF(OR(SUM(B22)=0,SUM(B24)=0,SUM(B25)=0,SUM(B28)=0,SUM(B29)=0),"",IF(B28&gt;=ROUNDUP(B25/B22*(0.1-ROUND(B29/B24,6)),0),"≧","＜"))</f>
        <v/>
      </c>
      <c r="D48" s="494" t="str">
        <f>IF(OR(SUM(B22)=0,SUM(B24)=0,SUM(B25)=0,SUM(B28)=0,SUM(B29)=0),"",IF(AND((B25/B22)*(0.1-B29/B24)&gt;0.1*B24-B32,0.1*B24-B32&gt;0),ROUNDUP(0.1*B24-B32,0),IF(0.1*B24-B32&lt;=0,0,ROUNDUP(B25/B22*(0.1-ROUND(B29/B24,6)),0))))</f>
        <v/>
      </c>
      <c r="E48" s="494"/>
      <c r="F48" s="494"/>
      <c r="G48" s="495" t="str">
        <f>IF(C48="","",IF(C48="≧","準則を満たす","準則を満たすよう再検討してください"))</f>
        <v/>
      </c>
      <c r="H48" s="495"/>
      <c r="I48" s="495"/>
      <c r="J48" s="495"/>
      <c r="K48" s="495"/>
      <c r="L48" s="495"/>
      <c r="M48" s="495"/>
    </row>
    <row r="49" spans="1:13" ht="9" customHeight="1">
      <c r="A49" s="158"/>
      <c r="B49" s="158"/>
      <c r="C49" s="158"/>
      <c r="D49" s="158"/>
      <c r="E49" s="158"/>
      <c r="F49" s="158"/>
      <c r="G49" s="158"/>
      <c r="H49" s="158"/>
      <c r="I49" s="158"/>
      <c r="J49" s="158"/>
      <c r="K49" s="158"/>
      <c r="L49" s="158"/>
      <c r="M49" s="159"/>
    </row>
    <row r="50" spans="1:13" ht="12.75" customHeight="1">
      <c r="A50" s="162" t="s">
        <v>352</v>
      </c>
      <c r="B50" s="158"/>
      <c r="C50" s="158"/>
      <c r="D50" s="158"/>
      <c r="E50" s="158"/>
      <c r="F50" s="158"/>
      <c r="G50" s="158"/>
      <c r="H50" s="158"/>
      <c r="I50" s="158"/>
      <c r="J50" s="158"/>
      <c r="K50" s="158"/>
      <c r="L50" s="158"/>
      <c r="M50" s="159"/>
    </row>
    <row r="51" spans="1:13" ht="30" customHeight="1">
      <c r="A51" s="158"/>
      <c r="B51" s="158"/>
      <c r="C51" s="158"/>
      <c r="D51" s="158"/>
      <c r="E51" s="158"/>
      <c r="F51" s="158"/>
      <c r="G51" s="162" t="s">
        <v>356</v>
      </c>
      <c r="H51" s="162"/>
      <c r="J51" s="158"/>
      <c r="K51" s="166" t="s">
        <v>355</v>
      </c>
      <c r="L51" s="158"/>
      <c r="M51" s="159"/>
    </row>
    <row r="52" spans="1:13" ht="21" customHeight="1">
      <c r="A52" s="158"/>
      <c r="B52" s="162" t="s">
        <v>354</v>
      </c>
      <c r="C52" s="158"/>
      <c r="D52" s="158"/>
      <c r="E52" s="158"/>
      <c r="F52" s="158"/>
      <c r="G52" s="162" t="s">
        <v>358</v>
      </c>
      <c r="H52" s="162"/>
      <c r="I52" s="162"/>
      <c r="J52" s="185" t="s">
        <v>369</v>
      </c>
      <c r="K52" s="158"/>
      <c r="L52" s="158"/>
      <c r="M52" s="159"/>
    </row>
    <row r="53" spans="1:13" s="163" customFormat="1" ht="21" customHeight="1">
      <c r="A53" s="493" t="str">
        <f>IF(OR(SUM(B22)=0,SUM(B24)=0,SUM(B25)=0,SUM(B33)=0,SUM(B34)=0),"",B33)</f>
        <v/>
      </c>
      <c r="B53" s="493"/>
      <c r="C53" s="189" t="str">
        <f>IF(OR(SUM(B22)=0,SUM(B24)=0,SUM(B25)=0,SUM(B33)=0,SUM(B34)=0),"",IF(B33&gt;=ROUNDUP(B25/B22*(0.15-ROUND(B34/B24,6)),0),"≧","＜"))</f>
        <v/>
      </c>
      <c r="D53" s="495" t="str">
        <f>IF(OR(SUM(B22)=0,SUM(B24)=0,SUM(B25)=0,SUM(B33)=0,SUM(B34)=0),"",IF(AND((B25/B22)*(0.15-B34/B24)&gt;0.15*B24-B37,0.15*B24-B37&gt;0),"( 0.15 × "&amp;TEXT(B24,"#,##0")&amp;" - "&amp;TEXT(B37,"#,##0"),IF(0.15*B24-B37&lt;=0,0,"( "&amp;TEXT(B25,"#,##0")&amp;" / "&amp;B22&amp;" ) × { 0.15 - ( "&amp;TEXT(B34,"#,##0")&amp;" / "&amp;TEXT(B24,"#,##0")&amp;" ) }")))</f>
        <v/>
      </c>
      <c r="E53" s="495"/>
      <c r="F53" s="495"/>
      <c r="G53" s="495"/>
      <c r="H53" s="495"/>
      <c r="I53" s="495"/>
      <c r="J53" s="495"/>
      <c r="K53" s="495"/>
      <c r="L53" s="495"/>
      <c r="M53" s="495"/>
    </row>
    <row r="54" spans="1:13" s="163" customFormat="1" ht="21" customHeight="1">
      <c r="A54" s="493" t="str">
        <f>IF(OR(SUM(B22)=0,SUM(B24)=0,SUM(B25)=0,SUM(B33)=0,SUM(B34)=0),"",B33)</f>
        <v/>
      </c>
      <c r="B54" s="493"/>
      <c r="C54" s="189" t="str">
        <f>IF(OR(SUM(B22)=0,SUM(B24)=0,SUM(B25)=0,SUM(B33)=0,SUM(B34)=0),"",IF(B33&gt;=ROUNDUP(B25/B22*(0.15-ROUND(B34/B24,6)),0),"≧","＜"))</f>
        <v/>
      </c>
      <c r="D54" s="494" t="str">
        <f>IF(OR(SUM(B22)=0,SUM(B24)=0,SUM(B25)=0,SUM(B33)=0,SUM(B34)=0),"",IF(AND(ROUNDUP(B25/B22*(0.15-ROUND(B34/B24,6)),0)&gt;=(0.15*B24-B32),(0.15*B24-B32)&gt;0),(0.15*B24-B32),IF((0.15*B24-B32)&lt;=0,0,ROUNDUP(B25/B22*(0.15-ROUND(B34/B24,6)),0))))</f>
        <v/>
      </c>
      <c r="E54" s="494"/>
      <c r="F54" s="494"/>
      <c r="G54" s="495" t="str">
        <f>IF(C54="","",IF(C54="≧","準則を満たす","準則を満たすよう再検討してください"))</f>
        <v/>
      </c>
      <c r="H54" s="495"/>
      <c r="I54" s="495"/>
      <c r="J54" s="495"/>
      <c r="K54" s="495"/>
      <c r="L54" s="495"/>
      <c r="M54" s="495"/>
    </row>
    <row r="55" spans="1:13" ht="9" customHeight="1"/>
    <row r="56" spans="1:13">
      <c r="A56" s="56" t="s">
        <v>86</v>
      </c>
    </row>
    <row r="57" spans="1:13" ht="3" customHeight="1"/>
    <row r="58" spans="1:13">
      <c r="A58" s="32" t="s">
        <v>11</v>
      </c>
      <c r="B58" s="220" t="s">
        <v>360</v>
      </c>
      <c r="C58" s="220"/>
      <c r="D58" s="220"/>
      <c r="E58" s="220"/>
      <c r="F58" s="220"/>
      <c r="G58" s="220"/>
      <c r="H58" s="220"/>
      <c r="I58" s="220"/>
      <c r="J58" s="220"/>
      <c r="K58" s="220"/>
      <c r="L58" s="220"/>
      <c r="M58" s="220"/>
    </row>
    <row r="59" spans="1:13" ht="3" customHeight="1">
      <c r="A59" s="32"/>
      <c r="B59" s="32"/>
      <c r="C59" s="32"/>
      <c r="D59" s="183"/>
      <c r="E59" s="183"/>
      <c r="F59" s="183"/>
      <c r="G59" s="183"/>
      <c r="H59" s="208"/>
      <c r="I59" s="183"/>
      <c r="J59" s="183"/>
      <c r="K59" s="183"/>
      <c r="L59" s="183"/>
      <c r="M59" s="183"/>
    </row>
    <row r="60" spans="1:13" ht="60" customHeight="1">
      <c r="A60" s="32" t="s">
        <v>12</v>
      </c>
      <c r="B60" s="220" t="s">
        <v>390</v>
      </c>
      <c r="C60" s="220"/>
      <c r="D60" s="220"/>
      <c r="E60" s="220"/>
      <c r="F60" s="220"/>
      <c r="G60" s="220"/>
      <c r="H60" s="220"/>
      <c r="I60" s="220"/>
      <c r="J60" s="220"/>
      <c r="K60" s="220"/>
      <c r="L60" s="220"/>
      <c r="M60" s="220"/>
    </row>
    <row r="61" spans="1:13" ht="34.5" customHeight="1">
      <c r="A61" s="32"/>
      <c r="B61" s="56" t="s">
        <v>361</v>
      </c>
      <c r="C61" s="183"/>
      <c r="D61" s="183"/>
      <c r="E61" s="183"/>
      <c r="F61" s="183"/>
      <c r="H61" s="1" t="s">
        <v>362</v>
      </c>
      <c r="I61" s="183"/>
      <c r="J61" s="183"/>
      <c r="K61" s="184" t="s">
        <v>363</v>
      </c>
      <c r="L61" s="183"/>
      <c r="M61" s="183"/>
    </row>
    <row r="62" spans="1:13" ht="3" customHeight="1">
      <c r="A62" s="32"/>
      <c r="B62" s="32"/>
      <c r="C62" s="32"/>
      <c r="D62" s="183"/>
      <c r="E62" s="183"/>
      <c r="F62" s="183"/>
      <c r="G62" s="183"/>
      <c r="H62" s="208"/>
      <c r="I62" s="183"/>
      <c r="J62" s="183"/>
      <c r="K62" s="183"/>
      <c r="L62" s="183"/>
      <c r="M62" s="183"/>
    </row>
    <row r="63" spans="1:13">
      <c r="A63" s="32" t="s">
        <v>13</v>
      </c>
      <c r="B63" s="220" t="s">
        <v>364</v>
      </c>
      <c r="C63" s="220"/>
      <c r="D63" s="220"/>
      <c r="E63" s="220"/>
      <c r="F63" s="220"/>
      <c r="G63" s="220"/>
      <c r="H63" s="220"/>
      <c r="I63" s="220"/>
      <c r="J63" s="220"/>
      <c r="K63" s="220"/>
      <c r="L63" s="220"/>
      <c r="M63" s="220"/>
    </row>
    <row r="64" spans="1:13" ht="3" customHeight="1">
      <c r="A64" s="32"/>
      <c r="B64" s="32"/>
      <c r="C64" s="32"/>
      <c r="D64" s="183"/>
      <c r="E64" s="183"/>
      <c r="F64" s="183"/>
      <c r="G64" s="183"/>
      <c r="H64" s="208"/>
      <c r="I64" s="183"/>
      <c r="J64" s="183"/>
      <c r="K64" s="183"/>
      <c r="L64" s="183"/>
      <c r="M64" s="183"/>
    </row>
    <row r="65" spans="1:13" ht="24" customHeight="1">
      <c r="A65" s="25" t="s">
        <v>74</v>
      </c>
      <c r="B65" s="26" t="s">
        <v>404</v>
      </c>
      <c r="C65" s="32"/>
      <c r="D65" s="183"/>
      <c r="E65" s="183"/>
      <c r="F65" s="183"/>
      <c r="G65" s="183"/>
      <c r="H65" s="208"/>
      <c r="I65" s="183"/>
      <c r="J65" s="183"/>
      <c r="K65" s="183"/>
      <c r="L65" s="183"/>
      <c r="M65" s="183"/>
    </row>
    <row r="66" spans="1:13" ht="3" customHeight="1">
      <c r="A66" s="32"/>
      <c r="B66" s="32"/>
      <c r="C66" s="32"/>
      <c r="D66" s="183"/>
      <c r="E66" s="183"/>
      <c r="F66" s="183"/>
      <c r="G66" s="183"/>
      <c r="H66" s="208"/>
      <c r="I66" s="183"/>
      <c r="J66" s="183"/>
      <c r="K66" s="183"/>
      <c r="L66" s="183"/>
      <c r="M66" s="183"/>
    </row>
    <row r="67" spans="1:13" ht="28.5" customHeight="1">
      <c r="A67" s="32" t="s">
        <v>75</v>
      </c>
      <c r="B67" s="220" t="s">
        <v>405</v>
      </c>
      <c r="C67" s="220"/>
      <c r="D67" s="220"/>
      <c r="E67" s="220"/>
      <c r="F67" s="220"/>
      <c r="G67" s="220"/>
      <c r="H67" s="220"/>
      <c r="I67" s="220"/>
      <c r="J67" s="220"/>
      <c r="K67" s="220"/>
      <c r="L67" s="220"/>
      <c r="M67" s="220"/>
    </row>
    <row r="68" spans="1:13" hidden="1"/>
    <row r="69" spans="1:13" hidden="1"/>
    <row r="70" spans="1:13" hidden="1"/>
    <row r="71" spans="1:13" hidden="1"/>
    <row r="72" spans="1:13" hidden="1"/>
    <row r="73" spans="1:13" hidden="1"/>
    <row r="74" spans="1:13" hidden="1"/>
    <row r="75" spans="1:13" hidden="1"/>
    <row r="76" spans="1:13" hidden="1"/>
    <row r="77" spans="1:13" hidden="1"/>
    <row r="78" spans="1:13" hidden="1"/>
    <row r="79" spans="1:13" hidden="1"/>
    <row r="80" spans="1:13"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 hidden="1" customHeight="1"/>
    <row r="118" ht="12.75" hidden="1" customHeight="1"/>
  </sheetData>
  <mergeCells count="89">
    <mergeCell ref="A29:A31"/>
    <mergeCell ref="B29:D31"/>
    <mergeCell ref="I35:M35"/>
    <mergeCell ref="I36:M36"/>
    <mergeCell ref="I34:M34"/>
    <mergeCell ref="B60:M60"/>
    <mergeCell ref="B63:M63"/>
    <mergeCell ref="B67:M67"/>
    <mergeCell ref="B37:D37"/>
    <mergeCell ref="F37:M37"/>
    <mergeCell ref="A53:B53"/>
    <mergeCell ref="D53:M53"/>
    <mergeCell ref="A54:B54"/>
    <mergeCell ref="D54:F54"/>
    <mergeCell ref="G54:M54"/>
    <mergeCell ref="B58:M58"/>
    <mergeCell ref="A42:B42"/>
    <mergeCell ref="D42:F42"/>
    <mergeCell ref="G42:M42"/>
    <mergeCell ref="A47:B47"/>
    <mergeCell ref="D47:M47"/>
    <mergeCell ref="A48:B48"/>
    <mergeCell ref="D48:F48"/>
    <mergeCell ref="G48:M48"/>
    <mergeCell ref="B33:D33"/>
    <mergeCell ref="F33:M33"/>
    <mergeCell ref="A41:B41"/>
    <mergeCell ref="D41:M41"/>
    <mergeCell ref="F36:G36"/>
    <mergeCell ref="F35:G35"/>
    <mergeCell ref="F34:G34"/>
    <mergeCell ref="B34:D36"/>
    <mergeCell ref="A34:A36"/>
    <mergeCell ref="E34:E36"/>
    <mergeCell ref="B28:D28"/>
    <mergeCell ref="F28:M28"/>
    <mergeCell ref="B32:D32"/>
    <mergeCell ref="F32:M32"/>
    <mergeCell ref="I29:M29"/>
    <mergeCell ref="I30:M30"/>
    <mergeCell ref="I31:M31"/>
    <mergeCell ref="E29:E31"/>
    <mergeCell ref="F31:G31"/>
    <mergeCell ref="F30:G30"/>
    <mergeCell ref="F29:G29"/>
    <mergeCell ref="B25:D25"/>
    <mergeCell ref="F25:M25"/>
    <mergeCell ref="B26:D26"/>
    <mergeCell ref="F26:M26"/>
    <mergeCell ref="B27:D27"/>
    <mergeCell ref="F27:M27"/>
    <mergeCell ref="B22:D22"/>
    <mergeCell ref="F22:M22"/>
    <mergeCell ref="B23:D23"/>
    <mergeCell ref="F23:M23"/>
    <mergeCell ref="B24:D24"/>
    <mergeCell ref="F24:M24"/>
    <mergeCell ref="C20:L20"/>
    <mergeCell ref="B13:D13"/>
    <mergeCell ref="E13:K13"/>
    <mergeCell ref="L13:M13"/>
    <mergeCell ref="B14:D14"/>
    <mergeCell ref="E14:K14"/>
    <mergeCell ref="L14:M14"/>
    <mergeCell ref="B15:D15"/>
    <mergeCell ref="A16:L16"/>
    <mergeCell ref="C17:L17"/>
    <mergeCell ref="C18:L18"/>
    <mergeCell ref="C19:L19"/>
    <mergeCell ref="B11:D11"/>
    <mergeCell ref="E11:K11"/>
    <mergeCell ref="L11:M11"/>
    <mergeCell ref="B12:D12"/>
    <mergeCell ref="E12:K12"/>
    <mergeCell ref="L12:M12"/>
    <mergeCell ref="B9:D9"/>
    <mergeCell ref="E9:K9"/>
    <mergeCell ref="L9:M9"/>
    <mergeCell ref="B10:D10"/>
    <mergeCell ref="E10:K10"/>
    <mergeCell ref="L10:M10"/>
    <mergeCell ref="B8:D8"/>
    <mergeCell ref="E8:K8"/>
    <mergeCell ref="L8:M8"/>
    <mergeCell ref="A1:M1"/>
    <mergeCell ref="B3:M3"/>
    <mergeCell ref="A7:K7"/>
    <mergeCell ref="L7:M7"/>
    <mergeCell ref="J5:M5"/>
  </mergeCells>
  <phoneticPr fontId="1"/>
  <pageMargins left="0.98425196850393704" right="0.98425196850393704" top="0.98425196850393704" bottom="0.19685039370078741" header="0.31496062992125984" footer="0.31496062992125984"/>
  <pageSetup paperSize="9" orientation="portrait" cellComments="asDisplayed" r:id="rId1"/>
  <rowBreaks count="1" manualBreakCount="1">
    <brk id="2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オプション 1">
              <controlPr defaultSize="0" autoFill="0" autoLine="0" autoPict="0">
                <anchor moveWithCells="1">
                  <from>
                    <xdr:col>0</xdr:col>
                    <xdr:colOff>0</xdr:colOff>
                    <xdr:row>7</xdr:row>
                    <xdr:rowOff>85725</xdr:rowOff>
                  </from>
                  <to>
                    <xdr:col>1</xdr:col>
                    <xdr:colOff>19050</xdr:colOff>
                    <xdr:row>7</xdr:row>
                    <xdr:rowOff>304800</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0</xdr:colOff>
                    <xdr:row>8</xdr:row>
                    <xdr:rowOff>47625</xdr:rowOff>
                  </from>
                  <to>
                    <xdr:col>1</xdr:col>
                    <xdr:colOff>19050</xdr:colOff>
                    <xdr:row>8</xdr:row>
                    <xdr:rowOff>266700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0</xdr:colOff>
                    <xdr:row>9</xdr:row>
                    <xdr:rowOff>85725</xdr:rowOff>
                  </from>
                  <to>
                    <xdr:col>1</xdr:col>
                    <xdr:colOff>0</xdr:colOff>
                    <xdr:row>9</xdr:row>
                    <xdr:rowOff>304800</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0</xdr:colOff>
                    <xdr:row>10</xdr:row>
                    <xdr:rowOff>47625</xdr:rowOff>
                  </from>
                  <to>
                    <xdr:col>1</xdr:col>
                    <xdr:colOff>0</xdr:colOff>
                    <xdr:row>10</xdr:row>
                    <xdr:rowOff>266700</xdr:rowOff>
                  </to>
                </anchor>
              </controlPr>
            </control>
          </mc:Choice>
        </mc:AlternateContent>
        <mc:AlternateContent xmlns:mc="http://schemas.openxmlformats.org/markup-compatibility/2006">
          <mc:Choice Requires="x14">
            <control shapeId="77829" r:id="rId8" name="Option Button 5">
              <controlPr defaultSize="0" autoFill="0" autoLine="0" autoPict="0">
                <anchor moveWithCells="1">
                  <from>
                    <xdr:col>0</xdr:col>
                    <xdr:colOff>0</xdr:colOff>
                    <xdr:row>11</xdr:row>
                    <xdr:rowOff>47625</xdr:rowOff>
                  </from>
                  <to>
                    <xdr:col>1</xdr:col>
                    <xdr:colOff>0</xdr:colOff>
                    <xdr:row>11</xdr:row>
                    <xdr:rowOff>266700</xdr:rowOff>
                  </to>
                </anchor>
              </controlPr>
            </control>
          </mc:Choice>
        </mc:AlternateContent>
        <mc:AlternateContent xmlns:mc="http://schemas.openxmlformats.org/markup-compatibility/2006">
          <mc:Choice Requires="x14">
            <control shapeId="77830" r:id="rId9" name="Option Button 6">
              <controlPr defaultSize="0" autoFill="0" autoLine="0" autoPict="0">
                <anchor moveWithCells="1">
                  <from>
                    <xdr:col>0</xdr:col>
                    <xdr:colOff>0</xdr:colOff>
                    <xdr:row>12</xdr:row>
                    <xdr:rowOff>161925</xdr:rowOff>
                  </from>
                  <to>
                    <xdr:col>1</xdr:col>
                    <xdr:colOff>0</xdr:colOff>
                    <xdr:row>12</xdr:row>
                    <xdr:rowOff>381000</xdr:rowOff>
                  </to>
                </anchor>
              </controlPr>
            </control>
          </mc:Choice>
        </mc:AlternateContent>
        <mc:AlternateContent xmlns:mc="http://schemas.openxmlformats.org/markup-compatibility/2006">
          <mc:Choice Requires="x14">
            <control shapeId="77831" r:id="rId10" name="Option Button 7">
              <controlPr defaultSize="0" autoFill="0" autoLine="0" autoPict="0">
                <anchor moveWithCells="1">
                  <from>
                    <xdr:col>0</xdr:col>
                    <xdr:colOff>0</xdr:colOff>
                    <xdr:row>13</xdr:row>
                    <xdr:rowOff>47625</xdr:rowOff>
                  </from>
                  <to>
                    <xdr:col>1</xdr:col>
                    <xdr:colOff>0</xdr:colOff>
                    <xdr:row>13</xdr:row>
                    <xdr:rowOff>266700</xdr:rowOff>
                  </to>
                </anchor>
              </controlPr>
            </control>
          </mc:Choice>
        </mc:AlternateContent>
        <mc:AlternateContent xmlns:mc="http://schemas.openxmlformats.org/markup-compatibility/2006">
          <mc:Choice Requires="x14">
            <control shapeId="77832" r:id="rId11" name="Option Button 8">
              <controlPr defaultSize="0" autoFill="0" autoLine="0" autoPict="0">
                <anchor moveWithCells="1">
                  <from>
                    <xdr:col>0</xdr:col>
                    <xdr:colOff>0</xdr:colOff>
                    <xdr:row>16</xdr:row>
                    <xdr:rowOff>85725</xdr:rowOff>
                  </from>
                  <to>
                    <xdr:col>1</xdr:col>
                    <xdr:colOff>0</xdr:colOff>
                    <xdr:row>17</xdr:row>
                    <xdr:rowOff>0</xdr:rowOff>
                  </to>
                </anchor>
              </controlPr>
            </control>
          </mc:Choice>
        </mc:AlternateContent>
        <mc:AlternateContent xmlns:mc="http://schemas.openxmlformats.org/markup-compatibility/2006">
          <mc:Choice Requires="x14">
            <control shapeId="77833" r:id="rId12" name="Option Button 9">
              <controlPr defaultSize="0" autoFill="0" autoLine="0" autoPict="0">
                <anchor moveWithCells="1">
                  <from>
                    <xdr:col>0</xdr:col>
                    <xdr:colOff>0</xdr:colOff>
                    <xdr:row>17</xdr:row>
                    <xdr:rowOff>1276350</xdr:rowOff>
                  </from>
                  <to>
                    <xdr:col>1</xdr:col>
                    <xdr:colOff>0</xdr:colOff>
                    <xdr:row>17</xdr:row>
                    <xdr:rowOff>1495425</xdr:rowOff>
                  </to>
                </anchor>
              </controlPr>
            </control>
          </mc:Choice>
        </mc:AlternateContent>
        <mc:AlternateContent xmlns:mc="http://schemas.openxmlformats.org/markup-compatibility/2006">
          <mc:Choice Requires="x14">
            <control shapeId="77834" r:id="rId13" name="Option Button 10">
              <controlPr defaultSize="0" autoFill="0" autoLine="0" autoPict="0">
                <anchor moveWithCells="1">
                  <from>
                    <xdr:col>0</xdr:col>
                    <xdr:colOff>0</xdr:colOff>
                    <xdr:row>18</xdr:row>
                    <xdr:rowOff>742950</xdr:rowOff>
                  </from>
                  <to>
                    <xdr:col>1</xdr:col>
                    <xdr:colOff>0</xdr:colOff>
                    <xdr:row>18</xdr:row>
                    <xdr:rowOff>962025</xdr:rowOff>
                  </to>
                </anchor>
              </controlPr>
            </control>
          </mc:Choice>
        </mc:AlternateContent>
        <mc:AlternateContent xmlns:mc="http://schemas.openxmlformats.org/markup-compatibility/2006">
          <mc:Choice Requires="x14">
            <control shapeId="77835" r:id="rId14" name="Option Button 11">
              <controlPr defaultSize="0" autoFill="0" autoLine="0" autoPict="0">
                <anchor moveWithCells="1">
                  <from>
                    <xdr:col>0</xdr:col>
                    <xdr:colOff>0</xdr:colOff>
                    <xdr:row>19</xdr:row>
                    <xdr:rowOff>47625</xdr:rowOff>
                  </from>
                  <to>
                    <xdr:col>1</xdr:col>
                    <xdr:colOff>0</xdr:colOff>
                    <xdr:row>19</xdr:row>
                    <xdr:rowOff>266700</xdr:rowOff>
                  </to>
                </anchor>
              </controlPr>
            </control>
          </mc:Choice>
        </mc:AlternateContent>
        <mc:AlternateContent xmlns:mc="http://schemas.openxmlformats.org/markup-compatibility/2006">
          <mc:Choice Requires="x14">
            <control shapeId="77836" r:id="rId15" name="Group Box 12">
              <controlPr defaultSize="0" autoFill="0" autoPict="0">
                <anchor moveWithCells="1">
                  <from>
                    <xdr:col>0</xdr:col>
                    <xdr:colOff>0</xdr:colOff>
                    <xdr:row>7</xdr:row>
                    <xdr:rowOff>0</xdr:rowOff>
                  </from>
                  <to>
                    <xdr:col>1</xdr:col>
                    <xdr:colOff>104775</xdr:colOff>
                    <xdr:row>14</xdr:row>
                    <xdr:rowOff>0</xdr:rowOff>
                  </to>
                </anchor>
              </controlPr>
            </control>
          </mc:Choice>
        </mc:AlternateContent>
        <mc:AlternateContent xmlns:mc="http://schemas.openxmlformats.org/markup-compatibility/2006">
          <mc:Choice Requires="x14">
            <control shapeId="77837" r:id="rId16" name="Group Box 13">
              <controlPr defaultSize="0" autoFill="0" autoPict="0">
                <anchor moveWithCells="1">
                  <from>
                    <xdr:col>0</xdr:col>
                    <xdr:colOff>9525</xdr:colOff>
                    <xdr:row>16</xdr:row>
                    <xdr:rowOff>0</xdr:rowOff>
                  </from>
                  <to>
                    <xdr:col>1</xdr:col>
                    <xdr:colOff>114300</xdr:colOff>
                    <xdr:row>20</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1"/>
  <dimension ref="A1:AD72"/>
  <sheetViews>
    <sheetView zoomScaleNormal="100" zoomScaleSheetLayoutView="100" workbookViewId="0">
      <selection activeCell="G1" sqref="G1"/>
    </sheetView>
  </sheetViews>
  <sheetFormatPr defaultColWidth="0" defaultRowHeight="12.75" zeroHeight="1"/>
  <cols>
    <col min="1" max="1" width="1.25" style="17" customWidth="1"/>
    <col min="2" max="4" width="4.125" style="17" customWidth="1"/>
    <col min="5" max="5" width="8.125" style="17" customWidth="1"/>
    <col min="6" max="6" width="4.125" style="17" customWidth="1"/>
    <col min="7" max="11" width="12.625" style="17" customWidth="1"/>
    <col min="12" max="13" width="0.125" style="17" customWidth="1"/>
    <col min="14" max="22" width="9" style="17" hidden="1" customWidth="1"/>
    <col min="23" max="30" width="0" style="17" hidden="1" customWidth="1"/>
    <col min="31" max="16384" width="9" style="17" hidden="1"/>
  </cols>
  <sheetData>
    <row r="1" spans="1:11" ht="18" customHeight="1">
      <c r="A1" s="1" t="s">
        <v>14</v>
      </c>
    </row>
    <row r="2" spans="1:11" ht="24" customHeight="1">
      <c r="A2" s="1"/>
    </row>
    <row r="3" spans="1:11" ht="18" customHeight="1">
      <c r="A3" s="279" t="s">
        <v>49</v>
      </c>
      <c r="B3" s="279"/>
      <c r="C3" s="279"/>
      <c r="D3" s="279"/>
      <c r="E3" s="279"/>
      <c r="F3" s="279"/>
      <c r="G3" s="279"/>
      <c r="H3" s="279"/>
      <c r="I3" s="279"/>
      <c r="J3" s="279"/>
      <c r="K3" s="279"/>
    </row>
    <row r="4" spans="1:11" ht="24" customHeight="1">
      <c r="A4" s="1"/>
    </row>
    <row r="5" spans="1:11" ht="18" customHeight="1">
      <c r="A5" s="17" t="s">
        <v>30</v>
      </c>
    </row>
    <row r="6" spans="1:11" ht="9" customHeight="1"/>
    <row r="7" spans="1:11" ht="18" customHeight="1">
      <c r="A7" s="2" t="s">
        <v>9</v>
      </c>
      <c r="B7" s="15" t="e">
        <f>IF(#REF!="","",#REF!)</f>
        <v>#REF!</v>
      </c>
      <c r="C7" s="15"/>
      <c r="D7" s="15"/>
      <c r="E7" s="15"/>
      <c r="F7" s="15"/>
      <c r="G7" s="15"/>
      <c r="H7" s="15"/>
      <c r="I7" s="15"/>
      <c r="J7" s="15"/>
      <c r="K7" s="15"/>
    </row>
    <row r="8" spans="1:11" ht="18" customHeight="1">
      <c r="A8" s="2"/>
    </row>
    <row r="9" spans="1:11" ht="18" customHeight="1">
      <c r="A9" s="17" t="s">
        <v>15</v>
      </c>
    </row>
    <row r="10" spans="1:11" s="15" customFormat="1" ht="9" customHeight="1">
      <c r="A10" s="3"/>
      <c r="B10" s="4"/>
      <c r="C10" s="4"/>
      <c r="D10" s="4"/>
      <c r="E10" s="4"/>
      <c r="F10" s="5"/>
      <c r="G10" s="5"/>
    </row>
    <row r="11" spans="1:11" ht="18" customHeight="1">
      <c r="A11" s="2"/>
      <c r="B11" s="584" t="s">
        <v>2</v>
      </c>
      <c r="C11" s="584"/>
      <c r="D11" s="16"/>
      <c r="E11" s="15" t="e">
        <f>IF(#REF!="","",#REF!)</f>
        <v>#REF!</v>
      </c>
      <c r="F11" s="15"/>
      <c r="G11" s="15"/>
      <c r="H11" s="15"/>
      <c r="I11" s="15"/>
      <c r="J11" s="15"/>
      <c r="K11" s="15"/>
    </row>
    <row r="12" spans="1:11" s="15" customFormat="1" ht="9" customHeight="1">
      <c r="A12" s="3"/>
      <c r="B12" s="4"/>
      <c r="C12" s="4"/>
      <c r="D12" s="4"/>
      <c r="E12" s="4"/>
    </row>
    <row r="13" spans="1:11" ht="18" customHeight="1">
      <c r="A13" s="17" t="s">
        <v>16</v>
      </c>
    </row>
    <row r="14" spans="1:11" ht="9" customHeight="1"/>
    <row r="15" spans="1:11" ht="120" customHeight="1">
      <c r="A15" s="2"/>
      <c r="B15" s="585" t="e">
        <f>IF(#REF!="","",#REF!)</f>
        <v>#REF!</v>
      </c>
      <c r="C15" s="585"/>
      <c r="D15" s="585"/>
      <c r="E15" s="585"/>
      <c r="F15" s="585"/>
      <c r="G15" s="585"/>
      <c r="H15" s="585"/>
      <c r="I15" s="585"/>
      <c r="J15" s="585"/>
      <c r="K15" s="585"/>
    </row>
    <row r="16" spans="1:11" ht="18" customHeight="1">
      <c r="A16" s="2"/>
    </row>
    <row r="17" spans="1:10" ht="18" customHeight="1">
      <c r="A17" s="17" t="s">
        <v>17</v>
      </c>
    </row>
    <row r="18" spans="1:10" ht="9" customHeight="1"/>
    <row r="19" spans="1:10" ht="27" customHeight="1">
      <c r="B19" s="580" t="s">
        <v>4</v>
      </c>
      <c r="C19" s="580"/>
      <c r="D19" s="580"/>
      <c r="E19" s="580"/>
      <c r="F19" s="580"/>
      <c r="G19" s="580"/>
      <c r="H19" s="581" t="e">
        <f>IF(#REF!="","",#REF!)</f>
        <v>#REF!</v>
      </c>
      <c r="I19" s="581"/>
    </row>
    <row r="20" spans="1:10" ht="27" customHeight="1">
      <c r="B20" s="583" t="s">
        <v>18</v>
      </c>
      <c r="C20" s="583"/>
      <c r="D20" s="583"/>
      <c r="E20" s="583"/>
      <c r="F20" s="583"/>
      <c r="G20" s="583"/>
      <c r="H20" s="581" t="e">
        <f>IF(#REF!="","",#REF!)</f>
        <v>#REF!</v>
      </c>
      <c r="I20" s="581"/>
    </row>
    <row r="21" spans="1:10" ht="27" customHeight="1">
      <c r="B21" s="580" t="s">
        <v>19</v>
      </c>
      <c r="C21" s="580"/>
      <c r="D21" s="580"/>
      <c r="E21" s="580"/>
      <c r="F21" s="580"/>
      <c r="G21" s="580"/>
      <c r="H21" s="581" t="e">
        <f>IF(#REF!="","",#REF!)</f>
        <v>#REF!</v>
      </c>
      <c r="I21" s="581"/>
    </row>
    <row r="22" spans="1:10" ht="27" customHeight="1">
      <c r="B22" s="580" t="s">
        <v>20</v>
      </c>
      <c r="C22" s="580"/>
      <c r="D22" s="580"/>
      <c r="E22" s="580"/>
      <c r="F22" s="580"/>
      <c r="G22" s="580"/>
      <c r="H22" s="582" t="e">
        <f>IF(#REF!="","",#REF!)</f>
        <v>#REF!</v>
      </c>
      <c r="I22" s="582"/>
    </row>
    <row r="23" spans="1:10" ht="27" customHeight="1">
      <c r="B23" s="580" t="s">
        <v>21</v>
      </c>
      <c r="C23" s="580"/>
      <c r="D23" s="580"/>
      <c r="E23" s="580"/>
      <c r="F23" s="580"/>
      <c r="G23" s="580"/>
      <c r="H23" s="581" t="e">
        <f>IF(#REF!="","",#REF!)</f>
        <v>#REF!</v>
      </c>
      <c r="I23" s="581"/>
    </row>
    <row r="24" spans="1:10" ht="18" customHeight="1">
      <c r="A24" s="2"/>
    </row>
    <row r="25" spans="1:10" ht="18" customHeight="1">
      <c r="A25" s="17" t="s">
        <v>53</v>
      </c>
    </row>
    <row r="26" spans="1:10" ht="9" customHeight="1"/>
    <row r="27" spans="1:10" ht="27" customHeight="1">
      <c r="B27" s="576"/>
      <c r="C27" s="576"/>
      <c r="D27" s="576"/>
      <c r="E27" s="576"/>
      <c r="F27" s="576"/>
      <c r="G27" s="577" t="s">
        <v>45</v>
      </c>
      <c r="H27" s="242"/>
      <c r="I27" s="577" t="s">
        <v>22</v>
      </c>
      <c r="J27" s="242"/>
    </row>
    <row r="28" spans="1:10" ht="27" customHeight="1">
      <c r="B28" s="576"/>
      <c r="C28" s="576"/>
      <c r="D28" s="576"/>
      <c r="E28" s="576"/>
      <c r="F28" s="576"/>
      <c r="G28" s="11"/>
      <c r="H28" s="10" t="s">
        <v>23</v>
      </c>
      <c r="I28" s="11"/>
      <c r="J28" s="10" t="s">
        <v>23</v>
      </c>
    </row>
    <row r="29" spans="1:10" ht="27" customHeight="1">
      <c r="B29" s="578" t="s">
        <v>24</v>
      </c>
      <c r="C29" s="241" t="s">
        <v>31</v>
      </c>
      <c r="D29" s="241"/>
      <c r="E29" s="242" t="s">
        <v>25</v>
      </c>
      <c r="F29" s="242"/>
      <c r="G29" s="12" t="e">
        <f>IF(#REF!="","",#REF!)</f>
        <v>#REF!</v>
      </c>
      <c r="H29" s="12" t="e">
        <f>IF(#REF!="","",#REF!)</f>
        <v>#REF!</v>
      </c>
      <c r="I29" s="12" t="e">
        <f>IF(#REF!="","",#REF!)</f>
        <v>#REF!</v>
      </c>
      <c r="J29" s="12" t="e">
        <f>IF(#REF!="","",#REF!)</f>
        <v>#REF!</v>
      </c>
    </row>
    <row r="30" spans="1:10" ht="27" customHeight="1">
      <c r="B30" s="578"/>
      <c r="C30" s="241"/>
      <c r="D30" s="241"/>
      <c r="E30" s="242" t="s">
        <v>26</v>
      </c>
      <c r="F30" s="242"/>
      <c r="G30" s="12" t="e">
        <f>IF(#REF!="","",#REF!)</f>
        <v>#REF!</v>
      </c>
      <c r="H30" s="12" t="e">
        <f>IF(#REF!="","",#REF!)</f>
        <v>#REF!</v>
      </c>
      <c r="I30" s="12" t="e">
        <f>IF(#REF!="","",#REF!)</f>
        <v>#REF!</v>
      </c>
      <c r="J30" s="12" t="e">
        <f>IF(#REF!="","",#REF!)</f>
        <v>#REF!</v>
      </c>
    </row>
    <row r="31" spans="1:10" ht="27" customHeight="1">
      <c r="B31" s="578"/>
      <c r="C31" s="242" t="s">
        <v>27</v>
      </c>
      <c r="D31" s="242"/>
      <c r="E31" s="242"/>
      <c r="F31" s="242"/>
      <c r="G31" s="12" t="e">
        <f>IF(#REF!="","",#REF!)</f>
        <v>#REF!</v>
      </c>
      <c r="H31" s="12" t="e">
        <f>IF(#REF!="","",#REF!)</f>
        <v>#REF!</v>
      </c>
      <c r="I31" s="12" t="e">
        <f>IF(#REF!="","",#REF!)</f>
        <v>#REF!</v>
      </c>
      <c r="J31" s="12" t="e">
        <f>IF(#REF!="","",#REF!)</f>
        <v>#REF!</v>
      </c>
    </row>
    <row r="32" spans="1:10" ht="27" customHeight="1">
      <c r="B32" s="579"/>
      <c r="C32" s="253" t="s">
        <v>41</v>
      </c>
      <c r="D32" s="253"/>
      <c r="E32" s="253"/>
      <c r="F32" s="254"/>
      <c r="G32" s="13" t="e">
        <f>SUM(G29:G31)</f>
        <v>#REF!</v>
      </c>
      <c r="H32" s="13" t="e">
        <f>SUM(H29:H31)</f>
        <v>#REF!</v>
      </c>
      <c r="I32" s="13" t="e">
        <f>SUM(I29:I31)</f>
        <v>#REF!</v>
      </c>
      <c r="J32" s="13" t="e">
        <f>SUM(J29:J31)</f>
        <v>#REF!</v>
      </c>
    </row>
    <row r="33" spans="1:11" ht="27" customHeight="1">
      <c r="B33" s="242" t="s">
        <v>28</v>
      </c>
      <c r="C33" s="242"/>
      <c r="D33" s="242"/>
      <c r="E33" s="242"/>
      <c r="F33" s="14" t="s">
        <v>10</v>
      </c>
      <c r="G33" s="12" t="e">
        <f>IF(#REF!="","",#REF!)</f>
        <v>#REF!</v>
      </c>
      <c r="H33" s="12" t="e">
        <f>IF(#REF!="","",#REF!)</f>
        <v>#REF!</v>
      </c>
      <c r="I33" s="12" t="e">
        <f>IF(#REF!="","",#REF!)</f>
        <v>#REF!</v>
      </c>
      <c r="J33" s="12" t="e">
        <f>IF(#REF!="","",#REF!)</f>
        <v>#REF!</v>
      </c>
    </row>
    <row r="34" spans="1:11" ht="27" customHeight="1">
      <c r="B34" s="242" t="s">
        <v>29</v>
      </c>
      <c r="C34" s="242"/>
      <c r="D34" s="242"/>
      <c r="E34" s="242"/>
      <c r="F34" s="14" t="s">
        <v>10</v>
      </c>
      <c r="G34" s="12" t="e">
        <f>IF(#REF!="","",#REF!)</f>
        <v>#REF!</v>
      </c>
      <c r="H34" s="12" t="e">
        <f>IF(#REF!="","",#REF!)</f>
        <v>#REF!</v>
      </c>
      <c r="I34" s="12" t="e">
        <f>IF(#REF!="","",#REF!)</f>
        <v>#REF!</v>
      </c>
      <c r="J34" s="12" t="e">
        <f>IF(#REF!="","",#REF!)</f>
        <v>#REF!</v>
      </c>
    </row>
    <row r="35" spans="1:11" ht="18" customHeight="1">
      <c r="A35" s="2"/>
    </row>
    <row r="36" spans="1:11">
      <c r="A36" s="17" t="s">
        <v>52</v>
      </c>
    </row>
    <row r="37" spans="1:11" ht="9" customHeight="1"/>
    <row r="38" spans="1:11" ht="27" customHeight="1">
      <c r="A38" s="2"/>
      <c r="B38" s="573"/>
      <c r="C38" s="574"/>
      <c r="D38" s="574"/>
      <c r="E38" s="574"/>
      <c r="F38" s="574"/>
      <c r="G38" s="575"/>
      <c r="H38" s="255" t="s">
        <v>43</v>
      </c>
      <c r="I38" s="257"/>
      <c r="J38" s="258" t="s">
        <v>1</v>
      </c>
      <c r="K38" s="258"/>
    </row>
    <row r="39" spans="1:11" ht="27" customHeight="1">
      <c r="A39" s="2"/>
      <c r="B39" s="527" t="s">
        <v>51</v>
      </c>
      <c r="C39" s="533" t="s">
        <v>3</v>
      </c>
      <c r="D39" s="533" t="s">
        <v>5</v>
      </c>
      <c r="E39" s="560" t="s">
        <v>42</v>
      </c>
      <c r="F39" s="571" t="s">
        <v>32</v>
      </c>
      <c r="G39" s="572"/>
      <c r="H39" s="563" t="e">
        <f>IF(#REF!="","",#REF!)</f>
        <v>#REF!</v>
      </c>
      <c r="I39" s="564"/>
      <c r="J39" s="565"/>
      <c r="K39" s="565"/>
    </row>
    <row r="40" spans="1:11" ht="27" customHeight="1">
      <c r="B40" s="528"/>
      <c r="C40" s="533"/>
      <c r="D40" s="533"/>
      <c r="E40" s="561"/>
      <c r="F40" s="567" t="s">
        <v>33</v>
      </c>
      <c r="G40" s="568"/>
      <c r="H40" s="569" t="e">
        <f>IF(#REF!="","",#REF!)</f>
        <v>#REF!</v>
      </c>
      <c r="I40" s="570"/>
      <c r="J40" s="566"/>
      <c r="K40" s="566"/>
    </row>
    <row r="41" spans="1:11" ht="27" customHeight="1">
      <c r="B41" s="528"/>
      <c r="C41" s="533"/>
      <c r="D41" s="533"/>
      <c r="E41" s="561"/>
      <c r="F41" s="567" t="s">
        <v>34</v>
      </c>
      <c r="G41" s="568"/>
      <c r="H41" s="569" t="e">
        <f>IF(#REF!="","",#REF!)</f>
        <v>#REF!</v>
      </c>
      <c r="I41" s="570"/>
      <c r="J41" s="566"/>
      <c r="K41" s="566"/>
    </row>
    <row r="42" spans="1:11" ht="27" customHeight="1">
      <c r="B42" s="528"/>
      <c r="C42" s="533"/>
      <c r="D42" s="533"/>
      <c r="E42" s="561"/>
      <c r="F42" s="567" t="s">
        <v>35</v>
      </c>
      <c r="G42" s="568"/>
      <c r="H42" s="569" t="e">
        <f>IF(#REF!="","",#REF!)</f>
        <v>#REF!</v>
      </c>
      <c r="I42" s="570"/>
      <c r="J42" s="566"/>
      <c r="K42" s="566"/>
    </row>
    <row r="43" spans="1:11" ht="27" customHeight="1">
      <c r="A43" s="2"/>
      <c r="B43" s="528"/>
      <c r="C43" s="533"/>
      <c r="D43" s="533"/>
      <c r="E43" s="561"/>
      <c r="F43" s="567" t="s">
        <v>0</v>
      </c>
      <c r="G43" s="568"/>
      <c r="H43" s="569" t="e">
        <f>IF(#REF!="","",#REF!)</f>
        <v>#REF!</v>
      </c>
      <c r="I43" s="570"/>
      <c r="J43" s="566"/>
      <c r="K43" s="566"/>
    </row>
    <row r="44" spans="1:11" ht="27" customHeight="1">
      <c r="A44" s="2"/>
      <c r="B44" s="528"/>
      <c r="C44" s="533"/>
      <c r="D44" s="533"/>
      <c r="E44" s="562"/>
      <c r="F44" s="552" t="s">
        <v>10</v>
      </c>
      <c r="G44" s="553"/>
      <c r="H44" s="554" t="e">
        <f>IF(SUM(H39:I43)=0,"",SUM(H39:I43))</f>
        <v>#REF!</v>
      </c>
      <c r="I44" s="555"/>
      <c r="J44" s="556" t="e">
        <f>IF(#REF!="","",#REF!)</f>
        <v>#REF!</v>
      </c>
      <c r="K44" s="556"/>
    </row>
    <row r="45" spans="1:11" ht="27" customHeight="1">
      <c r="A45" s="2"/>
      <c r="B45" s="528"/>
      <c r="C45" s="533"/>
      <c r="D45" s="533"/>
      <c r="E45" s="538" t="s">
        <v>36</v>
      </c>
      <c r="F45" s="539"/>
      <c r="G45" s="540"/>
      <c r="H45" s="557" t="e">
        <f>IF(#REF!="","",#REF!)</f>
        <v>#REF!</v>
      </c>
      <c r="I45" s="558"/>
      <c r="J45" s="559"/>
      <c r="K45" s="559"/>
    </row>
    <row r="46" spans="1:11" ht="27" customHeight="1">
      <c r="B46" s="528"/>
      <c r="C46" s="533"/>
      <c r="D46" s="533" t="s">
        <v>6</v>
      </c>
      <c r="E46" s="535" t="s">
        <v>37</v>
      </c>
      <c r="F46" s="536"/>
      <c r="G46" s="537"/>
      <c r="H46" s="544" t="e">
        <f>IF(#REF!="","",#REF!)</f>
        <v>#REF!</v>
      </c>
      <c r="I46" s="545"/>
      <c r="J46" s="516" t="e">
        <f>IF(#REF!="","",#REF!)</f>
        <v>#REF!</v>
      </c>
      <c r="K46" s="516"/>
    </row>
    <row r="47" spans="1:11" ht="27" customHeight="1">
      <c r="B47" s="528"/>
      <c r="C47" s="533"/>
      <c r="D47" s="533"/>
      <c r="E47" s="538"/>
      <c r="F47" s="539"/>
      <c r="G47" s="540"/>
      <c r="H47" s="546" t="e">
        <f>IF(#REF!="","",#REF!)</f>
        <v>#REF!</v>
      </c>
      <c r="I47" s="547"/>
      <c r="J47" s="519" t="e">
        <f>IF(#REF!="","",#REF!)</f>
        <v>#REF!</v>
      </c>
      <c r="K47" s="519"/>
    </row>
    <row r="48" spans="1:11" ht="27" customHeight="1">
      <c r="B48" s="528"/>
      <c r="C48" s="533"/>
      <c r="D48" s="533"/>
      <c r="E48" s="541"/>
      <c r="F48" s="542"/>
      <c r="G48" s="543"/>
      <c r="H48" s="548" t="e">
        <f>IF(#REF!="","",#REF!)</f>
        <v>#REF!</v>
      </c>
      <c r="I48" s="549"/>
      <c r="J48" s="522" t="e">
        <f>IF(#REF!="","",#REF!)</f>
        <v>#REF!</v>
      </c>
      <c r="K48" s="522"/>
    </row>
    <row r="49" spans="1:11" ht="27" customHeight="1">
      <c r="B49" s="528"/>
      <c r="C49" s="533"/>
      <c r="D49" s="533"/>
      <c r="E49" s="530" t="s">
        <v>0</v>
      </c>
      <c r="F49" s="524"/>
      <c r="G49" s="525"/>
      <c r="H49" s="550" t="e">
        <f>IF(#REF!="","",#REF!)</f>
        <v>#REF!</v>
      </c>
      <c r="I49" s="551"/>
      <c r="J49" s="511" t="e">
        <f>IF(#REF!="","",#REF!)</f>
        <v>#REF!</v>
      </c>
      <c r="K49" s="511"/>
    </row>
    <row r="50" spans="1:11" ht="27" customHeight="1">
      <c r="B50" s="528"/>
      <c r="C50" s="533"/>
      <c r="D50" s="534"/>
      <c r="E50" s="256" t="s">
        <v>10</v>
      </c>
      <c r="F50" s="256"/>
      <c r="G50" s="256"/>
      <c r="H50" s="256"/>
      <c r="I50" s="257"/>
      <c r="J50" s="510" t="e">
        <f>IF(SUM(J46:K49)=0,"円",SUM(J46:K49))</f>
        <v>#REF!</v>
      </c>
      <c r="K50" s="510"/>
    </row>
    <row r="51" spans="1:11" ht="27" customHeight="1">
      <c r="B51" s="528"/>
      <c r="C51" s="534"/>
      <c r="D51" s="256" t="s">
        <v>10</v>
      </c>
      <c r="E51" s="256"/>
      <c r="F51" s="256"/>
      <c r="G51" s="256"/>
      <c r="H51" s="256"/>
      <c r="I51" s="257"/>
      <c r="J51" s="510" t="e">
        <f>IF(SUM(J44,J50)=0,"円",SUM(J44,J50))</f>
        <v>#REF!</v>
      </c>
      <c r="K51" s="510"/>
    </row>
    <row r="52" spans="1:11" ht="27" customHeight="1">
      <c r="B52" s="528"/>
      <c r="C52" s="530" t="s">
        <v>44</v>
      </c>
      <c r="D52" s="524"/>
      <c r="E52" s="524"/>
      <c r="F52" s="524"/>
      <c r="G52" s="525"/>
      <c r="H52" s="531" t="e">
        <f>IF(#REF!="","",#REF!)</f>
        <v>#REF!</v>
      </c>
      <c r="I52" s="532"/>
      <c r="J52" s="511" t="e">
        <f>IF(#REF!="","",#REF!)</f>
        <v>#REF!</v>
      </c>
      <c r="K52" s="511"/>
    </row>
    <row r="53" spans="1:11" ht="27" customHeight="1">
      <c r="B53" s="529"/>
      <c r="C53" s="524" t="s">
        <v>50</v>
      </c>
      <c r="D53" s="524"/>
      <c r="E53" s="524"/>
      <c r="F53" s="524"/>
      <c r="G53" s="524"/>
      <c r="H53" s="524"/>
      <c r="I53" s="525"/>
      <c r="J53" s="510" t="e">
        <f>IF(SUM(J51:K52)=0,"円",SUM(J51:K52))</f>
        <v>#REF!</v>
      </c>
      <c r="K53" s="510"/>
    </row>
    <row r="54" spans="1:11" ht="18" customHeight="1">
      <c r="B54" s="7"/>
      <c r="C54" s="6"/>
      <c r="D54" s="6"/>
      <c r="E54" s="6"/>
      <c r="F54" s="6"/>
      <c r="G54" s="6"/>
      <c r="H54" s="6"/>
      <c r="I54" s="6"/>
      <c r="J54" s="6"/>
      <c r="K54" s="6"/>
    </row>
    <row r="55" spans="1:11">
      <c r="A55" s="17" t="s">
        <v>47</v>
      </c>
    </row>
    <row r="56" spans="1:11"/>
    <row r="57" spans="1:11" ht="27" customHeight="1">
      <c r="B57" s="526"/>
      <c r="C57" s="526"/>
      <c r="D57" s="526"/>
      <c r="E57" s="526"/>
      <c r="F57" s="526"/>
      <c r="G57" s="241" t="s">
        <v>1</v>
      </c>
      <c r="H57" s="241"/>
      <c r="I57" s="241" t="s">
        <v>38</v>
      </c>
      <c r="J57" s="241"/>
      <c r="K57" s="241"/>
    </row>
    <row r="58" spans="1:11" ht="27" customHeight="1">
      <c r="B58" s="507" t="s">
        <v>39</v>
      </c>
      <c r="C58" s="507"/>
      <c r="D58" s="507"/>
      <c r="E58" s="507"/>
      <c r="F58" s="507"/>
      <c r="G58" s="511" t="e">
        <f>IF(#REF!="","円",#REF!)</f>
        <v>#REF!</v>
      </c>
      <c r="H58" s="511"/>
      <c r="I58" s="509"/>
      <c r="J58" s="509"/>
      <c r="K58" s="509"/>
    </row>
    <row r="59" spans="1:11" ht="27" customHeight="1">
      <c r="B59" s="513" t="s">
        <v>46</v>
      </c>
      <c r="C59" s="515" t="e">
        <f>IF(#REF!="","",#REF!)</f>
        <v>#REF!</v>
      </c>
      <c r="D59" s="515"/>
      <c r="E59" s="515"/>
      <c r="F59" s="515"/>
      <c r="G59" s="516" t="e">
        <f>IF(#REF!="","円",#REF!)</f>
        <v>#REF!</v>
      </c>
      <c r="H59" s="516"/>
      <c r="I59" s="517"/>
      <c r="J59" s="517"/>
      <c r="K59" s="517"/>
    </row>
    <row r="60" spans="1:11" ht="27" customHeight="1">
      <c r="B60" s="513"/>
      <c r="C60" s="518" t="e">
        <f>IF(#REF!="","",#REF!)</f>
        <v>#REF!</v>
      </c>
      <c r="D60" s="518"/>
      <c r="E60" s="518"/>
      <c r="F60" s="518"/>
      <c r="G60" s="519" t="e">
        <f>IF(#REF!="","円",#REF!)</f>
        <v>#REF!</v>
      </c>
      <c r="H60" s="519"/>
      <c r="I60" s="520"/>
      <c r="J60" s="520"/>
      <c r="K60" s="520"/>
    </row>
    <row r="61" spans="1:11" ht="27" customHeight="1">
      <c r="B61" s="513"/>
      <c r="C61" s="521" t="e">
        <f>IF(#REF!="","",#REF!)</f>
        <v>#REF!</v>
      </c>
      <c r="D61" s="521"/>
      <c r="E61" s="521"/>
      <c r="F61" s="521"/>
      <c r="G61" s="522" t="e">
        <f>IF(#REF!="","円",#REF!)</f>
        <v>#REF!</v>
      </c>
      <c r="H61" s="522"/>
      <c r="I61" s="523"/>
      <c r="J61" s="523"/>
      <c r="K61" s="523"/>
    </row>
    <row r="62" spans="1:11" ht="27" customHeight="1">
      <c r="B62" s="514"/>
      <c r="C62" s="257" t="s">
        <v>10</v>
      </c>
      <c r="D62" s="241"/>
      <c r="E62" s="241"/>
      <c r="F62" s="241"/>
      <c r="G62" s="510" t="e">
        <f>IF(SUM(G59:H61)=0,"円",SUM(G59:H61))</f>
        <v>#REF!</v>
      </c>
      <c r="H62" s="510"/>
      <c r="I62" s="509"/>
      <c r="J62" s="509"/>
      <c r="K62" s="509"/>
    </row>
    <row r="63" spans="1:11" ht="27" customHeight="1">
      <c r="B63" s="507" t="s">
        <v>40</v>
      </c>
      <c r="C63" s="507"/>
      <c r="D63" s="507"/>
      <c r="E63" s="507"/>
      <c r="F63" s="507"/>
      <c r="G63" s="511" t="e">
        <f>IF(#REF!="","円",#REF!)</f>
        <v>#REF!</v>
      </c>
      <c r="H63" s="511"/>
      <c r="I63" s="512" t="e">
        <f>IF(#REF!="","",#REF!)</f>
        <v>#REF!</v>
      </c>
      <c r="J63" s="512"/>
      <c r="K63" s="512"/>
    </row>
    <row r="64" spans="1:11" ht="27" customHeight="1">
      <c r="B64" s="507" t="s">
        <v>7</v>
      </c>
      <c r="C64" s="507"/>
      <c r="D64" s="507"/>
      <c r="E64" s="507"/>
      <c r="F64" s="507"/>
      <c r="G64" s="508" t="e">
        <f>IF(SUM(G58,G62:H63)=J53,J53,"投資計画額と一致させてください")</f>
        <v>#REF!</v>
      </c>
      <c r="H64" s="508"/>
      <c r="I64" s="509"/>
      <c r="J64" s="509"/>
      <c r="K64" s="509"/>
    </row>
    <row r="65" spans="1:1" hidden="1">
      <c r="A65" s="2"/>
    </row>
    <row r="66" spans="1:1" hidden="1"/>
    <row r="67" spans="1:1" hidden="1"/>
    <row r="68" spans="1:1" hidden="1"/>
    <row r="69" spans="1:1" hidden="1"/>
    <row r="70" spans="1:1" hidden="1"/>
    <row r="71" spans="1:1" hidden="1"/>
    <row r="72" spans="1:1" hidden="1"/>
  </sheetData>
  <mergeCells count="93">
    <mergeCell ref="B20:G20"/>
    <mergeCell ref="H20:I20"/>
    <mergeCell ref="A3:K3"/>
    <mergeCell ref="B11:C11"/>
    <mergeCell ref="B15:K15"/>
    <mergeCell ref="B19:G19"/>
    <mergeCell ref="H19:I19"/>
    <mergeCell ref="B21:G21"/>
    <mergeCell ref="H21:I21"/>
    <mergeCell ref="B22:G22"/>
    <mergeCell ref="H22:I22"/>
    <mergeCell ref="B23:G23"/>
    <mergeCell ref="H23:I23"/>
    <mergeCell ref="J38:K38"/>
    <mergeCell ref="B27:F28"/>
    <mergeCell ref="G27:H27"/>
    <mergeCell ref="I27:J27"/>
    <mergeCell ref="B29:B32"/>
    <mergeCell ref="C29:D30"/>
    <mergeCell ref="E29:F29"/>
    <mergeCell ref="E30:F30"/>
    <mergeCell ref="C31:F31"/>
    <mergeCell ref="C32:F32"/>
    <mergeCell ref="H43:I43"/>
    <mergeCell ref="F39:G39"/>
    <mergeCell ref="B33:E33"/>
    <mergeCell ref="B34:E34"/>
    <mergeCell ref="B38:G38"/>
    <mergeCell ref="H38:I38"/>
    <mergeCell ref="F44:G44"/>
    <mergeCell ref="H44:I44"/>
    <mergeCell ref="J44:K44"/>
    <mergeCell ref="E45:G45"/>
    <mergeCell ref="H45:I45"/>
    <mergeCell ref="J45:K45"/>
    <mergeCell ref="E39:E44"/>
    <mergeCell ref="H39:I39"/>
    <mergeCell ref="J39:K43"/>
    <mergeCell ref="F40:G40"/>
    <mergeCell ref="H40:I40"/>
    <mergeCell ref="F41:G41"/>
    <mergeCell ref="H41:I41"/>
    <mergeCell ref="F42:G42"/>
    <mergeCell ref="H42:I42"/>
    <mergeCell ref="F43:G43"/>
    <mergeCell ref="C52:G52"/>
    <mergeCell ref="H52:I52"/>
    <mergeCell ref="J52:K52"/>
    <mergeCell ref="D46:D50"/>
    <mergeCell ref="E46:G48"/>
    <mergeCell ref="H46:I46"/>
    <mergeCell ref="J46:K46"/>
    <mergeCell ref="H47:I47"/>
    <mergeCell ref="J47:K47"/>
    <mergeCell ref="H48:I48"/>
    <mergeCell ref="J48:K48"/>
    <mergeCell ref="E49:G49"/>
    <mergeCell ref="H49:I49"/>
    <mergeCell ref="C39:C51"/>
    <mergeCell ref="D39:D45"/>
    <mergeCell ref="J49:K49"/>
    <mergeCell ref="E50:I50"/>
    <mergeCell ref="J50:K50"/>
    <mergeCell ref="D51:I51"/>
    <mergeCell ref="J51:K51"/>
    <mergeCell ref="C61:F61"/>
    <mergeCell ref="G61:H61"/>
    <mergeCell ref="I61:K61"/>
    <mergeCell ref="C53:I53"/>
    <mergeCell ref="J53:K53"/>
    <mergeCell ref="B57:F57"/>
    <mergeCell ref="G57:H57"/>
    <mergeCell ref="I57:K57"/>
    <mergeCell ref="B58:F58"/>
    <mergeCell ref="G58:H58"/>
    <mergeCell ref="I58:K58"/>
    <mergeCell ref="B39:B53"/>
    <mergeCell ref="B64:F64"/>
    <mergeCell ref="G64:H64"/>
    <mergeCell ref="I64:K64"/>
    <mergeCell ref="C62:F62"/>
    <mergeCell ref="G62:H62"/>
    <mergeCell ref="I62:K62"/>
    <mergeCell ref="B63:F63"/>
    <mergeCell ref="G63:H63"/>
    <mergeCell ref="I63:K63"/>
    <mergeCell ref="B59:B62"/>
    <mergeCell ref="C59:F59"/>
    <mergeCell ref="G59:H59"/>
    <mergeCell ref="I59:K59"/>
    <mergeCell ref="C60:F60"/>
    <mergeCell ref="G60:H60"/>
    <mergeCell ref="I60:K60"/>
  </mergeCells>
  <phoneticPr fontId="1"/>
  <pageMargins left="0.78740157480314965" right="0.59055118110236227" top="0.78740157480314965" bottom="0.78740157480314965" header="0.31496062992125984" footer="0.31496062992125984"/>
  <pageSetup paperSize="9" orientation="portrait" cellComments="asDisplayed" r:id="rId1"/>
  <rowBreaks count="1" manualBreakCount="1">
    <brk id="34"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CCECFF"/>
  </sheetPr>
  <dimension ref="A1:L37"/>
  <sheetViews>
    <sheetView showGridLines="0" zoomScaleNormal="100" zoomScaleSheetLayoutView="100" workbookViewId="0"/>
  </sheetViews>
  <sheetFormatPr defaultColWidth="0" defaultRowHeight="12.75" zeroHeight="1"/>
  <cols>
    <col min="1" max="1" width="2.625" style="21" customWidth="1"/>
    <col min="2" max="2" width="4.5" style="21" customWidth="1"/>
    <col min="3" max="3" width="5" style="21" customWidth="1"/>
    <col min="4" max="4" width="8.625" style="21" customWidth="1"/>
    <col min="5" max="5" width="10.625" style="21" customWidth="1"/>
    <col min="6" max="6" width="3.625" style="21" customWidth="1"/>
    <col min="7" max="7" width="3.25" style="21" bestFit="1" customWidth="1"/>
    <col min="8" max="8" width="10.875" style="21" customWidth="1"/>
    <col min="9" max="10" width="6.875" style="21" customWidth="1"/>
    <col min="11" max="11" width="19.125" style="21" customWidth="1"/>
    <col min="12" max="12" width="0.125" style="21" customWidth="1"/>
    <col min="13" max="16384" width="9" style="21" hidden="1"/>
  </cols>
  <sheetData>
    <row r="1" spans="1:11" ht="18" customHeight="1">
      <c r="A1" s="21" t="str">
        <f>IF(はじめに選択してください!L11=1,"様式Ｂ",IF(はじめに選択してください!L11=2,"様式第１","「はじめに選択してください」シートを確認してください"))</f>
        <v>「はじめに選択してください」シートを確認してください</v>
      </c>
    </row>
    <row r="2" spans="1:11" ht="6" customHeight="1"/>
    <row r="3" spans="1:11" ht="18" customHeight="1">
      <c r="A3" s="279" t="str">
        <f>IF(AND(はじめに選択してください!L11=1,はじめに選択してください!L16=1),"特定工場新設届出及び実施制限期間の短縮申請書（一般用）",IF(AND(はじめに選択してください!L11=1,OR(はじめに選択してください!L16=2,はじめに選択してください!L16=3,はじめに選択してください!L16=4)),"特定工場変更届出及び実施制限期間の短縮申請書（一般用）",IF(AND(はじめに選択してください!L11=2,はじめに選択してください!L16=1),"特定工場新設届出書（一般用）",IF(AND(はじめに選択してください!L11=2,OR(はじめに選択してください!L16=2,はじめに選択してください!L16=3,はじめに選択してください!L16=4)),"特定工場変更届出書（一般用）","「はじめに選択してください」シートを確認してください"))))</f>
        <v>「はじめに選択してください」シートを確認してください</v>
      </c>
      <c r="B3" s="279"/>
      <c r="C3" s="279"/>
      <c r="D3" s="279"/>
      <c r="E3" s="279"/>
      <c r="F3" s="279"/>
      <c r="G3" s="279"/>
      <c r="H3" s="279"/>
      <c r="I3" s="279"/>
      <c r="J3" s="279"/>
      <c r="K3" s="279"/>
    </row>
    <row r="4" spans="1:11" ht="6" customHeight="1"/>
    <row r="5" spans="1:11">
      <c r="J5" s="280" t="s">
        <v>8</v>
      </c>
      <c r="K5" s="280"/>
    </row>
    <row r="6" spans="1:11" ht="6" customHeight="1"/>
    <row r="7" spans="1:11">
      <c r="A7" s="21" t="s">
        <v>57</v>
      </c>
    </row>
    <row r="8" spans="1:11" ht="6" customHeight="1"/>
    <row r="9" spans="1:11" ht="18" customHeight="1">
      <c r="D9" s="22"/>
      <c r="F9" s="21" t="s">
        <v>94</v>
      </c>
      <c r="H9" s="56" t="s">
        <v>213</v>
      </c>
      <c r="I9" s="20" t="s">
        <v>215</v>
      </c>
    </row>
    <row r="10" spans="1:11" s="56" customFormat="1" ht="18" customHeight="1">
      <c r="D10" s="61"/>
      <c r="I10" s="20" t="s">
        <v>216</v>
      </c>
    </row>
    <row r="11" spans="1:11" ht="18" customHeight="1">
      <c r="H11" s="21" t="s">
        <v>214</v>
      </c>
      <c r="I11" s="20" t="s">
        <v>48</v>
      </c>
    </row>
    <row r="12" spans="1:11" ht="18" customHeight="1">
      <c r="D12" s="22"/>
      <c r="H12" s="56" t="s">
        <v>95</v>
      </c>
      <c r="I12" s="20"/>
    </row>
    <row r="13" spans="1:11" ht="6" customHeight="1"/>
    <row r="14" spans="1:11" ht="42" customHeight="1">
      <c r="A14" s="278" t="str">
        <f>IF(AND(はじめに選択してください!L11=1,はじめに選択してください!L16=1),"　工場立地法第６条第１項の規定により、特定工場の新設について、次のとおり届け出るとともに工場立地法第11条第１項の期間の短縮方を申請します。",IF(AND(はじめに選択してください!L11=1,はじめに選択してください!L16=2),"　工場立地の調査等に関する法律の一部を改正する法律（昭和48年法律第108号。以下「一部改正法」という。）附則第３条第１項の規定により、特定工場の変更について、次のとおり届け出るとともに工場立地法第11条第１項の期間の短縮方を申請します。",IF(AND(はじめに選択してください!L11=1,はじめに選択してください!L16=3),"　工場立地法第７条第１項の規定により、特定工場の変更について、次のとおり届け出るとともに工場立地法第11条第１項の期間の短縮方を申請します。",IF(AND(はじめに選択してください!L11=1,はじめに選択してください!L16=4),"　工場立地法第８条第１項の規定により、特定工場の変更について、次のとおり届け出るとともに工場立地法第11条第１項の期間の短縮方を申請します。",IF(AND(はじめに選択してください!L11=2,はじめに選択してください!L16=1),"　工場立地法第６条第１項の規定により、特定工場の新設について、次のとおり届け出ます。",IF(AND(はじめに選択してください!L11=2,はじめに選択してください!L16=2),"　工場立地の調査等に関する法律の一部を改正する法律（昭和48年法律第108号。以下「一部改正法」という。）附則第３条第１項の規定により、特定工場の変更について、次のとおり届け出ます。",IF(AND(はじめに選択してください!L11=2,はじめに選択してください!L16=3),"　工場立地法第７条第１項の規定により、特定工場の変更について、次のとおり届け出ます。",IF(AND(はじめに選択してください!L11=2,はじめに選択してください!L16=4),"　工場立地法第８条第１項の規定により、特定工場の変更について、次のとおり届け出ます。","「はじめに選択してください」シートを確認してください"))))))))</f>
        <v>「はじめに選択してください」シートを確認してください</v>
      </c>
      <c r="B14" s="278"/>
      <c r="C14" s="278"/>
      <c r="D14" s="278"/>
      <c r="E14" s="278"/>
      <c r="F14" s="278"/>
      <c r="G14" s="278"/>
      <c r="H14" s="278"/>
      <c r="I14" s="278"/>
      <c r="J14" s="278"/>
      <c r="K14" s="278"/>
    </row>
    <row r="15" spans="1:11" ht="6" customHeight="1"/>
    <row r="16" spans="1:11" ht="24" customHeight="1">
      <c r="A16" s="23" t="s">
        <v>71</v>
      </c>
      <c r="B16" s="266" t="s">
        <v>58</v>
      </c>
      <c r="C16" s="266"/>
      <c r="D16" s="266"/>
      <c r="E16" s="78" t="s">
        <v>207</v>
      </c>
      <c r="F16" s="63"/>
      <c r="G16" s="272" t="s">
        <v>208</v>
      </c>
      <c r="H16" s="272"/>
      <c r="I16" s="272"/>
      <c r="J16" s="272"/>
      <c r="K16" s="273"/>
    </row>
    <row r="17" spans="1:11" ht="39" customHeight="1">
      <c r="A17" s="23" t="s">
        <v>72</v>
      </c>
      <c r="B17" s="274" t="s">
        <v>220</v>
      </c>
      <c r="C17" s="275"/>
      <c r="D17" s="275"/>
      <c r="E17" s="275"/>
      <c r="F17" s="275"/>
      <c r="G17" s="275"/>
      <c r="H17" s="276"/>
      <c r="I17" s="277"/>
      <c r="J17" s="272"/>
      <c r="K17" s="273"/>
    </row>
    <row r="18" spans="1:11" ht="24" customHeight="1">
      <c r="A18" s="23" t="s">
        <v>73</v>
      </c>
      <c r="B18" s="266" t="s">
        <v>59</v>
      </c>
      <c r="C18" s="266"/>
      <c r="D18" s="266"/>
      <c r="E18" s="266"/>
      <c r="F18" s="266" t="s">
        <v>82</v>
      </c>
      <c r="G18" s="266"/>
      <c r="H18" s="271" t="str">
        <f>IF(SUM(趣旨説明書!E20)=0,"㎡",趣旨説明書!E20)</f>
        <v>㎡</v>
      </c>
      <c r="I18" s="271"/>
      <c r="J18" s="79" t="s">
        <v>84</v>
      </c>
      <c r="K18" s="80" t="str">
        <f>IF(SUM(趣旨説明書!F20)=0,"㎡",趣旨説明書!F20)</f>
        <v>㎡</v>
      </c>
    </row>
    <row r="19" spans="1:11" ht="24" customHeight="1">
      <c r="A19" s="23" t="s">
        <v>74</v>
      </c>
      <c r="B19" s="266" t="s">
        <v>60</v>
      </c>
      <c r="C19" s="266"/>
      <c r="D19" s="266"/>
      <c r="E19" s="266"/>
      <c r="F19" s="266" t="s">
        <v>82</v>
      </c>
      <c r="G19" s="266"/>
      <c r="H19" s="271" t="str">
        <f>IF(SUM(趣旨説明書!E21)=0,"㎡",趣旨説明書!E21)</f>
        <v>㎡</v>
      </c>
      <c r="I19" s="271"/>
      <c r="J19" s="79" t="s">
        <v>84</v>
      </c>
      <c r="K19" s="80" t="str">
        <f>IF(SUM(趣旨説明書!F21)=0,"㎡",趣旨説明書!F21)</f>
        <v>㎡</v>
      </c>
    </row>
    <row r="20" spans="1:11" ht="24" customHeight="1">
      <c r="A20" s="23" t="s">
        <v>75</v>
      </c>
      <c r="B20" s="266" t="s">
        <v>61</v>
      </c>
      <c r="C20" s="266"/>
      <c r="D20" s="266"/>
      <c r="E20" s="266"/>
      <c r="F20" s="266"/>
      <c r="G20" s="266"/>
      <c r="H20" s="266"/>
      <c r="I20" s="266"/>
      <c r="J20" s="266"/>
      <c r="K20" s="24" t="s">
        <v>62</v>
      </c>
    </row>
    <row r="21" spans="1:11" ht="24" customHeight="1">
      <c r="A21" s="23" t="s">
        <v>76</v>
      </c>
      <c r="B21" s="266" t="s">
        <v>63</v>
      </c>
      <c r="C21" s="266"/>
      <c r="D21" s="266"/>
      <c r="E21" s="266"/>
      <c r="F21" s="266"/>
      <c r="G21" s="266"/>
      <c r="H21" s="266"/>
      <c r="I21" s="266"/>
      <c r="J21" s="266"/>
      <c r="K21" s="24" t="s">
        <v>64</v>
      </c>
    </row>
    <row r="22" spans="1:11" ht="24" customHeight="1">
      <c r="A22" s="23" t="s">
        <v>77</v>
      </c>
      <c r="B22" s="267" t="s">
        <v>221</v>
      </c>
      <c r="C22" s="267"/>
      <c r="D22" s="267"/>
      <c r="E22" s="267"/>
      <c r="F22" s="267"/>
      <c r="G22" s="267"/>
      <c r="H22" s="267"/>
      <c r="I22" s="267"/>
      <c r="J22" s="267"/>
      <c r="K22" s="24"/>
    </row>
    <row r="23" spans="1:11" ht="24" customHeight="1">
      <c r="A23" s="23" t="s">
        <v>78</v>
      </c>
      <c r="B23" s="266" t="s">
        <v>222</v>
      </c>
      <c r="C23" s="266"/>
      <c r="D23" s="266"/>
      <c r="E23" s="266"/>
      <c r="F23" s="266"/>
      <c r="G23" s="266"/>
      <c r="H23" s="266"/>
      <c r="I23" s="266"/>
      <c r="J23" s="266"/>
      <c r="K23" s="24"/>
    </row>
    <row r="24" spans="1:11" ht="24" customHeight="1">
      <c r="A24" s="268" t="s">
        <v>79</v>
      </c>
      <c r="B24" s="266" t="str">
        <f>IF(はじめに選択してください!L16=1,"特定工場の新設のための工事の開始の予定日",IF(OR(はじめに選択してください!L16=2,はじめに選択してください!L16=3,はじめに選択してください!L16=4),"特定工場の変更のための工事の開始の予定日","「はじめに選択してください」シートを確認してください"))</f>
        <v>「はじめに選択してください」シートを確認してください</v>
      </c>
      <c r="C24" s="266"/>
      <c r="D24" s="266"/>
      <c r="E24" s="266"/>
      <c r="F24" s="266"/>
      <c r="G24" s="266"/>
      <c r="H24" s="266"/>
      <c r="I24" s="266" t="s">
        <v>65</v>
      </c>
      <c r="J24" s="266"/>
      <c r="K24" s="99" t="s">
        <v>85</v>
      </c>
    </row>
    <row r="25" spans="1:11" ht="24" customHeight="1">
      <c r="A25" s="268"/>
      <c r="B25" s="266"/>
      <c r="C25" s="266"/>
      <c r="D25" s="266"/>
      <c r="E25" s="266"/>
      <c r="F25" s="266"/>
      <c r="G25" s="266"/>
      <c r="H25" s="266"/>
      <c r="I25" s="267" t="s">
        <v>66</v>
      </c>
      <c r="J25" s="267"/>
      <c r="K25" s="99" t="s">
        <v>85</v>
      </c>
    </row>
    <row r="26" spans="1:11" ht="24" customHeight="1">
      <c r="A26" s="266" t="s">
        <v>67</v>
      </c>
      <c r="B26" s="266"/>
      <c r="C26" s="266"/>
      <c r="D26" s="270" t="s">
        <v>68</v>
      </c>
      <c r="E26" s="270"/>
      <c r="F26" s="269" t="s">
        <v>69</v>
      </c>
      <c r="G26" s="266"/>
      <c r="H26" s="266"/>
      <c r="I26" s="266"/>
      <c r="J26" s="266"/>
      <c r="K26" s="266"/>
    </row>
    <row r="27" spans="1:11" ht="24" customHeight="1">
      <c r="A27" s="266" t="s">
        <v>70</v>
      </c>
      <c r="B27" s="266"/>
      <c r="C27" s="266"/>
      <c r="D27" s="270" t="s">
        <v>199</v>
      </c>
      <c r="E27" s="270"/>
      <c r="F27" s="269"/>
      <c r="G27" s="266"/>
      <c r="H27" s="266"/>
      <c r="I27" s="266"/>
      <c r="J27" s="266"/>
      <c r="K27" s="266"/>
    </row>
    <row r="28" spans="1:11" ht="24" customHeight="1">
      <c r="A28" s="266" t="s">
        <v>80</v>
      </c>
      <c r="B28" s="266"/>
      <c r="C28" s="266"/>
      <c r="D28" s="266"/>
      <c r="E28" s="266"/>
      <c r="F28" s="269"/>
      <c r="G28" s="266"/>
      <c r="H28" s="266"/>
      <c r="I28" s="266"/>
      <c r="J28" s="266"/>
      <c r="K28" s="266"/>
    </row>
    <row r="29" spans="1:11" ht="6" customHeight="1"/>
    <row r="30" spans="1:11" ht="13.5" customHeight="1">
      <c r="A30" s="21" t="s">
        <v>86</v>
      </c>
    </row>
    <row r="31" spans="1:11" ht="13.5" customHeight="1">
      <c r="A31" s="25" t="s">
        <v>88</v>
      </c>
      <c r="B31" s="21" t="s">
        <v>87</v>
      </c>
    </row>
    <row r="32" spans="1:11" ht="38.25" customHeight="1">
      <c r="A32" s="25" t="s">
        <v>295</v>
      </c>
      <c r="B32" s="278" t="s">
        <v>223</v>
      </c>
      <c r="C32" s="278"/>
      <c r="D32" s="278"/>
      <c r="E32" s="278"/>
      <c r="F32" s="278"/>
      <c r="G32" s="278"/>
      <c r="H32" s="278"/>
      <c r="I32" s="278"/>
      <c r="J32" s="278"/>
      <c r="K32" s="278"/>
    </row>
    <row r="33" spans="1:11" ht="38.25" customHeight="1">
      <c r="A33" s="25" t="s">
        <v>291</v>
      </c>
      <c r="B33" s="278" t="s">
        <v>224</v>
      </c>
      <c r="C33" s="278"/>
      <c r="D33" s="278"/>
      <c r="E33" s="278"/>
      <c r="F33" s="278"/>
      <c r="G33" s="278"/>
      <c r="H33" s="278"/>
      <c r="I33" s="278"/>
      <c r="J33" s="278"/>
      <c r="K33" s="278"/>
    </row>
    <row r="34" spans="1:11" ht="63.75" customHeight="1">
      <c r="A34" s="25" t="s">
        <v>296</v>
      </c>
      <c r="B34" s="278" t="s">
        <v>225</v>
      </c>
      <c r="C34" s="278"/>
      <c r="D34" s="278"/>
      <c r="E34" s="278"/>
      <c r="F34" s="278"/>
      <c r="G34" s="278"/>
      <c r="H34" s="278"/>
      <c r="I34" s="278"/>
      <c r="J34" s="278"/>
      <c r="K34" s="278"/>
    </row>
    <row r="35" spans="1:11" ht="38.25" customHeight="1">
      <c r="A35" s="25" t="s">
        <v>292</v>
      </c>
      <c r="B35" s="278" t="s">
        <v>226</v>
      </c>
      <c r="C35" s="278"/>
      <c r="D35" s="278"/>
      <c r="E35" s="278"/>
      <c r="F35" s="278"/>
      <c r="G35" s="278"/>
      <c r="H35" s="278"/>
      <c r="I35" s="278"/>
      <c r="J35" s="278"/>
      <c r="K35" s="278"/>
    </row>
    <row r="36" spans="1:11" ht="38.25" customHeight="1">
      <c r="A36" s="25" t="s">
        <v>293</v>
      </c>
      <c r="B36" s="278" t="s">
        <v>252</v>
      </c>
      <c r="C36" s="278"/>
      <c r="D36" s="278"/>
      <c r="E36" s="278"/>
      <c r="F36" s="278"/>
      <c r="G36" s="278"/>
      <c r="H36" s="278"/>
      <c r="I36" s="278"/>
      <c r="J36" s="278"/>
      <c r="K36" s="278"/>
    </row>
    <row r="37" spans="1:11" ht="27" customHeight="1">
      <c r="A37" s="25" t="s">
        <v>294</v>
      </c>
      <c r="B37" s="278" t="s">
        <v>227</v>
      </c>
      <c r="C37" s="278"/>
      <c r="D37" s="278"/>
      <c r="E37" s="278"/>
      <c r="F37" s="278"/>
      <c r="G37" s="278"/>
      <c r="H37" s="278"/>
      <c r="I37" s="278"/>
      <c r="J37" s="278"/>
      <c r="K37" s="278"/>
    </row>
  </sheetData>
  <mergeCells count="35">
    <mergeCell ref="B37:K37"/>
    <mergeCell ref="A3:K3"/>
    <mergeCell ref="B32:K32"/>
    <mergeCell ref="B33:K33"/>
    <mergeCell ref="B34:K34"/>
    <mergeCell ref="B35:K35"/>
    <mergeCell ref="B36:K36"/>
    <mergeCell ref="J5:K5"/>
    <mergeCell ref="A26:C26"/>
    <mergeCell ref="D26:E26"/>
    <mergeCell ref="A14:K14"/>
    <mergeCell ref="B16:D16"/>
    <mergeCell ref="B18:E18"/>
    <mergeCell ref="I25:J25"/>
    <mergeCell ref="F18:G18"/>
    <mergeCell ref="H18:I18"/>
    <mergeCell ref="B19:E19"/>
    <mergeCell ref="F19:G19"/>
    <mergeCell ref="H19:I19"/>
    <mergeCell ref="G16:K16"/>
    <mergeCell ref="B17:H17"/>
    <mergeCell ref="I17:K17"/>
    <mergeCell ref="F26:F28"/>
    <mergeCell ref="G26:K28"/>
    <mergeCell ref="A27:C27"/>
    <mergeCell ref="D27:E27"/>
    <mergeCell ref="A28:B28"/>
    <mergeCell ref="C28:E28"/>
    <mergeCell ref="B20:J20"/>
    <mergeCell ref="B21:J21"/>
    <mergeCell ref="B22:J22"/>
    <mergeCell ref="B23:J23"/>
    <mergeCell ref="A24:A25"/>
    <mergeCell ref="B24:H25"/>
    <mergeCell ref="I24:J24"/>
  </mergeCells>
  <phoneticPr fontId="1"/>
  <pageMargins left="0.98425196850393704" right="0.98425196850393704" top="0.98425196850393704" bottom="0.39370078740157483"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CECFF"/>
  </sheetPr>
  <dimension ref="A1:AF55"/>
  <sheetViews>
    <sheetView showGridLines="0" zoomScaleNormal="100" zoomScaleSheetLayoutView="100" workbookViewId="0">
      <selection sqref="A1:L1"/>
    </sheetView>
  </sheetViews>
  <sheetFormatPr defaultColWidth="0" defaultRowHeight="12.75" zeroHeight="1"/>
  <cols>
    <col min="1" max="2" width="2.625" style="21" customWidth="1"/>
    <col min="3" max="3" width="15.625" style="21" customWidth="1"/>
    <col min="4" max="4" width="4.125" style="21" customWidth="1"/>
    <col min="5" max="5" width="10.625" style="21" customWidth="1"/>
    <col min="6" max="6" width="7.625" style="21" customWidth="1"/>
    <col min="7" max="7" width="3.375" style="21" customWidth="1"/>
    <col min="8" max="8" width="10.625" style="21" customWidth="1"/>
    <col min="9" max="9" width="4.625" style="56" customWidth="1"/>
    <col min="10" max="10" width="6.125" style="21" customWidth="1"/>
    <col min="11" max="11" width="10.625" style="56" customWidth="1"/>
    <col min="12" max="12" width="3.25" style="21" customWidth="1"/>
    <col min="13" max="13" width="0.125" style="56" customWidth="1"/>
    <col min="14" max="19" width="5.875" style="21" hidden="1" customWidth="1"/>
    <col min="20" max="20" width="5" style="21" hidden="1" customWidth="1"/>
    <col min="21" max="16384" width="9" style="21" hidden="1"/>
  </cols>
  <sheetData>
    <row r="1" spans="1:32" ht="18" customHeight="1">
      <c r="A1" s="279" t="str">
        <f>IF(はじめに選択してください!L16=1,"特定工場の新設の趣旨説明書",IF(OR(はじめに選択してください!L16=2,はじめに選択してください!L16=3,はじめに選択してください!L16=4),"特定工場の変更の趣旨説明書","「はじめに選択してください」シートを確認してください"))</f>
        <v>「はじめに選択してください」シートを確認してください</v>
      </c>
      <c r="B1" s="279"/>
      <c r="C1" s="279"/>
      <c r="D1" s="279"/>
      <c r="E1" s="279"/>
      <c r="F1" s="279"/>
      <c r="G1" s="279"/>
      <c r="H1" s="279"/>
      <c r="I1" s="279"/>
      <c r="J1" s="279"/>
      <c r="K1" s="279"/>
      <c r="L1" s="279"/>
      <c r="M1" s="73"/>
    </row>
    <row r="2" spans="1:32" ht="9" customHeight="1"/>
    <row r="3" spans="1:32" ht="18" customHeight="1">
      <c r="A3" s="25" t="s">
        <v>88</v>
      </c>
      <c r="B3" s="25"/>
      <c r="C3" s="21" t="s">
        <v>96</v>
      </c>
      <c r="AF3" s="21">
        <v>1</v>
      </c>
    </row>
    <row r="4" spans="1:32" ht="18" customHeight="1">
      <c r="C4" s="21" t="s">
        <v>97</v>
      </c>
      <c r="D4" s="21" t="str">
        <f>IF(申請書!I11="","",申請書!I11)</f>
        <v>株式会社○○</v>
      </c>
    </row>
    <row r="5" spans="1:32" ht="18" customHeight="1">
      <c r="C5" s="21" t="s">
        <v>2</v>
      </c>
      <c r="D5" s="21" t="str">
        <f>IF(申請書!I9="","",申請書!I9&amp;"　"&amp;申請書!I10)</f>
        <v>〒417-8601　富士市永田町一丁目100番地</v>
      </c>
      <c r="E5" s="22"/>
      <c r="F5" s="22"/>
    </row>
    <row r="6" spans="1:32" ht="18" customHeight="1">
      <c r="C6" s="21" t="s">
        <v>209</v>
      </c>
      <c r="D6" s="284"/>
      <c r="E6" s="284"/>
      <c r="F6" s="171" t="s">
        <v>210</v>
      </c>
      <c r="H6" s="284"/>
      <c r="I6" s="284"/>
      <c r="J6" s="171" t="s">
        <v>211</v>
      </c>
    </row>
    <row r="7" spans="1:32" ht="18" customHeight="1">
      <c r="E7" s="22"/>
      <c r="F7" s="22"/>
    </row>
    <row r="8" spans="1:32" ht="15" customHeight="1">
      <c r="A8" s="21" t="str">
        <f>IF(はじめに選択してください!L16=1,"２　新設の内容（各施設の単位を標準にして該当するものにチェックをつけてください。）",IF(OR(はじめに選択してください!L16=2,はじめに選択してください!L16=3,はじめに選択してください!L16=4),"２　変更の内容（各施設の単位を標準にして該当するものにチェックをつけてください。）","「はじめに選択してください」シートを確認してください"))</f>
        <v>「はじめに選択してください」シートを確認してください</v>
      </c>
    </row>
    <row r="9" spans="1:32" ht="24" customHeight="1">
      <c r="B9" s="281" t="s">
        <v>299</v>
      </c>
      <c r="C9" s="282"/>
      <c r="D9" s="112"/>
      <c r="E9" s="113"/>
      <c r="F9" s="113"/>
      <c r="G9" s="113"/>
      <c r="H9" s="113"/>
      <c r="I9" s="113"/>
      <c r="J9" s="113"/>
      <c r="K9" s="113"/>
      <c r="L9" s="114"/>
      <c r="M9" s="115"/>
      <c r="N9" s="21">
        <v>0</v>
      </c>
    </row>
    <row r="10" spans="1:32" ht="24" customHeight="1">
      <c r="B10" s="281" t="s">
        <v>297</v>
      </c>
      <c r="C10" s="282"/>
      <c r="D10" s="112"/>
      <c r="E10" s="113"/>
      <c r="F10" s="113"/>
      <c r="G10" s="113"/>
      <c r="H10" s="113"/>
      <c r="I10" s="113"/>
      <c r="J10" s="113"/>
      <c r="K10" s="113"/>
      <c r="L10" s="114"/>
      <c r="M10" s="115"/>
      <c r="N10" s="21" t="b">
        <v>0</v>
      </c>
      <c r="O10" s="21" t="b">
        <v>0</v>
      </c>
      <c r="P10" s="21" t="b">
        <v>0</v>
      </c>
      <c r="Q10" s="21" t="b">
        <v>0</v>
      </c>
      <c r="R10" s="21" t="b">
        <v>0</v>
      </c>
      <c r="S10" s="21" t="b">
        <v>0</v>
      </c>
      <c r="T10" s="21" t="b">
        <v>0</v>
      </c>
    </row>
    <row r="11" spans="1:32" ht="24" customHeight="1">
      <c r="B11" s="281" t="s">
        <v>298</v>
      </c>
      <c r="C11" s="282"/>
      <c r="D11" s="112"/>
      <c r="E11" s="113"/>
      <c r="F11" s="113"/>
      <c r="G11" s="113"/>
      <c r="H11" s="113"/>
      <c r="I11" s="113"/>
      <c r="J11" s="113"/>
      <c r="K11" s="113"/>
      <c r="L11" s="114"/>
      <c r="M11" s="115"/>
      <c r="N11" s="74" t="b">
        <v>0</v>
      </c>
      <c r="O11" s="21" t="b">
        <v>0</v>
      </c>
      <c r="P11" s="21" t="b">
        <v>0</v>
      </c>
      <c r="Q11" s="21" t="b">
        <v>0</v>
      </c>
      <c r="R11" s="21" t="b">
        <v>0</v>
      </c>
      <c r="S11" s="21" t="b">
        <v>0</v>
      </c>
    </row>
    <row r="12" spans="1:32" ht="24" customHeight="1">
      <c r="B12" s="281" t="s">
        <v>98</v>
      </c>
      <c r="C12" s="282"/>
      <c r="D12" s="112"/>
      <c r="E12" s="113"/>
      <c r="F12" s="113"/>
      <c r="G12" s="113"/>
      <c r="H12" s="113"/>
      <c r="I12" s="113"/>
      <c r="J12" s="113"/>
      <c r="K12" s="113"/>
      <c r="L12" s="114"/>
      <c r="M12" s="115"/>
      <c r="N12" s="74" t="b">
        <v>0</v>
      </c>
      <c r="O12" s="21" t="b">
        <v>0</v>
      </c>
      <c r="P12" s="21" t="b">
        <v>0</v>
      </c>
      <c r="Q12" s="21" t="b">
        <v>0</v>
      </c>
      <c r="R12" s="21" t="b">
        <v>0</v>
      </c>
      <c r="S12" s="21" t="b">
        <v>0</v>
      </c>
    </row>
    <row r="13" spans="1:32" ht="18" customHeight="1">
      <c r="A13" s="8"/>
      <c r="B13" s="8"/>
      <c r="M13" s="70"/>
    </row>
    <row r="14" spans="1:32" ht="15" customHeight="1">
      <c r="A14" s="21" t="str">
        <f>IF(はじめに選択してください!L16=1,"３　新設の趣旨説明",IF(OR(はじめに選択してください!L16=2,はじめに選択してください!L16=3,はじめに選択してください!L16=4),"３　変更の趣旨説明","「はじめに選択してください」シートを確認してください"))</f>
        <v>「はじめに選択してください」シートを確認してください</v>
      </c>
      <c r="M14" s="70"/>
    </row>
    <row r="15" spans="1:32" ht="15" customHeight="1">
      <c r="B15" s="21" t="s">
        <v>100</v>
      </c>
      <c r="C15" s="21" t="s">
        <v>99</v>
      </c>
      <c r="M15" s="70"/>
    </row>
    <row r="16" spans="1:32" ht="81" customHeight="1">
      <c r="C16" s="288"/>
      <c r="D16" s="288"/>
      <c r="E16" s="288"/>
      <c r="F16" s="288"/>
      <c r="G16" s="288"/>
      <c r="H16" s="288"/>
      <c r="I16" s="288"/>
      <c r="J16" s="288"/>
      <c r="K16" s="288"/>
      <c r="L16" s="288"/>
      <c r="M16" s="117"/>
    </row>
    <row r="17" spans="2:13" ht="15" customHeight="1">
      <c r="M17" s="70"/>
    </row>
    <row r="18" spans="2:13" ht="15" customHeight="1">
      <c r="B18" s="21" t="s">
        <v>100</v>
      </c>
      <c r="C18" s="21" t="s">
        <v>107</v>
      </c>
      <c r="M18" s="70"/>
    </row>
    <row r="19" spans="2:13" ht="24" customHeight="1">
      <c r="C19" s="266" t="s">
        <v>101</v>
      </c>
      <c r="D19" s="283"/>
      <c r="E19" s="177" t="s">
        <v>238</v>
      </c>
      <c r="F19" s="270" t="s">
        <v>239</v>
      </c>
      <c r="G19" s="270"/>
      <c r="H19" s="62" t="s">
        <v>219</v>
      </c>
      <c r="I19" s="270" t="s">
        <v>217</v>
      </c>
      <c r="J19" s="270"/>
      <c r="K19" s="62" t="s">
        <v>218</v>
      </c>
      <c r="M19" s="70"/>
    </row>
    <row r="20" spans="2:13" ht="24" customHeight="1">
      <c r="C20" s="266" t="s">
        <v>102</v>
      </c>
      <c r="D20" s="266"/>
      <c r="E20" s="145"/>
      <c r="F20" s="286"/>
      <c r="G20" s="286"/>
      <c r="H20" s="69" t="s">
        <v>109</v>
      </c>
      <c r="I20" s="289" t="str">
        <f>IF(AND(SUM(E20)=0,SUM(F20)=0),"",IF(F20-E20&lt;0,"",F20-E20))</f>
        <v/>
      </c>
      <c r="J20" s="289"/>
      <c r="K20" s="215" t="str">
        <f>IF(AND(SUM(E20)=0,SUM(F20)=0),"",IF(F20-E20&gt;0,"",F20-E20))</f>
        <v/>
      </c>
      <c r="M20" s="70"/>
    </row>
    <row r="21" spans="2:13" ht="24" customHeight="1">
      <c r="C21" s="266" t="s">
        <v>103</v>
      </c>
      <c r="D21" s="266"/>
      <c r="E21" s="145"/>
      <c r="F21" s="286"/>
      <c r="G21" s="286"/>
      <c r="H21" s="69" t="s">
        <v>109</v>
      </c>
      <c r="I21" s="289" t="str">
        <f>IF(AND(SUM(E21)=0,SUM(F21)=0),"",IF(F21-E21&lt;0,"",F21-E21))</f>
        <v/>
      </c>
      <c r="J21" s="289"/>
      <c r="K21" s="215" t="str">
        <f>IF(AND(SUM(E21)=0,SUM(F21)=0),"",IF(F21-E21&gt;0,"",F21-E21))</f>
        <v/>
      </c>
      <c r="M21" s="70"/>
    </row>
    <row r="22" spans="2:13" ht="24" customHeight="1">
      <c r="C22" s="266" t="s">
        <v>104</v>
      </c>
      <c r="D22" s="266"/>
      <c r="E22" s="146" t="str">
        <f>IF(SUM(別紙１!D22)=0,"",ROUNDDOWN(別紙１!D22,0))</f>
        <v/>
      </c>
      <c r="F22" s="285" t="str">
        <f>IF(SUM(別紙１!E22)=0,"",ROUNDDOWN(別紙１!E22,0))</f>
        <v/>
      </c>
      <c r="G22" s="285"/>
      <c r="H22" s="81" t="str">
        <f>IF(OR(F$20="",F22=""),"",F22/F$20*100)</f>
        <v/>
      </c>
      <c r="I22" s="285" t="str">
        <f>IF(SUM(別紙１!F22)=0,"",ROUNDDOWN(別紙１!F22,0))</f>
        <v/>
      </c>
      <c r="J22" s="285"/>
      <c r="K22" s="31" t="str">
        <f>IF(SUM(別紙１!G22)=0,"",ROUNDDOWN(別紙１!G22,0))</f>
        <v/>
      </c>
      <c r="M22" s="70"/>
    </row>
    <row r="23" spans="2:13" ht="24" customHeight="1">
      <c r="C23" s="266" t="s">
        <v>105</v>
      </c>
      <c r="D23" s="266"/>
      <c r="E23" s="146" t="str">
        <f>IF(SUM(別紙２!D22)=0,"",ROUNDDOWN(別紙２!D22,0))</f>
        <v/>
      </c>
      <c r="F23" s="285" t="str">
        <f>IF(SUM(別紙２!E22)=0,"",ROUNDDOWN(別紙２!E22,0))</f>
        <v/>
      </c>
      <c r="G23" s="285" t="str">
        <f>IF(SUM(別紙２!F22)=0,"",別紙２!F22)</f>
        <v/>
      </c>
      <c r="H23" s="81" t="str">
        <f t="shared" ref="H23" si="0">IF(OR(F$20="",F23=""),"",F23/F$20*100)</f>
        <v/>
      </c>
      <c r="I23" s="285" t="str">
        <f>IF(SUM(別紙２!F22)=0,"",ROUNDDOWN(別紙２!F22,0))</f>
        <v/>
      </c>
      <c r="J23" s="285" t="str">
        <f>IF(SUM(別紙２!I22)=0,"",別紙２!I22)</f>
        <v/>
      </c>
      <c r="K23" s="31" t="str">
        <f>IF(SUM(別紙２!G22)=0,"",ROUNDDOWN(別紙２!G22,0))</f>
        <v/>
      </c>
      <c r="M23" s="70"/>
    </row>
    <row r="24" spans="2:13" ht="24" customHeight="1">
      <c r="C24" s="266" t="s">
        <v>106</v>
      </c>
      <c r="D24" s="266"/>
      <c r="E24" s="146" t="str">
        <f>IF(SUM(別紙２!D29)=0,"",ROUNDDOWN(別紙２!D29,0))</f>
        <v/>
      </c>
      <c r="F24" s="285" t="str">
        <f>IF(SUM(別紙２!E29)=0,"",ROUNDDOWN(別紙２!E29,0))</f>
        <v/>
      </c>
      <c r="G24" s="285" t="str">
        <f>IF(SUM(別紙２!F23)=0,"",別紙２!F23)</f>
        <v/>
      </c>
      <c r="H24" s="81" t="str">
        <f t="shared" ref="H24" si="1">IF(OR(F$20="",F24=""),"",F24/F$20*100)</f>
        <v/>
      </c>
      <c r="I24" s="285" t="str">
        <f>IF(SUM(別紙２!F29)=0,"",ROUNDDOWN(別紙２!F29,0))</f>
        <v/>
      </c>
      <c r="J24" s="285" t="str">
        <f>IF(SUM(別紙２!I23)=0,"",別紙２!I23)</f>
        <v/>
      </c>
      <c r="K24" s="31" t="str">
        <f>IF(SUM(別紙２!G29)=0,"",ROUNDDOWN(別紙２!G29,0))</f>
        <v/>
      </c>
      <c r="M24" s="70"/>
    </row>
    <row r="25" spans="2:13" ht="9" customHeight="1">
      <c r="M25" s="70"/>
    </row>
    <row r="26" spans="2:13" ht="15" customHeight="1">
      <c r="B26" s="21" t="s">
        <v>100</v>
      </c>
      <c r="C26" s="21" t="s">
        <v>108</v>
      </c>
      <c r="M26" s="70"/>
    </row>
    <row r="27" spans="2:13" ht="24" customHeight="1">
      <c r="C27" s="287"/>
      <c r="D27" s="287"/>
      <c r="E27" s="287"/>
      <c r="F27" s="287"/>
      <c r="G27" s="287"/>
      <c r="H27" s="287"/>
      <c r="I27" s="287"/>
      <c r="J27" s="287"/>
      <c r="K27" s="287"/>
      <c r="L27" s="287"/>
      <c r="M27" s="116"/>
    </row>
    <row r="28" spans="2:13" ht="24" customHeight="1">
      <c r="C28" s="287"/>
      <c r="D28" s="287"/>
      <c r="E28" s="287"/>
      <c r="F28" s="287"/>
      <c r="G28" s="287"/>
      <c r="H28" s="287"/>
      <c r="I28" s="287"/>
      <c r="J28" s="287"/>
      <c r="K28" s="287"/>
      <c r="L28" s="287"/>
      <c r="M28" s="116"/>
    </row>
    <row r="29" spans="2:13" ht="24" customHeight="1">
      <c r="C29" s="287"/>
      <c r="D29" s="287"/>
      <c r="E29" s="287"/>
      <c r="F29" s="287"/>
      <c r="G29" s="287"/>
      <c r="H29" s="287"/>
      <c r="I29" s="287"/>
      <c r="J29" s="287"/>
      <c r="K29" s="287"/>
      <c r="L29" s="287"/>
      <c r="M29" s="116"/>
    </row>
    <row r="30" spans="2:13" ht="0.75" customHeight="1"/>
    <row r="31" spans="2:13" hidden="1"/>
    <row r="32" spans="2:13"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sheetData>
  <mergeCells count="32">
    <mergeCell ref="C27:F27"/>
    <mergeCell ref="G27:L27"/>
    <mergeCell ref="G28:L28"/>
    <mergeCell ref="G29:L29"/>
    <mergeCell ref="C16:L16"/>
    <mergeCell ref="C24:D24"/>
    <mergeCell ref="C23:D23"/>
    <mergeCell ref="C28:F28"/>
    <mergeCell ref="C29:F29"/>
    <mergeCell ref="F24:G24"/>
    <mergeCell ref="F23:G23"/>
    <mergeCell ref="I20:J20"/>
    <mergeCell ref="I21:J21"/>
    <mergeCell ref="I22:J22"/>
    <mergeCell ref="I23:J23"/>
    <mergeCell ref="I24:J24"/>
    <mergeCell ref="A1:L1"/>
    <mergeCell ref="B12:C12"/>
    <mergeCell ref="C22:D22"/>
    <mergeCell ref="C21:D21"/>
    <mergeCell ref="C20:D20"/>
    <mergeCell ref="C19:D19"/>
    <mergeCell ref="B9:C9"/>
    <mergeCell ref="B10:C10"/>
    <mergeCell ref="B11:C11"/>
    <mergeCell ref="D6:E6"/>
    <mergeCell ref="H6:I6"/>
    <mergeCell ref="I19:J19"/>
    <mergeCell ref="F19:G19"/>
    <mergeCell ref="F22:G22"/>
    <mergeCell ref="F21:G21"/>
    <mergeCell ref="F20:G20"/>
  </mergeCells>
  <phoneticPr fontId="1"/>
  <pageMargins left="0.98425196850393704" right="0.98425196850393704" top="0.98425196850393704" bottom="0.98425196850393704"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5" r:id="rId4" name="オプション 1">
              <controlPr defaultSize="0" autoFill="0" autoLine="0" autoPict="0">
                <anchor moveWithCells="1">
                  <from>
                    <xdr:col>3</xdr:col>
                    <xdr:colOff>57150</xdr:colOff>
                    <xdr:row>8</xdr:row>
                    <xdr:rowOff>38100</xdr:rowOff>
                  </from>
                  <to>
                    <xdr:col>4</xdr:col>
                    <xdr:colOff>171450</xdr:colOff>
                    <xdr:row>8</xdr:row>
                    <xdr:rowOff>257175</xdr:rowOff>
                  </to>
                </anchor>
              </controlPr>
            </control>
          </mc:Choice>
        </mc:AlternateContent>
        <mc:AlternateContent xmlns:mc="http://schemas.openxmlformats.org/markup-compatibility/2006">
          <mc:Choice Requires="x14">
            <control shapeId="40966" r:id="rId5" name="Option Button 6">
              <controlPr defaultSize="0" autoFill="0" autoLine="0" autoPict="0">
                <anchor moveWithCells="1">
                  <from>
                    <xdr:col>4</xdr:col>
                    <xdr:colOff>247650</xdr:colOff>
                    <xdr:row>8</xdr:row>
                    <xdr:rowOff>38100</xdr:rowOff>
                  </from>
                  <to>
                    <xdr:col>4</xdr:col>
                    <xdr:colOff>685800</xdr:colOff>
                    <xdr:row>8</xdr:row>
                    <xdr:rowOff>257175</xdr:rowOff>
                  </to>
                </anchor>
              </controlPr>
            </control>
          </mc:Choice>
        </mc:AlternateContent>
        <mc:AlternateContent xmlns:mc="http://schemas.openxmlformats.org/markup-compatibility/2006">
          <mc:Choice Requires="x14">
            <control shapeId="40967" r:id="rId6" name="Option Button 7">
              <controlPr defaultSize="0" autoFill="0" autoLine="0" autoPict="0">
                <anchor moveWithCells="1">
                  <from>
                    <xdr:col>4</xdr:col>
                    <xdr:colOff>762000</xdr:colOff>
                    <xdr:row>8</xdr:row>
                    <xdr:rowOff>38100</xdr:rowOff>
                  </from>
                  <to>
                    <xdr:col>6</xdr:col>
                    <xdr:colOff>114300</xdr:colOff>
                    <xdr:row>8</xdr:row>
                    <xdr:rowOff>257175</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8</xdr:col>
                    <xdr:colOff>123825</xdr:colOff>
                    <xdr:row>9</xdr:row>
                    <xdr:rowOff>57150</xdr:rowOff>
                  </from>
                  <to>
                    <xdr:col>9</xdr:col>
                    <xdr:colOff>352425</xdr:colOff>
                    <xdr:row>9</xdr:row>
                    <xdr:rowOff>257175</xdr:rowOff>
                  </to>
                </anchor>
              </controlPr>
            </control>
          </mc:Choice>
        </mc:AlternateContent>
        <mc:AlternateContent xmlns:mc="http://schemas.openxmlformats.org/markup-compatibility/2006">
          <mc:Choice Requires="x14">
            <control shapeId="40969" r:id="rId8" name="Check Box 9">
              <controlPr defaultSize="0" autoFill="0" autoLine="0" autoPict="0">
                <anchor moveWithCells="1">
                  <from>
                    <xdr:col>10</xdr:col>
                    <xdr:colOff>333375</xdr:colOff>
                    <xdr:row>9</xdr:row>
                    <xdr:rowOff>57150</xdr:rowOff>
                  </from>
                  <to>
                    <xdr:col>11</xdr:col>
                    <xdr:colOff>171450</xdr:colOff>
                    <xdr:row>9</xdr:row>
                    <xdr:rowOff>257175</xdr:rowOff>
                  </to>
                </anchor>
              </controlPr>
            </control>
          </mc:Choice>
        </mc:AlternateContent>
        <mc:AlternateContent xmlns:mc="http://schemas.openxmlformats.org/markup-compatibility/2006">
          <mc:Choice Requires="x14">
            <control shapeId="40971" r:id="rId9" name="Check Box 11">
              <controlPr defaultSize="0" autoFill="0" autoLine="0" autoPict="0">
                <anchor moveWithCells="1">
                  <from>
                    <xdr:col>7</xdr:col>
                    <xdr:colOff>9525</xdr:colOff>
                    <xdr:row>9</xdr:row>
                    <xdr:rowOff>57150</xdr:rowOff>
                  </from>
                  <to>
                    <xdr:col>8</xdr:col>
                    <xdr:colOff>95250</xdr:colOff>
                    <xdr:row>9</xdr:row>
                    <xdr:rowOff>257175</xdr:rowOff>
                  </to>
                </anchor>
              </controlPr>
            </control>
          </mc:Choice>
        </mc:AlternateContent>
        <mc:AlternateContent xmlns:mc="http://schemas.openxmlformats.org/markup-compatibility/2006">
          <mc:Choice Requires="x14">
            <control shapeId="40972" r:id="rId10" name="Check Box 12">
              <controlPr defaultSize="0" autoFill="0" autoLine="0" autoPict="0" altText="新設">
                <anchor moveWithCells="1">
                  <from>
                    <xdr:col>3</xdr:col>
                    <xdr:colOff>57150</xdr:colOff>
                    <xdr:row>9</xdr:row>
                    <xdr:rowOff>57150</xdr:rowOff>
                  </from>
                  <to>
                    <xdr:col>4</xdr:col>
                    <xdr:colOff>209550</xdr:colOff>
                    <xdr:row>9</xdr:row>
                    <xdr:rowOff>257175</xdr:rowOff>
                  </to>
                </anchor>
              </controlPr>
            </control>
          </mc:Choice>
        </mc:AlternateContent>
        <mc:AlternateContent xmlns:mc="http://schemas.openxmlformats.org/markup-compatibility/2006">
          <mc:Choice Requires="x14">
            <control shapeId="40973" r:id="rId11" name="Check Box 13">
              <controlPr defaultSize="0" autoFill="0" autoLine="0" autoPict="0">
                <anchor moveWithCells="1">
                  <from>
                    <xdr:col>4</xdr:col>
                    <xdr:colOff>247650</xdr:colOff>
                    <xdr:row>9</xdr:row>
                    <xdr:rowOff>57150</xdr:rowOff>
                  </from>
                  <to>
                    <xdr:col>5</xdr:col>
                    <xdr:colOff>333375</xdr:colOff>
                    <xdr:row>9</xdr:row>
                    <xdr:rowOff>257175</xdr:rowOff>
                  </to>
                </anchor>
              </controlPr>
            </control>
          </mc:Choice>
        </mc:AlternateContent>
        <mc:AlternateContent xmlns:mc="http://schemas.openxmlformats.org/markup-compatibility/2006">
          <mc:Choice Requires="x14">
            <control shapeId="40974" r:id="rId12" name="Check Box 14">
              <controlPr defaultSize="0" autoFill="0" autoLine="0" autoPict="0">
                <anchor moveWithCells="1">
                  <from>
                    <xdr:col>5</xdr:col>
                    <xdr:colOff>314325</xdr:colOff>
                    <xdr:row>9</xdr:row>
                    <xdr:rowOff>57150</xdr:rowOff>
                  </from>
                  <to>
                    <xdr:col>7</xdr:col>
                    <xdr:colOff>57150</xdr:colOff>
                    <xdr:row>9</xdr:row>
                    <xdr:rowOff>257175</xdr:rowOff>
                  </to>
                </anchor>
              </controlPr>
            </control>
          </mc:Choice>
        </mc:AlternateContent>
        <mc:AlternateContent xmlns:mc="http://schemas.openxmlformats.org/markup-compatibility/2006">
          <mc:Choice Requires="x14">
            <control shapeId="40975" r:id="rId13" name="Check Box 15">
              <controlPr defaultSize="0" autoFill="0" autoLine="0" autoPict="0">
                <anchor moveWithCells="1">
                  <from>
                    <xdr:col>9</xdr:col>
                    <xdr:colOff>276225</xdr:colOff>
                    <xdr:row>9</xdr:row>
                    <xdr:rowOff>57150</xdr:rowOff>
                  </from>
                  <to>
                    <xdr:col>10</xdr:col>
                    <xdr:colOff>381000</xdr:colOff>
                    <xdr:row>9</xdr:row>
                    <xdr:rowOff>257175</xdr:rowOff>
                  </to>
                </anchor>
              </controlPr>
            </control>
          </mc:Choice>
        </mc:AlternateContent>
        <mc:AlternateContent xmlns:mc="http://schemas.openxmlformats.org/markup-compatibility/2006">
          <mc:Choice Requires="x14">
            <control shapeId="40976" r:id="rId14" name="Check Box 16">
              <controlPr defaultSize="0" autoFill="0" autoLine="0" autoPict="0">
                <anchor moveWithCells="1">
                  <from>
                    <xdr:col>7</xdr:col>
                    <xdr:colOff>266700</xdr:colOff>
                    <xdr:row>10</xdr:row>
                    <xdr:rowOff>57150</xdr:rowOff>
                  </from>
                  <to>
                    <xdr:col>8</xdr:col>
                    <xdr:colOff>38100</xdr:colOff>
                    <xdr:row>10</xdr:row>
                    <xdr:rowOff>257175</xdr:rowOff>
                  </to>
                </anchor>
              </controlPr>
            </control>
          </mc:Choice>
        </mc:AlternateContent>
        <mc:AlternateContent xmlns:mc="http://schemas.openxmlformats.org/markup-compatibility/2006">
          <mc:Choice Requires="x14">
            <control shapeId="40977" r:id="rId15" name="Check Box 17">
              <controlPr defaultSize="0" autoFill="0" autoLine="0" autoPict="0">
                <anchor moveWithCells="1">
                  <from>
                    <xdr:col>9</xdr:col>
                    <xdr:colOff>457200</xdr:colOff>
                    <xdr:row>10</xdr:row>
                    <xdr:rowOff>57150</xdr:rowOff>
                  </from>
                  <to>
                    <xdr:col>10</xdr:col>
                    <xdr:colOff>638175</xdr:colOff>
                    <xdr:row>10</xdr:row>
                    <xdr:rowOff>257175</xdr:rowOff>
                  </to>
                </anchor>
              </controlPr>
            </control>
          </mc:Choice>
        </mc:AlternateContent>
        <mc:AlternateContent xmlns:mc="http://schemas.openxmlformats.org/markup-compatibility/2006">
          <mc:Choice Requires="x14">
            <control shapeId="40979" r:id="rId16" name="Check Box 19">
              <controlPr defaultSize="0" autoFill="0" autoLine="0" autoPict="0" altText="新設">
                <anchor moveWithCells="1">
                  <from>
                    <xdr:col>3</xdr:col>
                    <xdr:colOff>57150</xdr:colOff>
                    <xdr:row>10</xdr:row>
                    <xdr:rowOff>57150</xdr:rowOff>
                  </from>
                  <to>
                    <xdr:col>4</xdr:col>
                    <xdr:colOff>209550</xdr:colOff>
                    <xdr:row>10</xdr:row>
                    <xdr:rowOff>257175</xdr:rowOff>
                  </to>
                </anchor>
              </controlPr>
            </control>
          </mc:Choice>
        </mc:AlternateContent>
        <mc:AlternateContent xmlns:mc="http://schemas.openxmlformats.org/markup-compatibility/2006">
          <mc:Choice Requires="x14">
            <control shapeId="40980" r:id="rId17" name="Check Box 20">
              <controlPr defaultSize="0" autoFill="0" autoLine="0" autoPict="0">
                <anchor moveWithCells="1">
                  <from>
                    <xdr:col>4</xdr:col>
                    <xdr:colOff>247650</xdr:colOff>
                    <xdr:row>10</xdr:row>
                    <xdr:rowOff>57150</xdr:rowOff>
                  </from>
                  <to>
                    <xdr:col>4</xdr:col>
                    <xdr:colOff>714375</xdr:colOff>
                    <xdr:row>10</xdr:row>
                    <xdr:rowOff>257175</xdr:rowOff>
                  </to>
                </anchor>
              </controlPr>
            </control>
          </mc:Choice>
        </mc:AlternateContent>
        <mc:AlternateContent xmlns:mc="http://schemas.openxmlformats.org/markup-compatibility/2006">
          <mc:Choice Requires="x14">
            <control shapeId="40981" r:id="rId18" name="Check Box 21">
              <controlPr defaultSize="0" autoFill="0" autoLine="0" autoPict="0">
                <anchor moveWithCells="1">
                  <from>
                    <xdr:col>4</xdr:col>
                    <xdr:colOff>771525</xdr:colOff>
                    <xdr:row>10</xdr:row>
                    <xdr:rowOff>57150</xdr:rowOff>
                  </from>
                  <to>
                    <xdr:col>7</xdr:col>
                    <xdr:colOff>238125</xdr:colOff>
                    <xdr:row>10</xdr:row>
                    <xdr:rowOff>257175</xdr:rowOff>
                  </to>
                </anchor>
              </controlPr>
            </control>
          </mc:Choice>
        </mc:AlternateContent>
        <mc:AlternateContent xmlns:mc="http://schemas.openxmlformats.org/markup-compatibility/2006">
          <mc:Choice Requires="x14">
            <control shapeId="40982" r:id="rId19" name="Check Box 22">
              <controlPr defaultSize="0" autoFill="0" autoLine="0" autoPict="0">
                <anchor moveWithCells="1">
                  <from>
                    <xdr:col>8</xdr:col>
                    <xdr:colOff>19050</xdr:colOff>
                    <xdr:row>10</xdr:row>
                    <xdr:rowOff>57150</xdr:rowOff>
                  </from>
                  <to>
                    <xdr:col>9</xdr:col>
                    <xdr:colOff>238125</xdr:colOff>
                    <xdr:row>10</xdr:row>
                    <xdr:rowOff>257175</xdr:rowOff>
                  </to>
                </anchor>
              </controlPr>
            </control>
          </mc:Choice>
        </mc:AlternateContent>
        <mc:AlternateContent xmlns:mc="http://schemas.openxmlformats.org/markup-compatibility/2006">
          <mc:Choice Requires="x14">
            <control shapeId="40983" r:id="rId20" name="Check Box 23">
              <controlPr defaultSize="0" autoFill="0" autoLine="0" autoPict="0">
                <anchor moveWithCells="1">
                  <from>
                    <xdr:col>7</xdr:col>
                    <xdr:colOff>266700</xdr:colOff>
                    <xdr:row>11</xdr:row>
                    <xdr:rowOff>57150</xdr:rowOff>
                  </from>
                  <to>
                    <xdr:col>8</xdr:col>
                    <xdr:colOff>38100</xdr:colOff>
                    <xdr:row>11</xdr:row>
                    <xdr:rowOff>257175</xdr:rowOff>
                  </to>
                </anchor>
              </controlPr>
            </control>
          </mc:Choice>
        </mc:AlternateContent>
        <mc:AlternateContent xmlns:mc="http://schemas.openxmlformats.org/markup-compatibility/2006">
          <mc:Choice Requires="x14">
            <control shapeId="40984" r:id="rId21" name="Check Box 24">
              <controlPr defaultSize="0" autoFill="0" autoLine="0" autoPict="0">
                <anchor moveWithCells="1">
                  <from>
                    <xdr:col>9</xdr:col>
                    <xdr:colOff>457200</xdr:colOff>
                    <xdr:row>11</xdr:row>
                    <xdr:rowOff>57150</xdr:rowOff>
                  </from>
                  <to>
                    <xdr:col>10</xdr:col>
                    <xdr:colOff>638175</xdr:colOff>
                    <xdr:row>11</xdr:row>
                    <xdr:rowOff>257175</xdr:rowOff>
                  </to>
                </anchor>
              </controlPr>
            </control>
          </mc:Choice>
        </mc:AlternateContent>
        <mc:AlternateContent xmlns:mc="http://schemas.openxmlformats.org/markup-compatibility/2006">
          <mc:Choice Requires="x14">
            <control shapeId="40985" r:id="rId22" name="Check Box 25">
              <controlPr defaultSize="0" autoFill="0" autoLine="0" autoPict="0" altText="新設">
                <anchor moveWithCells="1">
                  <from>
                    <xdr:col>3</xdr:col>
                    <xdr:colOff>57150</xdr:colOff>
                    <xdr:row>11</xdr:row>
                    <xdr:rowOff>57150</xdr:rowOff>
                  </from>
                  <to>
                    <xdr:col>4</xdr:col>
                    <xdr:colOff>209550</xdr:colOff>
                    <xdr:row>11</xdr:row>
                    <xdr:rowOff>257175</xdr:rowOff>
                  </to>
                </anchor>
              </controlPr>
            </control>
          </mc:Choice>
        </mc:AlternateContent>
        <mc:AlternateContent xmlns:mc="http://schemas.openxmlformats.org/markup-compatibility/2006">
          <mc:Choice Requires="x14">
            <control shapeId="40986" r:id="rId23" name="Check Box 26">
              <controlPr defaultSize="0" autoFill="0" autoLine="0" autoPict="0">
                <anchor moveWithCells="1">
                  <from>
                    <xdr:col>4</xdr:col>
                    <xdr:colOff>247650</xdr:colOff>
                    <xdr:row>11</xdr:row>
                    <xdr:rowOff>57150</xdr:rowOff>
                  </from>
                  <to>
                    <xdr:col>4</xdr:col>
                    <xdr:colOff>714375</xdr:colOff>
                    <xdr:row>11</xdr:row>
                    <xdr:rowOff>257175</xdr:rowOff>
                  </to>
                </anchor>
              </controlPr>
            </control>
          </mc:Choice>
        </mc:AlternateContent>
        <mc:AlternateContent xmlns:mc="http://schemas.openxmlformats.org/markup-compatibility/2006">
          <mc:Choice Requires="x14">
            <control shapeId="40987" r:id="rId24" name="Check Box 27">
              <controlPr defaultSize="0" autoFill="0" autoLine="0" autoPict="0">
                <anchor moveWithCells="1">
                  <from>
                    <xdr:col>4</xdr:col>
                    <xdr:colOff>771525</xdr:colOff>
                    <xdr:row>11</xdr:row>
                    <xdr:rowOff>57150</xdr:rowOff>
                  </from>
                  <to>
                    <xdr:col>7</xdr:col>
                    <xdr:colOff>238125</xdr:colOff>
                    <xdr:row>11</xdr:row>
                    <xdr:rowOff>257175</xdr:rowOff>
                  </to>
                </anchor>
              </controlPr>
            </control>
          </mc:Choice>
        </mc:AlternateContent>
        <mc:AlternateContent xmlns:mc="http://schemas.openxmlformats.org/markup-compatibility/2006">
          <mc:Choice Requires="x14">
            <control shapeId="40988" r:id="rId25" name="Check Box 28">
              <controlPr defaultSize="0" autoFill="0" autoLine="0" autoPict="0">
                <anchor moveWithCells="1">
                  <from>
                    <xdr:col>8</xdr:col>
                    <xdr:colOff>19050</xdr:colOff>
                    <xdr:row>11</xdr:row>
                    <xdr:rowOff>57150</xdr:rowOff>
                  </from>
                  <to>
                    <xdr:col>9</xdr:col>
                    <xdr:colOff>238125</xdr:colOff>
                    <xdr:row>11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CCECFF"/>
  </sheetPr>
  <dimension ref="A1:H60"/>
  <sheetViews>
    <sheetView showGridLines="0" zoomScaleNormal="100" zoomScaleSheetLayoutView="100" workbookViewId="0"/>
  </sheetViews>
  <sheetFormatPr defaultColWidth="0" defaultRowHeight="12.75" zeroHeight="1"/>
  <cols>
    <col min="1" max="1" width="2.625" style="21" customWidth="1"/>
    <col min="2" max="2" width="32.375" style="21" customWidth="1"/>
    <col min="3" max="3" width="8.5" style="21" bestFit="1" customWidth="1"/>
    <col min="4" max="7" width="9.625" style="21" customWidth="1"/>
    <col min="8" max="8" width="0.125" style="21" customWidth="1"/>
    <col min="9" max="16384" width="9" style="21" hidden="1"/>
  </cols>
  <sheetData>
    <row r="1" spans="1:7" ht="18" customHeight="1">
      <c r="A1" s="21" t="s">
        <v>110</v>
      </c>
    </row>
    <row r="2" spans="1:7" ht="9" customHeight="1"/>
    <row r="3" spans="1:7" ht="18" customHeight="1">
      <c r="A3" s="279" t="s">
        <v>111</v>
      </c>
      <c r="B3" s="279"/>
      <c r="C3" s="279"/>
      <c r="D3" s="279"/>
      <c r="E3" s="279"/>
      <c r="F3" s="279"/>
      <c r="G3" s="279"/>
    </row>
    <row r="4" spans="1:7" ht="9" customHeight="1"/>
    <row r="5" spans="1:7" ht="16.5" customHeight="1">
      <c r="A5" s="296" t="s">
        <v>112</v>
      </c>
      <c r="B5" s="297"/>
      <c r="C5" s="294" t="s">
        <v>113</v>
      </c>
      <c r="D5" s="292" t="s">
        <v>114</v>
      </c>
      <c r="E5" s="293"/>
      <c r="F5" s="292" t="s">
        <v>115</v>
      </c>
      <c r="G5" s="293"/>
    </row>
    <row r="6" spans="1:7" ht="16.5" customHeight="1">
      <c r="A6" s="298"/>
      <c r="B6" s="299"/>
      <c r="C6" s="295"/>
      <c r="D6" s="34" t="s">
        <v>81</v>
      </c>
      <c r="E6" s="35" t="s">
        <v>83</v>
      </c>
      <c r="F6" s="34" t="s">
        <v>116</v>
      </c>
      <c r="G6" s="35" t="s">
        <v>117</v>
      </c>
    </row>
    <row r="7" spans="1:7" ht="24" customHeight="1">
      <c r="A7" s="290"/>
      <c r="B7" s="291"/>
      <c r="C7" s="82"/>
      <c r="D7" s="83"/>
      <c r="E7" s="84"/>
      <c r="F7" s="190" t="str">
        <f>IF(AND(SUM(D7)=0,SUM(E7)=0),"",IF(E7-D7&lt;0,"",E7-D7))</f>
        <v/>
      </c>
      <c r="G7" s="191" t="str">
        <f>IF(AND(SUM(D7)=0,SUM(E7)=0),"",IF(E7-D7&gt;0,"",E7-D7))</f>
        <v/>
      </c>
    </row>
    <row r="8" spans="1:7" ht="24" customHeight="1">
      <c r="A8" s="290"/>
      <c r="B8" s="291"/>
      <c r="C8" s="85"/>
      <c r="D8" s="86"/>
      <c r="E8" s="87"/>
      <c r="F8" s="192" t="str">
        <f t="shared" ref="F8:F21" si="0">IF(AND(SUM(D8)=0,SUM(E8)=0),"",IF(E8-D8&lt;0,"",E8-D8))</f>
        <v/>
      </c>
      <c r="G8" s="193" t="str">
        <f t="shared" ref="G8:G21" si="1">IF(AND(SUM(D8)=0,SUM(E8)=0),"",IF(E8-D8&gt;0,"",E8-D8))</f>
        <v/>
      </c>
    </row>
    <row r="9" spans="1:7" ht="24" customHeight="1">
      <c r="A9" s="290"/>
      <c r="B9" s="291"/>
      <c r="C9" s="85"/>
      <c r="D9" s="86"/>
      <c r="E9" s="87"/>
      <c r="F9" s="192" t="str">
        <f t="shared" si="0"/>
        <v/>
      </c>
      <c r="G9" s="193" t="str">
        <f t="shared" si="1"/>
        <v/>
      </c>
    </row>
    <row r="10" spans="1:7" ht="24" customHeight="1">
      <c r="A10" s="290"/>
      <c r="B10" s="291"/>
      <c r="C10" s="85"/>
      <c r="D10" s="86"/>
      <c r="E10" s="87"/>
      <c r="F10" s="192" t="str">
        <f t="shared" si="0"/>
        <v/>
      </c>
      <c r="G10" s="193" t="str">
        <f t="shared" si="1"/>
        <v/>
      </c>
    </row>
    <row r="11" spans="1:7" ht="24" customHeight="1">
      <c r="A11" s="290"/>
      <c r="B11" s="291"/>
      <c r="C11" s="85"/>
      <c r="D11" s="86"/>
      <c r="E11" s="87"/>
      <c r="F11" s="192" t="str">
        <f t="shared" si="0"/>
        <v/>
      </c>
      <c r="G11" s="193" t="str">
        <f t="shared" si="1"/>
        <v/>
      </c>
    </row>
    <row r="12" spans="1:7" ht="24" customHeight="1">
      <c r="A12" s="290"/>
      <c r="B12" s="291"/>
      <c r="C12" s="85"/>
      <c r="D12" s="86"/>
      <c r="E12" s="87"/>
      <c r="F12" s="192" t="str">
        <f t="shared" si="0"/>
        <v/>
      </c>
      <c r="G12" s="193" t="str">
        <f t="shared" si="1"/>
        <v/>
      </c>
    </row>
    <row r="13" spans="1:7" ht="24" customHeight="1">
      <c r="A13" s="290"/>
      <c r="B13" s="291"/>
      <c r="C13" s="85"/>
      <c r="D13" s="86"/>
      <c r="E13" s="87"/>
      <c r="F13" s="192" t="str">
        <f t="shared" si="0"/>
        <v/>
      </c>
      <c r="G13" s="193" t="str">
        <f t="shared" si="1"/>
        <v/>
      </c>
    </row>
    <row r="14" spans="1:7" ht="24" customHeight="1">
      <c r="A14" s="290"/>
      <c r="B14" s="291"/>
      <c r="C14" s="85"/>
      <c r="D14" s="86"/>
      <c r="E14" s="87"/>
      <c r="F14" s="192" t="str">
        <f t="shared" si="0"/>
        <v/>
      </c>
      <c r="G14" s="193" t="str">
        <f t="shared" si="1"/>
        <v/>
      </c>
    </row>
    <row r="15" spans="1:7" ht="24" customHeight="1">
      <c r="A15" s="290"/>
      <c r="B15" s="291"/>
      <c r="C15" s="85"/>
      <c r="D15" s="86"/>
      <c r="E15" s="87"/>
      <c r="F15" s="192" t="str">
        <f t="shared" si="0"/>
        <v/>
      </c>
      <c r="G15" s="193" t="str">
        <f t="shared" si="1"/>
        <v/>
      </c>
    </row>
    <row r="16" spans="1:7" ht="24" customHeight="1">
      <c r="A16" s="290"/>
      <c r="B16" s="291"/>
      <c r="C16" s="85"/>
      <c r="D16" s="86"/>
      <c r="E16" s="87"/>
      <c r="F16" s="192" t="str">
        <f t="shared" si="0"/>
        <v/>
      </c>
      <c r="G16" s="193" t="str">
        <f t="shared" si="1"/>
        <v/>
      </c>
    </row>
    <row r="17" spans="1:7" ht="24" customHeight="1">
      <c r="A17" s="290"/>
      <c r="B17" s="291"/>
      <c r="C17" s="85"/>
      <c r="D17" s="86"/>
      <c r="E17" s="87"/>
      <c r="F17" s="192" t="str">
        <f t="shared" si="0"/>
        <v/>
      </c>
      <c r="G17" s="193" t="str">
        <f t="shared" si="1"/>
        <v/>
      </c>
    </row>
    <row r="18" spans="1:7" ht="24" customHeight="1">
      <c r="A18" s="290"/>
      <c r="B18" s="291"/>
      <c r="C18" s="85"/>
      <c r="D18" s="86"/>
      <c r="E18" s="87"/>
      <c r="F18" s="192" t="str">
        <f t="shared" si="0"/>
        <v/>
      </c>
      <c r="G18" s="193" t="str">
        <f t="shared" si="1"/>
        <v/>
      </c>
    </row>
    <row r="19" spans="1:7" ht="24" customHeight="1">
      <c r="A19" s="290"/>
      <c r="B19" s="291"/>
      <c r="C19" s="85"/>
      <c r="D19" s="86"/>
      <c r="E19" s="87"/>
      <c r="F19" s="192" t="str">
        <f t="shared" si="0"/>
        <v/>
      </c>
      <c r="G19" s="193" t="str">
        <f t="shared" si="1"/>
        <v/>
      </c>
    </row>
    <row r="20" spans="1:7" ht="24" customHeight="1">
      <c r="A20" s="290"/>
      <c r="B20" s="291"/>
      <c r="C20" s="85"/>
      <c r="D20" s="86"/>
      <c r="E20" s="87"/>
      <c r="F20" s="192" t="str">
        <f t="shared" si="0"/>
        <v/>
      </c>
      <c r="G20" s="193" t="str">
        <f t="shared" si="1"/>
        <v/>
      </c>
    </row>
    <row r="21" spans="1:7" ht="24" customHeight="1">
      <c r="A21" s="290"/>
      <c r="B21" s="291"/>
      <c r="C21" s="85"/>
      <c r="D21" s="86"/>
      <c r="E21" s="87"/>
      <c r="F21" s="192" t="str">
        <f t="shared" si="0"/>
        <v/>
      </c>
      <c r="G21" s="193" t="str">
        <f t="shared" si="1"/>
        <v/>
      </c>
    </row>
    <row r="22" spans="1:7" ht="24" customHeight="1">
      <c r="A22" s="300" t="s">
        <v>118</v>
      </c>
      <c r="B22" s="301"/>
      <c r="C22" s="302"/>
      <c r="D22" s="153" t="str">
        <f>IF(SUM(D7:D21)=0,"",ROUNDDOWN(SUM(D7:D21),0))</f>
        <v/>
      </c>
      <c r="E22" s="154" t="str">
        <f>IF(SUM(E7:E21)=0,"",ROUNDDOWN(SUM(E7:E21),0))</f>
        <v/>
      </c>
      <c r="F22" s="153" t="str">
        <f>IF(SUM(F7:F21)=0,"",ROUNDDOWN(SUM(F7:F21),0))</f>
        <v/>
      </c>
      <c r="G22" s="154" t="str">
        <f>IF(SUM(G7:G21)=0,"",ROUNDDOWN(SUM(G7:G21),0))</f>
        <v/>
      </c>
    </row>
    <row r="23" spans="1:7" ht="9" customHeight="1"/>
    <row r="24" spans="1:7">
      <c r="A24" s="21" t="s">
        <v>86</v>
      </c>
    </row>
    <row r="25" spans="1:7" ht="3" customHeight="1"/>
    <row r="26" spans="1:7" ht="60" customHeight="1">
      <c r="A26" s="32" t="s">
        <v>88</v>
      </c>
      <c r="B26" s="220" t="s">
        <v>228</v>
      </c>
      <c r="C26" s="220"/>
      <c r="D26" s="220"/>
      <c r="E26" s="220"/>
      <c r="F26" s="220"/>
      <c r="G26" s="220"/>
    </row>
    <row r="27" spans="1:7" ht="3" customHeight="1">
      <c r="A27" s="32"/>
      <c r="B27" s="33"/>
      <c r="C27" s="33"/>
      <c r="D27" s="33"/>
      <c r="E27" s="33"/>
      <c r="F27" s="33"/>
      <c r="G27" s="33"/>
    </row>
    <row r="28" spans="1:7" ht="60" customHeight="1">
      <c r="A28" s="32" t="s">
        <v>89</v>
      </c>
      <c r="B28" s="220" t="s">
        <v>119</v>
      </c>
      <c r="C28" s="220"/>
      <c r="D28" s="220"/>
      <c r="E28" s="220"/>
      <c r="F28" s="220"/>
      <c r="G28" s="220"/>
    </row>
    <row r="29" spans="1:7" ht="3" customHeight="1">
      <c r="A29" s="32"/>
      <c r="B29" s="33"/>
      <c r="C29" s="33"/>
      <c r="D29" s="33"/>
      <c r="E29" s="33"/>
      <c r="F29" s="33"/>
      <c r="G29" s="33"/>
    </row>
    <row r="30" spans="1:7" ht="44.25" customHeight="1">
      <c r="A30" s="32" t="s">
        <v>90</v>
      </c>
      <c r="B30" s="220" t="s">
        <v>370</v>
      </c>
      <c r="C30" s="220"/>
      <c r="D30" s="220"/>
      <c r="E30" s="220"/>
      <c r="F30" s="220"/>
      <c r="G30" s="220"/>
    </row>
    <row r="31" spans="1:7" ht="3" customHeight="1">
      <c r="A31" s="32"/>
      <c r="B31" s="33"/>
      <c r="C31" s="33"/>
      <c r="D31" s="33"/>
      <c r="E31" s="33"/>
      <c r="F31" s="33"/>
      <c r="G31" s="33"/>
    </row>
    <row r="32" spans="1:7" ht="75.75" customHeight="1">
      <c r="A32" s="32" t="s">
        <v>91</v>
      </c>
      <c r="B32" s="220" t="s">
        <v>120</v>
      </c>
      <c r="C32" s="220"/>
      <c r="D32" s="220"/>
      <c r="E32" s="220"/>
      <c r="F32" s="220"/>
      <c r="G32" s="220"/>
    </row>
    <row r="33" spans="1:7" ht="3" customHeight="1">
      <c r="A33" s="32"/>
      <c r="B33" s="33"/>
      <c r="C33" s="33"/>
      <c r="D33" s="33"/>
      <c r="E33" s="33"/>
      <c r="F33" s="33"/>
      <c r="G33" s="33"/>
    </row>
    <row r="34" spans="1:7" ht="28.5" customHeight="1">
      <c r="A34" s="32" t="s">
        <v>92</v>
      </c>
      <c r="B34" s="220" t="s">
        <v>121</v>
      </c>
      <c r="C34" s="220"/>
      <c r="D34" s="220"/>
      <c r="E34" s="220"/>
      <c r="F34" s="220"/>
      <c r="G34" s="220"/>
    </row>
    <row r="35" spans="1:7" hidden="1"/>
    <row r="36" spans="1:7" hidden="1"/>
    <row r="37" spans="1:7" hidden="1"/>
    <row r="38" spans="1:7" hidden="1"/>
    <row r="39" spans="1:7" hidden="1"/>
    <row r="40" spans="1:7" hidden="1"/>
    <row r="41" spans="1:7" hidden="1"/>
    <row r="42" spans="1:7" hidden="1"/>
    <row r="43" spans="1:7" hidden="1"/>
    <row r="44" spans="1:7" hidden="1"/>
    <row r="45" spans="1:7" hidden="1"/>
    <row r="46" spans="1:7" hidden="1"/>
    <row r="47" spans="1:7" hidden="1"/>
    <row r="48" spans="1:7" hidden="1"/>
    <row r="49" hidden="1"/>
    <row r="50" hidden="1"/>
    <row r="51" hidden="1"/>
    <row r="52" hidden="1"/>
    <row r="53" hidden="1"/>
    <row r="54" hidden="1"/>
    <row r="55" hidden="1"/>
    <row r="56" hidden="1"/>
    <row r="57" hidden="1"/>
    <row r="58" hidden="1"/>
    <row r="59" hidden="1"/>
    <row r="60" hidden="1"/>
  </sheetData>
  <mergeCells count="26">
    <mergeCell ref="B26:G26"/>
    <mergeCell ref="B28:G28"/>
    <mergeCell ref="B30:G30"/>
    <mergeCell ref="A16:B16"/>
    <mergeCell ref="A17:B17"/>
    <mergeCell ref="A18:B18"/>
    <mergeCell ref="A19:B19"/>
    <mergeCell ref="A22:C22"/>
    <mergeCell ref="A20:B20"/>
    <mergeCell ref="A21:B21"/>
    <mergeCell ref="A11:B11"/>
    <mergeCell ref="A12:B12"/>
    <mergeCell ref="A13:B13"/>
    <mergeCell ref="B34:G34"/>
    <mergeCell ref="A3:G3"/>
    <mergeCell ref="F5:G5"/>
    <mergeCell ref="C5:C6"/>
    <mergeCell ref="D5:E5"/>
    <mergeCell ref="A5:B6"/>
    <mergeCell ref="A7:B7"/>
    <mergeCell ref="A8:B8"/>
    <mergeCell ref="A9:B9"/>
    <mergeCell ref="A10:B10"/>
    <mergeCell ref="B32:G32"/>
    <mergeCell ref="A14:B14"/>
    <mergeCell ref="A15:B15"/>
  </mergeCells>
  <phoneticPr fontId="1"/>
  <pageMargins left="0.98425196850393704" right="0.98425196850393704" top="0.98425196850393704" bottom="0.78740157480314965"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ECFF"/>
  </sheetPr>
  <dimension ref="A1:H103"/>
  <sheetViews>
    <sheetView showGridLines="0" zoomScaleNormal="100" zoomScaleSheetLayoutView="100" workbookViewId="0"/>
  </sheetViews>
  <sheetFormatPr defaultColWidth="0" defaultRowHeight="12.75" zeroHeight="1"/>
  <cols>
    <col min="1" max="1" width="2.625" style="21" customWidth="1"/>
    <col min="2" max="2" width="32.375" style="21" customWidth="1"/>
    <col min="3" max="3" width="8.5" style="21" bestFit="1" customWidth="1"/>
    <col min="4" max="7" width="9.625" style="21" customWidth="1"/>
    <col min="8" max="8" width="0.125" style="21" customWidth="1"/>
    <col min="9" max="16384" width="9" style="21" hidden="1"/>
  </cols>
  <sheetData>
    <row r="1" spans="1:7" ht="18" customHeight="1">
      <c r="A1" s="21" t="s">
        <v>122</v>
      </c>
    </row>
    <row r="2" spans="1:7" ht="9" customHeight="1"/>
    <row r="3" spans="1:7" ht="18" customHeight="1">
      <c r="A3" s="279" t="s">
        <v>123</v>
      </c>
      <c r="B3" s="279"/>
      <c r="C3" s="279"/>
      <c r="D3" s="279"/>
      <c r="E3" s="279"/>
      <c r="F3" s="279"/>
      <c r="G3" s="279"/>
    </row>
    <row r="4" spans="1:7" ht="9" customHeight="1"/>
    <row r="5" spans="1:7">
      <c r="A5" s="26" t="s">
        <v>124</v>
      </c>
      <c r="B5" s="21" t="s">
        <v>125</v>
      </c>
    </row>
    <row r="6" spans="1:7" ht="16.5" customHeight="1">
      <c r="B6" s="303" t="str">
        <f>IF(はじめに選択してください!L11=1,"緑地（様式Ｂ備考２で区別することとされた緑地を除く。）の名称",IF(はじめに選択してください!L11=2,"緑地（様式第１備考２で区別することとされた緑地を除く。）の名称","「はじめに選択してください」シートを確認してください"))</f>
        <v>「はじめに選択してください」シートを確認してください</v>
      </c>
      <c r="C6" s="294" t="s">
        <v>113</v>
      </c>
      <c r="D6" s="292" t="s">
        <v>114</v>
      </c>
      <c r="E6" s="293"/>
      <c r="F6" s="292" t="s">
        <v>115</v>
      </c>
      <c r="G6" s="293"/>
    </row>
    <row r="7" spans="1:7" ht="16.5" customHeight="1">
      <c r="B7" s="304"/>
      <c r="C7" s="295"/>
      <c r="D7" s="175" t="s">
        <v>81</v>
      </c>
      <c r="E7" s="35" t="s">
        <v>83</v>
      </c>
      <c r="F7" s="34" t="s">
        <v>116</v>
      </c>
      <c r="G7" s="35" t="s">
        <v>117</v>
      </c>
    </row>
    <row r="8" spans="1:7" ht="18" customHeight="1">
      <c r="B8" s="103"/>
      <c r="C8" s="104"/>
      <c r="D8" s="105"/>
      <c r="E8" s="100"/>
      <c r="F8" s="194" t="str">
        <f>IF(AND(SUM(D8)=0,SUM(E8)=0),"",IF(E8-D8&lt;0,"",E8-D8))</f>
        <v/>
      </c>
      <c r="G8" s="195" t="str">
        <f>IF(AND(SUM(D8)=0,SUM(E8)=0),"",IF(E8-D8&gt;0,"",E8-D8))</f>
        <v/>
      </c>
    </row>
    <row r="9" spans="1:7" ht="18" customHeight="1">
      <c r="B9" s="106"/>
      <c r="C9" s="107"/>
      <c r="D9" s="108"/>
      <c r="E9" s="101"/>
      <c r="F9" s="196" t="str">
        <f t="shared" ref="F9:F12" si="0">IF(AND(SUM(D9)=0,SUM(E9)=0),"",IF(E9-D9&lt;0,"",E9-D9))</f>
        <v/>
      </c>
      <c r="G9" s="197" t="str">
        <f t="shared" ref="G9:G12" si="1">IF(AND(SUM(D9)=0,SUM(E9)=0),"",IF(E9-D9&gt;0,"",E9-D9))</f>
        <v/>
      </c>
    </row>
    <row r="10" spans="1:7" ht="18" customHeight="1">
      <c r="B10" s="106"/>
      <c r="C10" s="107"/>
      <c r="D10" s="108"/>
      <c r="E10" s="101"/>
      <c r="F10" s="196" t="str">
        <f t="shared" si="0"/>
        <v/>
      </c>
      <c r="G10" s="197" t="str">
        <f t="shared" si="1"/>
        <v/>
      </c>
    </row>
    <row r="11" spans="1:7" ht="18" customHeight="1">
      <c r="B11" s="106"/>
      <c r="C11" s="107"/>
      <c r="D11" s="108"/>
      <c r="E11" s="101"/>
      <c r="F11" s="196" t="str">
        <f t="shared" ref="F11" si="2">IF(AND(SUM(D11)=0,SUM(E11)=0),"",IF(E11-D11&lt;0,"",E11-D11))</f>
        <v/>
      </c>
      <c r="G11" s="197" t="str">
        <f t="shared" ref="G11" si="3">IF(AND(SUM(D11)=0,SUM(E11)=0),"",IF(E11-D11&gt;0,"",E11-D11))</f>
        <v/>
      </c>
    </row>
    <row r="12" spans="1:7" ht="18" customHeight="1">
      <c r="B12" s="109"/>
      <c r="C12" s="110"/>
      <c r="D12" s="111"/>
      <c r="E12" s="102"/>
      <c r="F12" s="198" t="str">
        <f t="shared" si="0"/>
        <v/>
      </c>
      <c r="G12" s="199" t="str">
        <f t="shared" si="1"/>
        <v/>
      </c>
    </row>
    <row r="13" spans="1:7" ht="24" customHeight="1">
      <c r="B13" s="176" t="str">
        <f>IF(はじめに選択してください!L11=1,"緑地面積（様式Ｂ備考２で区別することとされた緑地を除く。）の合計",IF(はじめに選択してください!L11=2,"緑地面積（様式第１備考２で区別することとされた緑地を除く。）の合計","「はじめに選択してください」シートを確認してください"))</f>
        <v>「はじめに選択してください」シートを確認してください</v>
      </c>
      <c r="C13" s="28"/>
      <c r="D13" s="76" t="str">
        <f>IF(SUM(D8:D12)=0,"",SUM(D8:D12))</f>
        <v/>
      </c>
      <c r="E13" s="77" t="str">
        <f>IF(SUM(E8:E12)=0,"",SUM(E8:E12))</f>
        <v/>
      </c>
      <c r="F13" s="192" t="str">
        <f>IF(SUM(F8:F12)=0,"",SUM(F8:F12))</f>
        <v/>
      </c>
      <c r="G13" s="193" t="str">
        <f>IF(SUM(G8:G12)=0,"",SUM(G8:G12))</f>
        <v/>
      </c>
    </row>
    <row r="14" spans="1:7" ht="9" customHeight="1">
      <c r="F14" s="181"/>
      <c r="G14" s="181"/>
    </row>
    <row r="15" spans="1:7" s="56" customFormat="1" ht="16.5" customHeight="1">
      <c r="B15" s="303" t="str">
        <f>IF(はじめに選択してください!L11=1,"様式Ｂ備考２で区別することとされた緑地の名称",IF(はじめに選択してください!L11=2,"様式第１備考２で区別することとされた緑地の名称","「はじめに選択してください」シートを確認してください"))</f>
        <v>「はじめに選択してください」シートを確認してください</v>
      </c>
      <c r="C15" s="294" t="s">
        <v>113</v>
      </c>
      <c r="D15" s="292" t="s">
        <v>114</v>
      </c>
      <c r="E15" s="293"/>
      <c r="F15" s="305" t="s">
        <v>115</v>
      </c>
      <c r="G15" s="306"/>
    </row>
    <row r="16" spans="1:7" s="56" customFormat="1" ht="16.5" customHeight="1">
      <c r="B16" s="304"/>
      <c r="C16" s="295"/>
      <c r="D16" s="175" t="s">
        <v>81</v>
      </c>
      <c r="E16" s="58" t="s">
        <v>83</v>
      </c>
      <c r="F16" s="175" t="s">
        <v>116</v>
      </c>
      <c r="G16" s="200" t="s">
        <v>117</v>
      </c>
    </row>
    <row r="17" spans="2:7" s="56" customFormat="1" ht="18" customHeight="1">
      <c r="B17" s="103"/>
      <c r="C17" s="104"/>
      <c r="D17" s="105"/>
      <c r="E17" s="100"/>
      <c r="F17" s="194" t="str">
        <f t="shared" ref="F17:F19" si="4">IF(AND(SUM(D17)=0,SUM(E17)=0),"",IF(E17-D17&lt;0,"",E17-D17))</f>
        <v/>
      </c>
      <c r="G17" s="195" t="str">
        <f t="shared" ref="G17:G19" si="5">IF(AND(SUM(D17)=0,SUM(E17)=0),"",IF(E17-D17&gt;0,"",E17-D17))</f>
        <v/>
      </c>
    </row>
    <row r="18" spans="2:7" s="56" customFormat="1" ht="18" customHeight="1">
      <c r="B18" s="201"/>
      <c r="C18" s="202"/>
      <c r="D18" s="203"/>
      <c r="E18" s="204"/>
      <c r="F18" s="205" t="str">
        <f t="shared" ref="F18" si="6">IF(AND(SUM(D18)=0,SUM(E18)=0),"",IF(E18-D18&lt;0,"",E18-D18))</f>
        <v/>
      </c>
      <c r="G18" s="206" t="str">
        <f t="shared" ref="G18" si="7">IF(AND(SUM(D18)=0,SUM(E18)=0),"",IF(E18-D18&gt;0,"",E18-D18))</f>
        <v/>
      </c>
    </row>
    <row r="19" spans="2:7" s="56" customFormat="1" ht="18" customHeight="1">
      <c r="B19" s="109"/>
      <c r="C19" s="110"/>
      <c r="D19" s="111"/>
      <c r="E19" s="102"/>
      <c r="F19" s="198" t="str">
        <f t="shared" si="4"/>
        <v/>
      </c>
      <c r="G19" s="199" t="str">
        <f t="shared" si="5"/>
        <v/>
      </c>
    </row>
    <row r="20" spans="2:7" s="56" customFormat="1" ht="24" customHeight="1">
      <c r="B20" s="176" t="str">
        <f>IF(はじめに選択してください!L11=1,"様式Ｂ備考２で区別することとされた緑地面積の合計",IF(はじめに選択してください!L11=2,"様式第１備考２で区別することとされた緑地面積の合計","「はじめに選択してください」シートを確認してください"))</f>
        <v>「はじめに選択してください」シートを確認してください</v>
      </c>
      <c r="C20" s="28"/>
      <c r="D20" s="76" t="str">
        <f>IF(SUM(D17:D19)=0,"",SUM(D17:D19))</f>
        <v/>
      </c>
      <c r="E20" s="77" t="str">
        <f>IF(SUM(E17:E19)=0,"",SUM(E17:E19))</f>
        <v/>
      </c>
      <c r="F20" s="192" t="str">
        <f>IF(SUM(F17:F19)=0,"",SUM(F17:F19))</f>
        <v/>
      </c>
      <c r="G20" s="193" t="str">
        <f>IF(SUM(G17:G19)=0,"",SUM(G17:G19))</f>
        <v/>
      </c>
    </row>
    <row r="21" spans="2:7" s="56" customFormat="1" ht="9" customHeight="1">
      <c r="F21" s="181"/>
      <c r="G21" s="181"/>
    </row>
    <row r="22" spans="2:7" s="56" customFormat="1" ht="24" customHeight="1">
      <c r="B22" s="176" t="s">
        <v>229</v>
      </c>
      <c r="C22" s="28"/>
      <c r="D22" s="76" t="str">
        <f>IF(SUM(D13,D20)=0,"",SUM(D13,D20))</f>
        <v/>
      </c>
      <c r="E22" s="77" t="str">
        <f>IF(SUM(E13,E20)=0,"",SUM(E13,E20))</f>
        <v/>
      </c>
      <c r="F22" s="192" t="str">
        <f>IF(SUM(F13,F20)=0,"",SUM(F13,F20))</f>
        <v/>
      </c>
      <c r="G22" s="193" t="str">
        <f>IF(SUM(G13,G20)=0,"",SUM(G13,G20))</f>
        <v/>
      </c>
    </row>
    <row r="23" spans="2:7" s="56" customFormat="1" ht="9" customHeight="1">
      <c r="F23" s="181"/>
      <c r="G23" s="181"/>
    </row>
    <row r="24" spans="2:7" s="56" customFormat="1" ht="16.5" customHeight="1">
      <c r="B24" s="303" t="s">
        <v>230</v>
      </c>
      <c r="C24" s="294" t="s">
        <v>113</v>
      </c>
      <c r="D24" s="292" t="s">
        <v>114</v>
      </c>
      <c r="E24" s="293"/>
      <c r="F24" s="305" t="s">
        <v>115</v>
      </c>
      <c r="G24" s="306"/>
    </row>
    <row r="25" spans="2:7" s="56" customFormat="1" ht="16.5" customHeight="1">
      <c r="B25" s="304"/>
      <c r="C25" s="295"/>
      <c r="D25" s="175" t="s">
        <v>81</v>
      </c>
      <c r="E25" s="58" t="s">
        <v>83</v>
      </c>
      <c r="F25" s="175" t="s">
        <v>116</v>
      </c>
      <c r="G25" s="200" t="s">
        <v>117</v>
      </c>
    </row>
    <row r="26" spans="2:7" s="56" customFormat="1" ht="18" customHeight="1">
      <c r="B26" s="103"/>
      <c r="C26" s="104"/>
      <c r="D26" s="105"/>
      <c r="E26" s="100"/>
      <c r="F26" s="194" t="str">
        <f t="shared" ref="F26:F28" si="8">IF(AND(SUM(D26)=0,SUM(E26)=0),"",IF(E26-D26&lt;0,"",E26-D26))</f>
        <v/>
      </c>
      <c r="G26" s="195" t="str">
        <f t="shared" ref="G26:G28" si="9">IF(AND(SUM(D26)=0,SUM(E26)=0),"",IF(E26-D26&gt;0,"",E26-D26))</f>
        <v/>
      </c>
    </row>
    <row r="27" spans="2:7" s="56" customFormat="1" ht="18" customHeight="1">
      <c r="B27" s="106"/>
      <c r="C27" s="107"/>
      <c r="D27" s="108"/>
      <c r="E27" s="101"/>
      <c r="F27" s="196" t="str">
        <f t="shared" si="8"/>
        <v/>
      </c>
      <c r="G27" s="197" t="str">
        <f t="shared" si="9"/>
        <v/>
      </c>
    </row>
    <row r="28" spans="2:7" s="56" customFormat="1" ht="18" customHeight="1">
      <c r="B28" s="109"/>
      <c r="C28" s="110"/>
      <c r="D28" s="111"/>
      <c r="E28" s="102"/>
      <c r="F28" s="198" t="str">
        <f t="shared" si="8"/>
        <v/>
      </c>
      <c r="G28" s="199" t="str">
        <f t="shared" si="9"/>
        <v/>
      </c>
    </row>
    <row r="29" spans="2:7" s="56" customFormat="1" ht="24" customHeight="1">
      <c r="B29" s="176" t="s">
        <v>385</v>
      </c>
      <c r="C29" s="28"/>
      <c r="D29" s="76" t="str">
        <f>IF(SUM(D26:D28)=0,"",SUM(D26:D28))</f>
        <v/>
      </c>
      <c r="E29" s="77" t="str">
        <f t="shared" ref="E29:G29" si="10">IF(SUM(E26:E28)=0,"",SUM(E26:E28))</f>
        <v/>
      </c>
      <c r="F29" s="76" t="str">
        <f t="shared" si="10"/>
        <v/>
      </c>
      <c r="G29" s="77" t="str">
        <f t="shared" si="10"/>
        <v/>
      </c>
    </row>
    <row r="30" spans="2:7" s="56" customFormat="1" ht="9" customHeight="1"/>
    <row r="31" spans="2:7" s="56" customFormat="1" ht="24" customHeight="1">
      <c r="B31" s="176" t="s">
        <v>231</v>
      </c>
      <c r="C31" s="28"/>
      <c r="D31" s="76" t="str">
        <f>IF(SUM(D22,D29)=0,"",SUM(D22,D29))</f>
        <v/>
      </c>
      <c r="E31" s="77" t="str">
        <f t="shared" ref="E31:G31" si="11">IF(SUM(E22,E29)=0,"",SUM(E22,E29))</f>
        <v/>
      </c>
      <c r="F31" s="76" t="str">
        <f t="shared" si="11"/>
        <v/>
      </c>
      <c r="G31" s="77" t="str">
        <f t="shared" si="11"/>
        <v/>
      </c>
    </row>
    <row r="32" spans="2:7" s="56" customFormat="1" ht="9" customHeight="1"/>
    <row r="33" spans="1:7" s="56" customFormat="1">
      <c r="A33" s="26" t="s">
        <v>234</v>
      </c>
      <c r="B33" s="56" t="s">
        <v>233</v>
      </c>
    </row>
    <row r="34" spans="1:7" s="56" customFormat="1" ht="18" customHeight="1">
      <c r="B34" s="316" t="s">
        <v>232</v>
      </c>
      <c r="C34" s="317"/>
      <c r="D34" s="311"/>
      <c r="E34" s="312"/>
      <c r="F34" s="312"/>
      <c r="G34" s="313"/>
    </row>
    <row r="35" spans="1:7" s="56" customFormat="1" ht="18" customHeight="1">
      <c r="B35" s="314" t="s">
        <v>235</v>
      </c>
      <c r="C35" s="315"/>
      <c r="D35" s="207"/>
      <c r="E35" s="88" t="s">
        <v>254</v>
      </c>
      <c r="F35" s="71"/>
      <c r="G35" s="72"/>
    </row>
    <row r="36" spans="1:7" s="56" customFormat="1" ht="24" customHeight="1">
      <c r="B36" s="36" t="s">
        <v>236</v>
      </c>
      <c r="C36" s="308"/>
      <c r="D36" s="309"/>
      <c r="E36" s="309"/>
      <c r="F36" s="309"/>
      <c r="G36" s="310"/>
    </row>
    <row r="37" spans="1:7" s="56" customFormat="1" ht="9" customHeight="1">
      <c r="C37" s="70"/>
      <c r="D37" s="70"/>
      <c r="E37" s="70"/>
      <c r="F37" s="70"/>
      <c r="G37" s="70"/>
    </row>
    <row r="38" spans="1:7">
      <c r="A38" s="21" t="s">
        <v>86</v>
      </c>
    </row>
    <row r="39" spans="1:7" ht="3" customHeight="1"/>
    <row r="40" spans="1:7">
      <c r="A40" s="32" t="s">
        <v>88</v>
      </c>
      <c r="B40" s="220" t="s">
        <v>237</v>
      </c>
      <c r="C40" s="220"/>
      <c r="D40" s="220"/>
      <c r="E40" s="220"/>
      <c r="F40" s="220"/>
      <c r="G40" s="220"/>
    </row>
    <row r="41" spans="1:7" ht="3" customHeight="1">
      <c r="A41" s="32"/>
      <c r="B41" s="33"/>
      <c r="C41" s="33"/>
      <c r="D41" s="33"/>
      <c r="E41" s="33"/>
      <c r="F41" s="33"/>
      <c r="G41" s="33"/>
    </row>
    <row r="42" spans="1:7" ht="60" customHeight="1">
      <c r="A42" s="32" t="s">
        <v>89</v>
      </c>
      <c r="B42" s="307" t="str">
        <f>IF(はじめに選択してください!L11=1,"　その他は、別紙１の備考１から３まで及び５と同様とすること。この場合において、「セ－１」とあるのは、緑地（様式Ｂ備考２で区別することとされた緑地を除く。）にあっては「リ－１」と、様式Ｂ備考２で区別することとされた緑地にあっては「ジ－１」と、緑地以外の環境施設にあっては「カ－１」と読み替えるものとする。",IF(はじめに選択してください!L11=2,"　その他は、別紙１の備考１から３まで及び５と同様とすること。この場合において、「セ－１」とあるのは、緑地（様式第１備考２で区別することとされた緑地を除く。）にあっては「リ－１」と、様式第１備考２で区別することとされた緑地にあっては「ジ－１」と、緑地以外の環境施設にあっては「カ－１」と読み替えるものとする。","「はじめに選択してください」シートを確認してください"))</f>
        <v>「はじめに選択してください」シートを確認してください</v>
      </c>
      <c r="C42" s="307"/>
      <c r="D42" s="307"/>
      <c r="E42" s="307"/>
      <c r="F42" s="307"/>
      <c r="G42" s="307"/>
    </row>
    <row r="43" spans="1:7" hidden="1"/>
    <row r="44" spans="1:7" hidden="1"/>
    <row r="45" spans="1:7" hidden="1"/>
    <row r="46" spans="1:7" hidden="1"/>
    <row r="47" spans="1:7" hidden="1"/>
    <row r="48" spans="1:7"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row r="103"/>
  </sheetData>
  <mergeCells count="19">
    <mergeCell ref="B40:G40"/>
    <mergeCell ref="B42:G42"/>
    <mergeCell ref="C36:G36"/>
    <mergeCell ref="D34:G34"/>
    <mergeCell ref="B35:C35"/>
    <mergeCell ref="B34:C34"/>
    <mergeCell ref="A3:G3"/>
    <mergeCell ref="C6:C7"/>
    <mergeCell ref="D6:E6"/>
    <mergeCell ref="F6:G6"/>
    <mergeCell ref="B6:B7"/>
    <mergeCell ref="B15:B16"/>
    <mergeCell ref="C15:C16"/>
    <mergeCell ref="D15:E15"/>
    <mergeCell ref="F15:G15"/>
    <mergeCell ref="B24:B25"/>
    <mergeCell ref="C24:C25"/>
    <mergeCell ref="D24:E24"/>
    <mergeCell ref="F24:G24"/>
  </mergeCells>
  <phoneticPr fontId="1"/>
  <pageMargins left="0.98425196850393704" right="0.98425196850393704" top="0.98425196850393704" bottom="0.78740157480314965" header="0.31496062992125984"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ECFF"/>
  </sheetPr>
  <dimension ref="A1:H97"/>
  <sheetViews>
    <sheetView showGridLines="0" zoomScaleNormal="100" zoomScaleSheetLayoutView="100" workbookViewId="0"/>
  </sheetViews>
  <sheetFormatPr defaultColWidth="0" defaultRowHeight="12.75" zeroHeight="1"/>
  <cols>
    <col min="1" max="1" width="2.625" style="56" customWidth="1"/>
    <col min="2" max="2" width="28.625" style="56" customWidth="1"/>
    <col min="3" max="3" width="3.625" style="56" customWidth="1"/>
    <col min="4" max="4" width="13.125" style="56" customWidth="1"/>
    <col min="5" max="5" width="3.625" style="56" customWidth="1"/>
    <col min="6" max="6" width="30.375" style="56" customWidth="1"/>
    <col min="7" max="7" width="0.125" style="56" customWidth="1"/>
    <col min="8" max="8" width="22.75" style="56" hidden="1" customWidth="1"/>
    <col min="9" max="16384" width="9" style="56" hidden="1"/>
  </cols>
  <sheetData>
    <row r="1" spans="1:6" ht="18" customHeight="1">
      <c r="A1" s="56" t="s">
        <v>255</v>
      </c>
    </row>
    <row r="2" spans="1:6" ht="9" customHeight="1"/>
    <row r="3" spans="1:6" ht="18" customHeight="1">
      <c r="A3" s="279" t="s">
        <v>256</v>
      </c>
      <c r="B3" s="279"/>
      <c r="C3" s="279"/>
      <c r="D3" s="279"/>
      <c r="E3" s="279"/>
      <c r="F3" s="279"/>
    </row>
    <row r="4" spans="1:6" ht="9" customHeight="1"/>
    <row r="5" spans="1:6" ht="30" customHeight="1">
      <c r="A5" s="318" t="s">
        <v>257</v>
      </c>
      <c r="B5" s="319"/>
      <c r="C5" s="322"/>
      <c r="D5" s="322"/>
      <c r="E5" s="322"/>
      <c r="F5" s="323"/>
    </row>
    <row r="6" spans="1:6" ht="30" customHeight="1">
      <c r="A6" s="318" t="s">
        <v>258</v>
      </c>
      <c r="B6" s="319"/>
      <c r="C6" s="324"/>
      <c r="D6" s="324"/>
      <c r="E6" s="324"/>
      <c r="F6" s="325"/>
    </row>
    <row r="7" spans="1:6" ht="30" customHeight="1">
      <c r="A7" s="318" t="s">
        <v>259</v>
      </c>
      <c r="B7" s="319"/>
      <c r="C7" s="118"/>
      <c r="D7" s="119" t="str">
        <f>IF(SUM(D8:D9,D14)=0,"",SUM(D8:D9,D14))</f>
        <v/>
      </c>
      <c r="E7" s="118"/>
      <c r="F7" s="120"/>
    </row>
    <row r="8" spans="1:6" ht="30" customHeight="1">
      <c r="A8" s="318" t="s">
        <v>268</v>
      </c>
      <c r="B8" s="319"/>
      <c r="C8" s="118"/>
      <c r="D8" s="123"/>
      <c r="E8" s="118"/>
      <c r="F8" s="120"/>
    </row>
    <row r="9" spans="1:6" ht="30" customHeight="1">
      <c r="A9" s="320" t="s">
        <v>260</v>
      </c>
      <c r="B9" s="321"/>
      <c r="C9" s="121"/>
      <c r="D9" s="130" t="str">
        <f>IF(SUM(D10:D13)=0,"",SUM(D10:D13))</f>
        <v/>
      </c>
      <c r="E9" s="121"/>
      <c r="F9" s="122"/>
    </row>
    <row r="10" spans="1:6" ht="30" customHeight="1">
      <c r="A10" s="134"/>
      <c r="B10" s="135" t="str">
        <f>IF(はじめに選択してください!L11=1,"うち緑地（様式Ｂ備考２で区別することとされた緑地を除く。）",IF(はじめに選択してください!L11=2,"うち緑地（様式第１備考２で区別することとされた緑地を除く。）","「はじめに選択してください」シートを確認してください"))</f>
        <v>「はじめに選択してください」シートを確認してください</v>
      </c>
      <c r="C10" s="124" t="s">
        <v>264</v>
      </c>
      <c r="D10" s="131"/>
      <c r="E10" s="326"/>
      <c r="F10" s="327"/>
    </row>
    <row r="11" spans="1:6" ht="30" customHeight="1">
      <c r="A11" s="136"/>
      <c r="B11" s="135" t="str">
        <f>IF(はじめに選択してください!L11=1,"うち様式Ｂ備考２で区別することとされた緑地",IF(はじめに選択してください!L11=2,"うち様式第１備考２で区別することとされた緑地","「はじめに選択してください」シートを確認してください"))</f>
        <v>「はじめに選択してください」シートを確認してください</v>
      </c>
      <c r="C11" s="124" t="s">
        <v>264</v>
      </c>
      <c r="D11" s="131"/>
      <c r="E11" s="326"/>
      <c r="F11" s="327"/>
    </row>
    <row r="12" spans="1:6" ht="30" customHeight="1">
      <c r="A12" s="136"/>
      <c r="B12" s="135" t="s">
        <v>261</v>
      </c>
      <c r="C12" s="124" t="s">
        <v>264</v>
      </c>
      <c r="D12" s="131"/>
      <c r="E12" s="127" t="s">
        <v>265</v>
      </c>
      <c r="F12" s="101"/>
    </row>
    <row r="13" spans="1:6" ht="30" customHeight="1">
      <c r="A13" s="137"/>
      <c r="B13" s="138" t="s">
        <v>262</v>
      </c>
      <c r="C13" s="125" t="s">
        <v>264</v>
      </c>
      <c r="D13" s="132"/>
      <c r="E13" s="128" t="s">
        <v>265</v>
      </c>
      <c r="F13" s="102"/>
    </row>
    <row r="14" spans="1:6" ht="30" customHeight="1">
      <c r="A14" s="318" t="s">
        <v>263</v>
      </c>
      <c r="B14" s="319"/>
      <c r="C14" s="126" t="s">
        <v>264</v>
      </c>
      <c r="D14" s="133"/>
      <c r="E14" s="129" t="s">
        <v>265</v>
      </c>
      <c r="F14" s="87"/>
    </row>
    <row r="15" spans="1:6" ht="30" customHeight="1">
      <c r="A15" s="318" t="s">
        <v>267</v>
      </c>
      <c r="B15" s="319"/>
      <c r="C15" s="118"/>
      <c r="D15" s="118"/>
      <c r="E15" s="118"/>
      <c r="F15" s="120"/>
    </row>
    <row r="16" spans="1:6" ht="9" customHeight="1">
      <c r="C16" s="70"/>
      <c r="D16" s="70"/>
      <c r="E16" s="70"/>
      <c r="F16" s="70"/>
    </row>
    <row r="17" spans="1:6">
      <c r="A17" s="56" t="s">
        <v>86</v>
      </c>
    </row>
    <row r="18" spans="1:6" ht="3" customHeight="1"/>
    <row r="19" spans="1:6" ht="27" customHeight="1">
      <c r="A19" s="32" t="s">
        <v>11</v>
      </c>
      <c r="B19" s="220" t="s">
        <v>266</v>
      </c>
      <c r="C19" s="220"/>
      <c r="D19" s="220"/>
      <c r="E19" s="220"/>
      <c r="F19" s="220"/>
    </row>
    <row r="20" spans="1:6" hidden="1"/>
    <row r="21" spans="1:6" hidden="1"/>
    <row r="22" spans="1:6" hidden="1"/>
    <row r="23" spans="1:6" hidden="1"/>
    <row r="24" spans="1:6" hidden="1"/>
    <row r="25" spans="1:6" hidden="1"/>
    <row r="26" spans="1:6" hidden="1"/>
    <row r="27" spans="1:6" hidden="1"/>
    <row r="28" spans="1:6" hidden="1"/>
    <row r="29" spans="1:6" hidden="1"/>
    <row r="30" spans="1:6" hidden="1"/>
    <row r="31" spans="1:6" hidden="1"/>
    <row r="32" spans="1:6"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sheetData>
  <mergeCells count="13">
    <mergeCell ref="A3:F3"/>
    <mergeCell ref="C5:F5"/>
    <mergeCell ref="C6:F6"/>
    <mergeCell ref="E10:F10"/>
    <mergeCell ref="E11:F11"/>
    <mergeCell ref="B19:F19"/>
    <mergeCell ref="A5:B5"/>
    <mergeCell ref="A6:B6"/>
    <mergeCell ref="A7:B7"/>
    <mergeCell ref="A8:B8"/>
    <mergeCell ref="A9:B9"/>
    <mergeCell ref="A15:B15"/>
    <mergeCell ref="A14:B14"/>
  </mergeCells>
  <phoneticPr fontId="1"/>
  <pageMargins left="0.98425196850393704" right="0.98425196850393704" top="0.98425196850393704" bottom="0.78740157480314965" header="0.31496062992125984" footer="0.31496062992125984"/>
  <pageSetup paperSize="9"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ECFF"/>
  </sheetPr>
  <dimension ref="A1:H101"/>
  <sheetViews>
    <sheetView showGridLines="0" zoomScaleNormal="100" zoomScaleSheetLayoutView="100" workbookViewId="0"/>
  </sheetViews>
  <sheetFormatPr defaultColWidth="0" defaultRowHeight="12.75" zeroHeight="1"/>
  <cols>
    <col min="1" max="1" width="2.625" style="56" customWidth="1"/>
    <col min="2" max="2" width="28" style="56" customWidth="1"/>
    <col min="3" max="3" width="5.625" style="56" customWidth="1"/>
    <col min="4" max="4" width="13.125" style="56" customWidth="1"/>
    <col min="5" max="5" width="5.625" style="56" customWidth="1"/>
    <col min="6" max="6" width="26.875" style="56" customWidth="1"/>
    <col min="7" max="7" width="0.125" style="56" customWidth="1"/>
    <col min="8" max="8" width="22.75" style="56" hidden="1" customWidth="1"/>
    <col min="9" max="16384" width="9" style="56" hidden="1"/>
  </cols>
  <sheetData>
    <row r="1" spans="1:6" ht="18" customHeight="1">
      <c r="A1" s="56" t="s">
        <v>371</v>
      </c>
    </row>
    <row r="2" spans="1:6" ht="9" customHeight="1"/>
    <row r="3" spans="1:6" ht="18" customHeight="1">
      <c r="A3" s="279" t="s">
        <v>372</v>
      </c>
      <c r="B3" s="279"/>
      <c r="C3" s="279"/>
      <c r="D3" s="279"/>
      <c r="E3" s="279"/>
      <c r="F3" s="279"/>
    </row>
    <row r="4" spans="1:6" ht="9" customHeight="1"/>
    <row r="5" spans="1:6" ht="30" customHeight="1">
      <c r="A5" s="318" t="s">
        <v>373</v>
      </c>
      <c r="B5" s="319"/>
      <c r="C5" s="322"/>
      <c r="D5" s="322"/>
      <c r="E5" s="322"/>
      <c r="F5" s="323"/>
    </row>
    <row r="6" spans="1:6" ht="30" customHeight="1">
      <c r="A6" s="318" t="s">
        <v>374</v>
      </c>
      <c r="B6" s="319"/>
      <c r="C6" s="324"/>
      <c r="D6" s="324"/>
      <c r="E6" s="324"/>
      <c r="F6" s="325"/>
    </row>
    <row r="7" spans="1:6" ht="30" customHeight="1">
      <c r="A7" s="320" t="s">
        <v>375</v>
      </c>
      <c r="B7" s="321"/>
      <c r="C7" s="121"/>
      <c r="D7" s="130" t="str">
        <f>IF(SUM(D8:D14)=0,"",SUM(D8:D14))</f>
        <v/>
      </c>
      <c r="E7" s="121"/>
      <c r="F7" s="122"/>
    </row>
    <row r="8" spans="1:6" ht="30" customHeight="1">
      <c r="A8" s="134"/>
      <c r="B8" s="135" t="str">
        <f>IF(はじめに選択してください!L11=1,"うち緑地（様式Ｂ備考２で区別することとされた緑地を除く。）",IF(はじめに選択してください!L11=2,"うち緑地（様式第１備考２で区別することとされた緑地を除く。）","「はじめに選択してください」シートを確認してください"))</f>
        <v>「はじめに選択してください」シートを確認してください</v>
      </c>
      <c r="C8" s="173" t="s">
        <v>264</v>
      </c>
      <c r="D8" s="131"/>
      <c r="E8" s="343"/>
      <c r="F8" s="344"/>
    </row>
    <row r="9" spans="1:6" ht="30" customHeight="1">
      <c r="A9" s="136"/>
      <c r="B9" s="135" t="str">
        <f>IF(はじめに選択してください!L11=1,"うち様式Ｂ備考２で区別することとされた緑地",IF(はじめに選択してください!L11=2,"うち様式第１備考２で区別することとされた緑地","「はじめに選択してください」シートを確認してください"))</f>
        <v>「はじめに選択してください」シートを確認してください</v>
      </c>
      <c r="C9" s="173" t="s">
        <v>264</v>
      </c>
      <c r="D9" s="131"/>
      <c r="E9" s="343"/>
      <c r="F9" s="344"/>
    </row>
    <row r="10" spans="1:6" ht="30" customHeight="1">
      <c r="A10" s="136"/>
      <c r="B10" s="135" t="s">
        <v>376</v>
      </c>
      <c r="C10" s="174" t="s">
        <v>264</v>
      </c>
      <c r="D10" s="132"/>
      <c r="E10" s="172" t="s">
        <v>265</v>
      </c>
      <c r="F10" s="102"/>
    </row>
    <row r="11" spans="1:6" ht="30" customHeight="1">
      <c r="A11" s="320" t="s">
        <v>377</v>
      </c>
      <c r="B11" s="321"/>
      <c r="C11" s="333" t="s">
        <v>379</v>
      </c>
      <c r="D11" s="334"/>
      <c r="E11" s="339"/>
      <c r="F11" s="340"/>
    </row>
    <row r="12" spans="1:6" ht="30" customHeight="1">
      <c r="A12" s="331"/>
      <c r="B12" s="332"/>
      <c r="C12" s="347" t="s">
        <v>380</v>
      </c>
      <c r="D12" s="348"/>
      <c r="E12" s="337"/>
      <c r="F12" s="338"/>
    </row>
    <row r="13" spans="1:6" ht="30" customHeight="1">
      <c r="A13" s="136"/>
      <c r="B13" s="341" t="s">
        <v>381</v>
      </c>
      <c r="C13" s="347" t="s">
        <v>378</v>
      </c>
      <c r="D13" s="348"/>
      <c r="E13" s="337"/>
      <c r="F13" s="338"/>
    </row>
    <row r="14" spans="1:6" ht="30" customHeight="1">
      <c r="A14" s="137"/>
      <c r="B14" s="342"/>
      <c r="C14" s="345" t="s">
        <v>380</v>
      </c>
      <c r="D14" s="346"/>
      <c r="E14" s="335"/>
      <c r="F14" s="336"/>
    </row>
    <row r="15" spans="1:6" ht="60" customHeight="1">
      <c r="A15" s="318" t="s">
        <v>384</v>
      </c>
      <c r="B15" s="319"/>
      <c r="C15" s="328"/>
      <c r="D15" s="329"/>
      <c r="E15" s="329"/>
      <c r="F15" s="330"/>
    </row>
    <row r="16" spans="1:6" ht="9" customHeight="1">
      <c r="C16" s="70"/>
      <c r="D16" s="70"/>
      <c r="E16" s="70"/>
      <c r="F16" s="70"/>
    </row>
    <row r="17" spans="1:6">
      <c r="A17" s="56" t="s">
        <v>86</v>
      </c>
    </row>
    <row r="18" spans="1:6" ht="3" customHeight="1"/>
    <row r="19" spans="1:6" ht="44.25" customHeight="1">
      <c r="A19" s="32" t="s">
        <v>11</v>
      </c>
      <c r="B19" s="220" t="s">
        <v>383</v>
      </c>
      <c r="C19" s="220"/>
      <c r="D19" s="220"/>
      <c r="E19" s="220"/>
      <c r="F19" s="220"/>
    </row>
    <row r="20" spans="1:6" ht="3" customHeight="1"/>
    <row r="21" spans="1:6" ht="42.75" customHeight="1">
      <c r="A21" s="32" t="s">
        <v>12</v>
      </c>
      <c r="B21" s="220" t="s">
        <v>382</v>
      </c>
      <c r="C21" s="220"/>
      <c r="D21" s="220"/>
      <c r="E21" s="220"/>
      <c r="F21" s="220"/>
    </row>
    <row r="22" spans="1:6" hidden="1"/>
    <row r="23" spans="1:6" hidden="1"/>
    <row r="24" spans="1:6" hidden="1"/>
    <row r="25" spans="1:6" hidden="1"/>
    <row r="26" spans="1:6" hidden="1"/>
    <row r="27" spans="1:6" hidden="1"/>
    <row r="28" spans="1:6" hidden="1"/>
    <row r="29" spans="1:6" hidden="1"/>
    <row r="30" spans="1:6" hidden="1"/>
    <row r="31" spans="1:6" hidden="1"/>
    <row r="32" spans="1:6"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sheetData>
  <mergeCells count="22">
    <mergeCell ref="A3:F3"/>
    <mergeCell ref="A5:B5"/>
    <mergeCell ref="C5:F5"/>
    <mergeCell ref="A6:B6"/>
    <mergeCell ref="C6:F6"/>
    <mergeCell ref="A7:B7"/>
    <mergeCell ref="E8:F8"/>
    <mergeCell ref="E9:F9"/>
    <mergeCell ref="A15:B15"/>
    <mergeCell ref="C14:D14"/>
    <mergeCell ref="C13:D13"/>
    <mergeCell ref="C12:D12"/>
    <mergeCell ref="B21:F21"/>
    <mergeCell ref="C15:F15"/>
    <mergeCell ref="B19:F19"/>
    <mergeCell ref="A11:B12"/>
    <mergeCell ref="C11:D11"/>
    <mergeCell ref="E14:F14"/>
    <mergeCell ref="E13:F13"/>
    <mergeCell ref="E12:F12"/>
    <mergeCell ref="E11:F11"/>
    <mergeCell ref="B13:B14"/>
  </mergeCells>
  <phoneticPr fontId="1"/>
  <pageMargins left="0.98425196850393704" right="0.98425196850393704" top="0.98425196850393704" bottom="0.78740157480314965"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tabColor rgb="FFCCECFF"/>
  </sheetPr>
  <dimension ref="A1:T62"/>
  <sheetViews>
    <sheetView showGridLines="0" zoomScaleNormal="100" zoomScaleSheetLayoutView="100" workbookViewId="0"/>
  </sheetViews>
  <sheetFormatPr defaultColWidth="0" defaultRowHeight="12.75" zeroHeight="1"/>
  <cols>
    <col min="1" max="2" width="2.625" style="21" customWidth="1"/>
    <col min="3" max="3" width="10.625" style="21" customWidth="1"/>
    <col min="4" max="4" width="3.375" style="21" customWidth="1"/>
    <col min="5" max="5" width="7.375" style="21" customWidth="1"/>
    <col min="6" max="6" width="3.375" style="21" customWidth="1"/>
    <col min="7" max="7" width="2.375" style="21" customWidth="1"/>
    <col min="8" max="8" width="5.125" style="21" customWidth="1"/>
    <col min="9" max="9" width="2.375" style="21" customWidth="1"/>
    <col min="10" max="10" width="1.25" style="21" customWidth="1"/>
    <col min="11" max="11" width="2.375" style="21" customWidth="1"/>
    <col min="12" max="12" width="1.25" style="21" customWidth="1"/>
    <col min="13" max="13" width="4.125" style="21" customWidth="1"/>
    <col min="14" max="14" width="7.375" style="21" customWidth="1"/>
    <col min="15" max="15" width="3.625" style="21" customWidth="1"/>
    <col min="16" max="16" width="5.375" style="21" customWidth="1"/>
    <col min="17" max="17" width="2.375" style="21" customWidth="1"/>
    <col min="18" max="18" width="3.375" style="21" customWidth="1"/>
    <col min="19" max="19" width="10.625" style="21" customWidth="1"/>
    <col min="20" max="20" width="0.125" style="21" customWidth="1"/>
    <col min="21" max="16384" width="9" style="21" hidden="1"/>
  </cols>
  <sheetData>
    <row r="1" spans="1:19" ht="18" customHeight="1">
      <c r="A1" s="21" t="s">
        <v>126</v>
      </c>
    </row>
    <row r="2" spans="1:19" ht="9" customHeight="1"/>
    <row r="3" spans="1:19" ht="18" customHeight="1">
      <c r="P3" s="390" t="s">
        <v>127</v>
      </c>
      <c r="Q3" s="391"/>
      <c r="R3" s="392"/>
      <c r="S3" s="178" t="s">
        <v>128</v>
      </c>
    </row>
    <row r="4" spans="1:19" ht="9" customHeight="1"/>
    <row r="5" spans="1:19" ht="18" customHeight="1">
      <c r="A5" s="279" t="s">
        <v>129</v>
      </c>
      <c r="B5" s="279"/>
      <c r="C5" s="279"/>
      <c r="D5" s="279"/>
      <c r="E5" s="279"/>
      <c r="F5" s="279"/>
      <c r="G5" s="279"/>
      <c r="H5" s="279"/>
      <c r="I5" s="279"/>
      <c r="J5" s="279"/>
      <c r="K5" s="279"/>
      <c r="L5" s="279"/>
      <c r="M5" s="279"/>
      <c r="N5" s="279"/>
      <c r="O5" s="279"/>
      <c r="P5" s="279"/>
      <c r="Q5" s="279"/>
      <c r="R5" s="279"/>
      <c r="S5" s="279"/>
    </row>
    <row r="6" spans="1:19" ht="9" customHeight="1"/>
    <row r="7" spans="1:19" ht="24" customHeight="1">
      <c r="A7" s="40" t="s">
        <v>11</v>
      </c>
      <c r="B7" s="394" t="s">
        <v>130</v>
      </c>
      <c r="C7" s="394"/>
      <c r="D7" s="349" t="s">
        <v>212</v>
      </c>
      <c r="E7" s="350"/>
      <c r="F7" s="350"/>
      <c r="G7" s="350"/>
      <c r="H7" s="350"/>
      <c r="I7" s="59"/>
      <c r="J7" s="59"/>
      <c r="K7" s="59"/>
      <c r="L7" s="59"/>
      <c r="M7" s="59"/>
      <c r="N7" s="59"/>
      <c r="O7" s="59"/>
      <c r="P7" s="59"/>
      <c r="Q7" s="59"/>
      <c r="R7" s="59"/>
      <c r="S7" s="60"/>
    </row>
    <row r="8" spans="1:19" ht="24" customHeight="1">
      <c r="A8" s="362" t="s">
        <v>12</v>
      </c>
      <c r="B8" s="357" t="s">
        <v>241</v>
      </c>
      <c r="C8" s="358"/>
      <c r="D8" s="358"/>
      <c r="E8" s="358"/>
      <c r="F8" s="358"/>
      <c r="G8" s="358"/>
      <c r="H8" s="358"/>
      <c r="I8" s="358"/>
      <c r="J8" s="358"/>
      <c r="K8" s="358"/>
      <c r="L8" s="358"/>
      <c r="M8" s="358"/>
      <c r="N8" s="358"/>
      <c r="O8" s="358"/>
      <c r="P8" s="358"/>
      <c r="Q8" s="358"/>
      <c r="R8" s="358"/>
      <c r="S8" s="315"/>
    </row>
    <row r="9" spans="1:19" ht="24" customHeight="1">
      <c r="A9" s="363"/>
      <c r="B9" s="41"/>
      <c r="C9" s="294" t="s">
        <v>131</v>
      </c>
      <c r="D9" s="372" t="s">
        <v>132</v>
      </c>
      <c r="E9" s="355"/>
      <c r="F9" s="355"/>
      <c r="G9" s="355"/>
      <c r="H9" s="355"/>
      <c r="I9" s="355"/>
      <c r="J9" s="355"/>
      <c r="K9" s="355"/>
      <c r="L9" s="355"/>
      <c r="M9" s="356"/>
      <c r="N9" s="372" t="s">
        <v>133</v>
      </c>
      <c r="O9" s="355"/>
      <c r="P9" s="355"/>
      <c r="Q9" s="355"/>
      <c r="R9" s="355"/>
      <c r="S9" s="356"/>
    </row>
    <row r="10" spans="1:19" ht="24" customHeight="1">
      <c r="A10" s="363"/>
      <c r="B10" s="41"/>
      <c r="C10" s="295"/>
      <c r="D10" s="373" t="s">
        <v>134</v>
      </c>
      <c r="E10" s="366"/>
      <c r="F10" s="366"/>
      <c r="G10" s="366"/>
      <c r="H10" s="366" t="s">
        <v>135</v>
      </c>
      <c r="I10" s="366"/>
      <c r="J10" s="366"/>
      <c r="K10" s="366"/>
      <c r="L10" s="366"/>
      <c r="M10" s="367"/>
      <c r="N10" s="373" t="s">
        <v>134</v>
      </c>
      <c r="O10" s="366"/>
      <c r="P10" s="366"/>
      <c r="Q10" s="366" t="s">
        <v>135</v>
      </c>
      <c r="R10" s="366"/>
      <c r="S10" s="367"/>
    </row>
    <row r="11" spans="1:19" ht="24" customHeight="1">
      <c r="A11" s="363"/>
      <c r="B11" s="41"/>
      <c r="C11" s="49"/>
      <c r="D11" s="370"/>
      <c r="E11" s="371"/>
      <c r="F11" s="371"/>
      <c r="G11" s="371"/>
      <c r="H11" s="368"/>
      <c r="I11" s="368"/>
      <c r="J11" s="368"/>
      <c r="K11" s="368"/>
      <c r="L11" s="368"/>
      <c r="M11" s="369"/>
      <c r="N11" s="370"/>
      <c r="O11" s="371"/>
      <c r="P11" s="371"/>
      <c r="Q11" s="368"/>
      <c r="R11" s="368"/>
      <c r="S11" s="369"/>
    </row>
    <row r="12" spans="1:19" ht="24" customHeight="1">
      <c r="A12" s="363"/>
      <c r="B12" s="41"/>
      <c r="C12" s="49"/>
      <c r="D12" s="370"/>
      <c r="E12" s="371"/>
      <c r="F12" s="371"/>
      <c r="G12" s="371"/>
      <c r="H12" s="368"/>
      <c r="I12" s="368"/>
      <c r="J12" s="368"/>
      <c r="K12" s="368"/>
      <c r="L12" s="368"/>
      <c r="M12" s="369"/>
      <c r="N12" s="370"/>
      <c r="O12" s="371"/>
      <c r="P12" s="371"/>
      <c r="Q12" s="368"/>
      <c r="R12" s="368"/>
      <c r="S12" s="369"/>
    </row>
    <row r="13" spans="1:19" ht="24" customHeight="1">
      <c r="A13" s="364"/>
      <c r="B13" s="38"/>
      <c r="C13" s="49"/>
      <c r="D13" s="370"/>
      <c r="E13" s="371"/>
      <c r="F13" s="371"/>
      <c r="G13" s="371"/>
      <c r="H13" s="368"/>
      <c r="I13" s="368"/>
      <c r="J13" s="368"/>
      <c r="K13" s="368"/>
      <c r="L13" s="368"/>
      <c r="M13" s="369"/>
      <c r="N13" s="370"/>
      <c r="O13" s="371"/>
      <c r="P13" s="371"/>
      <c r="Q13" s="368"/>
      <c r="R13" s="368"/>
      <c r="S13" s="369"/>
    </row>
    <row r="14" spans="1:19" ht="24" customHeight="1">
      <c r="A14" s="374" t="s">
        <v>13</v>
      </c>
      <c r="B14" s="357" t="s">
        <v>136</v>
      </c>
      <c r="C14" s="358"/>
      <c r="D14" s="358"/>
      <c r="E14" s="358"/>
      <c r="F14" s="358"/>
      <c r="G14" s="39"/>
      <c r="H14" s="365" t="str">
        <f>IF(SUM(C16:S16)=0,"",SUM(C16:S16))</f>
        <v/>
      </c>
      <c r="I14" s="365"/>
      <c r="J14" s="365"/>
      <c r="K14" s="365"/>
      <c r="L14" s="365"/>
      <c r="M14" s="365"/>
      <c r="N14" s="29" t="s">
        <v>137</v>
      </c>
      <c r="O14" s="29"/>
      <c r="P14" s="29"/>
      <c r="Q14" s="29"/>
      <c r="R14" s="29"/>
      <c r="S14" s="30"/>
    </row>
    <row r="15" spans="1:19" ht="24" customHeight="1">
      <c r="A15" s="375"/>
      <c r="B15" s="41"/>
      <c r="C15" s="34" t="s">
        <v>138</v>
      </c>
      <c r="D15" s="361" t="s">
        <v>139</v>
      </c>
      <c r="E15" s="361"/>
      <c r="F15" s="361" t="s">
        <v>140</v>
      </c>
      <c r="G15" s="361"/>
      <c r="H15" s="361"/>
      <c r="I15" s="361" t="s">
        <v>141</v>
      </c>
      <c r="J15" s="361"/>
      <c r="K15" s="361" t="s">
        <v>141</v>
      </c>
      <c r="L15" s="361"/>
      <c r="M15" s="361" t="s">
        <v>141</v>
      </c>
      <c r="N15" s="361" t="s">
        <v>154</v>
      </c>
      <c r="O15" s="361"/>
      <c r="P15" s="361" t="s">
        <v>142</v>
      </c>
      <c r="Q15" s="361"/>
      <c r="R15" s="361"/>
      <c r="S15" s="42" t="s">
        <v>143</v>
      </c>
    </row>
    <row r="16" spans="1:19" ht="24" customHeight="1">
      <c r="A16" s="376"/>
      <c r="B16" s="38"/>
      <c r="C16" s="50"/>
      <c r="D16" s="377"/>
      <c r="E16" s="377"/>
      <c r="F16" s="377"/>
      <c r="G16" s="377"/>
      <c r="H16" s="377"/>
      <c r="I16" s="377"/>
      <c r="J16" s="377"/>
      <c r="K16" s="377"/>
      <c r="L16" s="377"/>
      <c r="M16" s="377"/>
      <c r="N16" s="377"/>
      <c r="O16" s="377"/>
      <c r="P16" s="377"/>
      <c r="Q16" s="377"/>
      <c r="R16" s="377"/>
      <c r="S16" s="51"/>
    </row>
    <row r="17" spans="1:19" ht="24" customHeight="1">
      <c r="A17" s="374" t="s">
        <v>157</v>
      </c>
      <c r="B17" s="357" t="s">
        <v>145</v>
      </c>
      <c r="C17" s="358"/>
      <c r="D17" s="358"/>
      <c r="E17" s="358"/>
      <c r="F17" s="358"/>
      <c r="G17" s="39"/>
      <c r="H17" s="365" t="str">
        <f>IF(SUM(C19:S19)=0,"",SUM(C19:S19))</f>
        <v/>
      </c>
      <c r="I17" s="365"/>
      <c r="J17" s="365"/>
      <c r="K17" s="365"/>
      <c r="L17" s="365"/>
      <c r="M17" s="365"/>
      <c r="N17" s="29" t="s">
        <v>144</v>
      </c>
      <c r="O17" s="29"/>
      <c r="P17" s="29"/>
      <c r="Q17" s="29"/>
      <c r="R17" s="29"/>
      <c r="S17" s="30"/>
    </row>
    <row r="18" spans="1:19" ht="24" customHeight="1">
      <c r="A18" s="375"/>
      <c r="B18" s="41"/>
      <c r="C18" s="382" t="s">
        <v>146</v>
      </c>
      <c r="D18" s="383"/>
      <c r="E18" s="383"/>
      <c r="F18" s="383"/>
      <c r="G18" s="383"/>
      <c r="H18" s="383"/>
      <c r="I18" s="383"/>
      <c r="J18" s="383"/>
      <c r="K18" s="384"/>
      <c r="L18" s="382" t="s">
        <v>147</v>
      </c>
      <c r="M18" s="383"/>
      <c r="N18" s="383"/>
      <c r="O18" s="383"/>
      <c r="P18" s="383"/>
      <c r="Q18" s="383"/>
      <c r="R18" s="383"/>
      <c r="S18" s="384"/>
    </row>
    <row r="19" spans="1:19" ht="24" customHeight="1">
      <c r="A19" s="376"/>
      <c r="B19" s="38"/>
      <c r="C19" s="385"/>
      <c r="D19" s="386"/>
      <c r="E19" s="386"/>
      <c r="F19" s="386"/>
      <c r="G19" s="386"/>
      <c r="H19" s="386"/>
      <c r="I19" s="386"/>
      <c r="J19" s="386"/>
      <c r="K19" s="387"/>
      <c r="L19" s="349"/>
      <c r="M19" s="350"/>
      <c r="N19" s="350"/>
      <c r="O19" s="350"/>
      <c r="P19" s="350"/>
      <c r="Q19" s="350"/>
      <c r="R19" s="350"/>
      <c r="S19" s="393"/>
    </row>
    <row r="20" spans="1:19" ht="24" customHeight="1">
      <c r="A20" s="374" t="s">
        <v>156</v>
      </c>
      <c r="B20" s="357" t="s">
        <v>148</v>
      </c>
      <c r="C20" s="388"/>
      <c r="D20" s="388"/>
      <c r="E20" s="388"/>
      <c r="F20" s="388"/>
      <c r="G20" s="37"/>
      <c r="H20" s="389" t="str">
        <f>IF(SUM(E21:E22,M21:M22)=0,"",SUM(S21:S22))</f>
        <v/>
      </c>
      <c r="I20" s="389"/>
      <c r="J20" s="389"/>
      <c r="K20" s="389"/>
      <c r="L20" s="389"/>
      <c r="M20" s="389"/>
      <c r="N20" s="43" t="s">
        <v>149</v>
      </c>
      <c r="O20" s="43"/>
      <c r="P20" s="43"/>
      <c r="Q20" s="43"/>
      <c r="R20" s="43"/>
      <c r="S20" s="44"/>
    </row>
    <row r="21" spans="1:19" ht="24" customHeight="1">
      <c r="A21" s="375"/>
      <c r="B21" s="41"/>
      <c r="C21" s="378" t="s">
        <v>152</v>
      </c>
      <c r="D21" s="45" t="s">
        <v>150</v>
      </c>
      <c r="E21" s="359"/>
      <c r="F21" s="360"/>
      <c r="G21" s="351" t="s">
        <v>153</v>
      </c>
      <c r="H21" s="352"/>
      <c r="I21" s="352"/>
      <c r="J21" s="352"/>
      <c r="K21" s="355" t="s">
        <v>150</v>
      </c>
      <c r="L21" s="356"/>
      <c r="M21" s="359"/>
      <c r="N21" s="360"/>
      <c r="O21" s="351" t="s">
        <v>155</v>
      </c>
      <c r="P21" s="352"/>
      <c r="Q21" s="352"/>
      <c r="R21" s="45" t="s">
        <v>150</v>
      </c>
      <c r="S21" s="47" t="str">
        <f>IF(SUM(E21:E22,M21:M22)=0,"",SUM(E21,M21))</f>
        <v/>
      </c>
    </row>
    <row r="22" spans="1:19" ht="24" customHeight="1">
      <c r="A22" s="376"/>
      <c r="B22" s="38"/>
      <c r="C22" s="379"/>
      <c r="D22" s="46" t="s">
        <v>151</v>
      </c>
      <c r="E22" s="380"/>
      <c r="F22" s="381"/>
      <c r="G22" s="353"/>
      <c r="H22" s="354"/>
      <c r="I22" s="354"/>
      <c r="J22" s="354"/>
      <c r="K22" s="366" t="s">
        <v>151</v>
      </c>
      <c r="L22" s="367"/>
      <c r="M22" s="380"/>
      <c r="N22" s="381"/>
      <c r="O22" s="353"/>
      <c r="P22" s="354"/>
      <c r="Q22" s="354"/>
      <c r="R22" s="46" t="s">
        <v>151</v>
      </c>
      <c r="S22" s="48" t="str">
        <f>IF(SUM(E21:E22,M21:M22)=0,"",SUM(E22,M22))</f>
        <v/>
      </c>
    </row>
    <row r="23" spans="1:19" ht="9" customHeight="1"/>
    <row r="24" spans="1:19">
      <c r="A24" s="21" t="s">
        <v>86</v>
      </c>
    </row>
    <row r="25" spans="1:19" ht="3" customHeight="1"/>
    <row r="26" spans="1:19" ht="28.5" customHeight="1">
      <c r="A26" s="32" t="s">
        <v>88</v>
      </c>
      <c r="B26" s="220" t="s">
        <v>242</v>
      </c>
      <c r="C26" s="220"/>
      <c r="D26" s="220"/>
      <c r="E26" s="220"/>
      <c r="F26" s="220"/>
      <c r="G26" s="220"/>
      <c r="H26" s="220"/>
      <c r="I26" s="220"/>
      <c r="J26" s="220"/>
      <c r="K26" s="220"/>
      <c r="L26" s="220"/>
      <c r="M26" s="220"/>
      <c r="N26" s="220"/>
      <c r="O26" s="220"/>
      <c r="P26" s="220"/>
      <c r="Q26" s="220"/>
      <c r="R26" s="220"/>
      <c r="S26" s="220"/>
    </row>
    <row r="27" spans="1:19" ht="3" customHeight="1">
      <c r="A27" s="32"/>
      <c r="B27" s="32"/>
      <c r="C27" s="32"/>
      <c r="D27" s="33"/>
      <c r="E27" s="33"/>
      <c r="F27" s="33"/>
      <c r="G27" s="33"/>
      <c r="H27" s="33"/>
      <c r="I27" s="33"/>
      <c r="J27" s="33"/>
      <c r="K27" s="33"/>
      <c r="L27" s="33"/>
      <c r="M27" s="33"/>
      <c r="N27" s="33"/>
      <c r="O27" s="33"/>
      <c r="P27" s="33"/>
      <c r="Q27" s="33"/>
      <c r="R27" s="33"/>
      <c r="S27" s="33"/>
    </row>
    <row r="28" spans="1:19">
      <c r="A28" s="32" t="s">
        <v>89</v>
      </c>
      <c r="B28" s="220" t="s">
        <v>386</v>
      </c>
      <c r="C28" s="220"/>
      <c r="D28" s="220"/>
      <c r="E28" s="220"/>
      <c r="F28" s="220"/>
      <c r="G28" s="220"/>
      <c r="H28" s="220"/>
      <c r="I28" s="220"/>
      <c r="J28" s="220"/>
      <c r="K28" s="220"/>
      <c r="L28" s="220"/>
      <c r="M28" s="220"/>
      <c r="N28" s="220"/>
      <c r="O28" s="220"/>
      <c r="P28" s="220"/>
      <c r="Q28" s="220"/>
      <c r="R28" s="220"/>
      <c r="S28" s="220"/>
    </row>
    <row r="29" spans="1:19" hidden="1"/>
    <row r="30" spans="1:19" hidden="1"/>
    <row r="31" spans="1:19" hidden="1"/>
    <row r="32" spans="1:19"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sheetData>
  <mergeCells count="59">
    <mergeCell ref="B28:S28"/>
    <mergeCell ref="P3:R3"/>
    <mergeCell ref="K22:L22"/>
    <mergeCell ref="L18:S18"/>
    <mergeCell ref="L19:S19"/>
    <mergeCell ref="D13:G13"/>
    <mergeCell ref="D12:G12"/>
    <mergeCell ref="D11:G11"/>
    <mergeCell ref="D10:G10"/>
    <mergeCell ref="F16:H16"/>
    <mergeCell ref="H13:M13"/>
    <mergeCell ref="N13:P13"/>
    <mergeCell ref="Q13:S13"/>
    <mergeCell ref="B7:C7"/>
    <mergeCell ref="E22:F22"/>
    <mergeCell ref="N12:P12"/>
    <mergeCell ref="A17:A19"/>
    <mergeCell ref="A20:A22"/>
    <mergeCell ref="B26:S26"/>
    <mergeCell ref="P15:R15"/>
    <mergeCell ref="P16:R16"/>
    <mergeCell ref="C21:C22"/>
    <mergeCell ref="N15:O15"/>
    <mergeCell ref="N16:O16"/>
    <mergeCell ref="M21:N21"/>
    <mergeCell ref="M22:N22"/>
    <mergeCell ref="O21:Q22"/>
    <mergeCell ref="H17:M17"/>
    <mergeCell ref="C18:K18"/>
    <mergeCell ref="C19:K19"/>
    <mergeCell ref="B20:F20"/>
    <mergeCell ref="H20:M20"/>
    <mergeCell ref="A14:A16"/>
    <mergeCell ref="D15:E15"/>
    <mergeCell ref="D16:E16"/>
    <mergeCell ref="I15:M15"/>
    <mergeCell ref="I16:M16"/>
    <mergeCell ref="Q12:S12"/>
    <mergeCell ref="B8:S8"/>
    <mergeCell ref="D9:M9"/>
    <mergeCell ref="N9:S9"/>
    <mergeCell ref="H10:M10"/>
    <mergeCell ref="N10:P10"/>
    <mergeCell ref="D7:H7"/>
    <mergeCell ref="A5:S5"/>
    <mergeCell ref="G21:J22"/>
    <mergeCell ref="K21:L21"/>
    <mergeCell ref="B17:F17"/>
    <mergeCell ref="E21:F21"/>
    <mergeCell ref="F15:H15"/>
    <mergeCell ref="A8:A13"/>
    <mergeCell ref="C9:C10"/>
    <mergeCell ref="B14:F14"/>
    <mergeCell ref="H14:M14"/>
    <mergeCell ref="Q10:S10"/>
    <mergeCell ref="H11:M11"/>
    <mergeCell ref="N11:P11"/>
    <mergeCell ref="Q11:S11"/>
    <mergeCell ref="H12:M12"/>
  </mergeCells>
  <phoneticPr fontId="1"/>
  <pageMargins left="0.98425196850393704" right="0.98425196850393704" top="0.98425196850393704" bottom="0.78740157480314965" header="0.31496062992125984" footer="0.31496062992125984"/>
  <pageSetup paperSize="9"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ECFF"/>
  </sheetPr>
  <dimension ref="A1:XFD65"/>
  <sheetViews>
    <sheetView showGridLines="0" zoomScaleNormal="100" zoomScaleSheetLayoutView="100" workbookViewId="0"/>
  </sheetViews>
  <sheetFormatPr defaultColWidth="0" defaultRowHeight="12.75" zeroHeight="1"/>
  <cols>
    <col min="1" max="1" width="2.625" style="21" customWidth="1"/>
    <col min="2" max="2" width="31.625" style="21" bestFit="1" customWidth="1"/>
    <col min="3" max="3" width="6.75" style="21" bestFit="1" customWidth="1"/>
    <col min="4" max="4" width="41" style="21" customWidth="1"/>
    <col min="5" max="5" width="0.125" style="21" customWidth="1"/>
    <col min="6" max="16384" width="9" style="21" hidden="1"/>
  </cols>
  <sheetData>
    <row r="1" spans="1:4 16384:16384" ht="18" customHeight="1">
      <c r="A1" s="21" t="s">
        <v>158</v>
      </c>
    </row>
    <row r="2" spans="1:4 16384:16384" ht="9" customHeight="1"/>
    <row r="3" spans="1:4 16384:16384" ht="18" customHeight="1">
      <c r="A3" s="279" t="s">
        <v>240</v>
      </c>
      <c r="B3" s="279"/>
      <c r="C3" s="279"/>
      <c r="D3" s="279"/>
    </row>
    <row r="4" spans="1:4 16384:16384" ht="9" customHeight="1"/>
    <row r="5" spans="1:4 16384:16384" ht="396" customHeight="1">
      <c r="A5" s="395" t="s">
        <v>159</v>
      </c>
      <c r="B5" s="396"/>
      <c r="C5" s="396"/>
      <c r="D5" s="397"/>
      <c r="XFD5" s="75"/>
    </row>
    <row r="6" spans="1:4 16384:16384">
      <c r="A6" s="398" t="s">
        <v>168</v>
      </c>
      <c r="B6" s="399"/>
      <c r="C6" s="399"/>
      <c r="D6" s="400"/>
      <c r="XFD6" s="75"/>
    </row>
    <row r="7" spans="1:4 16384:16384" ht="9" customHeight="1"/>
    <row r="8" spans="1:4 16384:16384">
      <c r="A8" s="21" t="s">
        <v>86</v>
      </c>
    </row>
    <row r="9" spans="1:4 16384:16384" ht="3" customHeight="1"/>
    <row r="10" spans="1:4 16384:16384" ht="28.5" customHeight="1">
      <c r="A10" s="32" t="s">
        <v>88</v>
      </c>
      <c r="B10" s="220" t="s">
        <v>167</v>
      </c>
      <c r="C10" s="220"/>
      <c r="D10" s="220"/>
    </row>
    <row r="11" spans="1:4 16384:16384" ht="3" customHeight="1">
      <c r="A11" s="32"/>
      <c r="B11" s="32"/>
      <c r="C11" s="33"/>
      <c r="D11" s="33"/>
    </row>
    <row r="12" spans="1:4 16384:16384" ht="44.25" customHeight="1">
      <c r="A12" s="32" t="s">
        <v>89</v>
      </c>
      <c r="B12" s="220" t="s">
        <v>243</v>
      </c>
      <c r="C12" s="220"/>
      <c r="D12" s="220"/>
    </row>
    <row r="13" spans="1:4 16384:16384" ht="3" customHeight="1">
      <c r="A13" s="32"/>
      <c r="B13" s="32"/>
      <c r="C13" s="33"/>
      <c r="D13" s="33"/>
    </row>
    <row r="14" spans="1:4 16384:16384" ht="44.25" customHeight="1">
      <c r="A14" s="32" t="s">
        <v>90</v>
      </c>
      <c r="B14" s="220" t="str">
        <f>IF(はじめに選択してください!L11=1,"　生産施設、緑地、緑地以外の環境施設は、下表に指定する淡い色彩でそれらの位置、形状を着色して明示するとともに、規則様式Ｂの別紙１及び２に記載した施設番号を付記してください。",IF(はじめに選択してください!L11=2,"　生産施設、緑地、緑地以外の環境施設は、下表に指定する淡い色彩でそれらの位置、形状を着色して明示するとともに、規則様式第１の別紙１及び２に記載した施設番号を付記してください。","「はじめに選択してください」シートを確認してください"))</f>
        <v>「はじめに選択してください」シートを確認してください</v>
      </c>
      <c r="C14" s="220"/>
      <c r="D14" s="220"/>
    </row>
    <row r="15" spans="1:4 16384:16384" ht="3" customHeight="1">
      <c r="A15" s="32"/>
      <c r="B15" s="32"/>
      <c r="C15" s="33"/>
      <c r="D15" s="33"/>
    </row>
    <row r="16" spans="1:4 16384:16384">
      <c r="B16" s="27" t="s">
        <v>160</v>
      </c>
      <c r="C16" s="27" t="s">
        <v>161</v>
      </c>
    </row>
    <row r="17" spans="1:4">
      <c r="B17" s="52" t="s">
        <v>162</v>
      </c>
      <c r="C17" s="52" t="s">
        <v>164</v>
      </c>
    </row>
    <row r="18" spans="1:4">
      <c r="B18" s="53" t="s">
        <v>163</v>
      </c>
      <c r="C18" s="53" t="s">
        <v>165</v>
      </c>
    </row>
    <row r="19" spans="1:4">
      <c r="B19" s="53" t="s">
        <v>387</v>
      </c>
      <c r="C19" s="53" t="s">
        <v>388</v>
      </c>
    </row>
    <row r="20" spans="1:4">
      <c r="B20" s="54" t="s">
        <v>98</v>
      </c>
      <c r="C20" s="54" t="s">
        <v>166</v>
      </c>
    </row>
    <row r="21" spans="1:4" ht="3" customHeight="1">
      <c r="A21" s="32"/>
      <c r="B21" s="32"/>
      <c r="C21" s="33"/>
      <c r="D21" s="33"/>
    </row>
    <row r="22" spans="1:4">
      <c r="A22" s="32" t="s">
        <v>169</v>
      </c>
      <c r="B22" s="220" t="s">
        <v>244</v>
      </c>
      <c r="C22" s="220"/>
      <c r="D22" s="220"/>
    </row>
    <row r="23" spans="1:4" ht="3" customHeight="1">
      <c r="A23" s="32"/>
      <c r="B23" s="32"/>
      <c r="C23" s="33"/>
      <c r="D23" s="33"/>
    </row>
    <row r="24" spans="1:4" ht="60" customHeight="1">
      <c r="A24" s="32" t="s">
        <v>170</v>
      </c>
      <c r="B24" s="220" t="s">
        <v>389</v>
      </c>
      <c r="C24" s="220"/>
      <c r="D24" s="220"/>
    </row>
    <row r="25" spans="1:4" ht="3" customHeight="1">
      <c r="A25" s="32"/>
      <c r="B25" s="32"/>
      <c r="C25" s="33"/>
      <c r="D25" s="33"/>
    </row>
    <row r="26" spans="1:4" ht="28.5" customHeight="1">
      <c r="A26" s="32" t="s">
        <v>93</v>
      </c>
      <c r="B26" s="220" t="s">
        <v>245</v>
      </c>
      <c r="C26" s="220"/>
      <c r="D26" s="220"/>
    </row>
    <row r="27" spans="1:4" hidden="1"/>
    <row r="28" spans="1:4" hidden="1"/>
    <row r="29" spans="1:4" hidden="1"/>
    <row r="30" spans="1:4" hidden="1"/>
    <row r="31" spans="1:4" hidden="1"/>
    <row r="32" spans="1:4"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sheetData>
  <mergeCells count="9">
    <mergeCell ref="B26:D26"/>
    <mergeCell ref="B10:D10"/>
    <mergeCell ref="B12:D12"/>
    <mergeCell ref="A3:D3"/>
    <mergeCell ref="A5:D5"/>
    <mergeCell ref="A6:D6"/>
    <mergeCell ref="B14:D14"/>
    <mergeCell ref="B22:D22"/>
    <mergeCell ref="B24:D24"/>
  </mergeCells>
  <phoneticPr fontId="1"/>
  <pageMargins left="0.98425196850393704" right="0.98425196850393704" top="0.98425196850393704" bottom="0.78740157480314965" header="0.31496062992125984" footer="0.31496062992125984"/>
  <pageSetup paperSize="9" orientation="portrait" cellComments="asDisplayed" r:id="rId1"/>
  <drawing r:id="rId2"/>
</worksheet>
</file>