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2BhMP1/NSAMTFUxyg3Hk+ZYkM6fEe7O5DnWXy9lNVgAI5W68EdC4X4KZLhPs7izpgIQ4uCvmwsCpjWaChxt/Q==" workbookSaltValue="9MgRr2lyy6XE7Wimm036JQ==" workbookSpinCount="100000"/>
  <bookViews>
    <workbookView xWindow="0" yWindow="0" windowWidth="23040" windowHeight="921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<sst xmlns="http://schemas.openxmlformats.org/spreadsheetml/2006/main" xmlns:r="http://schemas.openxmlformats.org/officeDocument/2006/relationships" count="121" uniqueCount="121">
  <si>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</si>
  <si>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</si>
  <si>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</si>
  <si>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</si>
  <si>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</si>
  <si>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</si>
  <si>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</si>
  <si>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</si>
  <si>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</si>
  <si>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</si>
  <si>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</si>
  <si>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</si>
  <si>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</si>
  <si>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</si>
  <si>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</si>
  <si>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</si>
  <si>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</si>
  <si>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</si>
  <si>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</si>
  <si>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</si>
  <si>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</si>
  <si>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</si>
  <si>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</si>
  <si>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</si>
  <si>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</si>
  <si>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</si>
  <si>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</si>
  <si>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</si>
  <si>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</si>
  <si>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</si>
  <si>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</si>
  <si>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</si>
  <si>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</si>
  <si>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</si>
  <si>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</si>
  <si>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</si>
  <si>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</si>
  <si>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</si>
  <si>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</si>
  <si>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</si>
  <si>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</si>
  <si>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</si>
  <si>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</si>
  <si>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</si>
  <si>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</si>
  <si>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</si>
  <si>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</si>
  <si>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</si>
  <si>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</si>
  <si>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</si>
  <si>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</si>
  <si>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</si>
  <si>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</si>
  <si>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</si>
  <si>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</si>
  <si>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</si>
  <si>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</si>
  <si>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</si>
  <si>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</si>
  <si>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</si>
  <si>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</si>
  <si>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</si>
  <si>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</si>
  <si>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</si>
  <si>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</si>
  <si>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</si>
  <si>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</si>
  <si>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</si>
  <si>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</si>
  <si>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</si>
  <si>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</si>
  <si>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</si>
  <si>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</si>
  <si>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</si>
  <si>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</si>
  <si>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</si>
  <si>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</si>
  <si>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</si>
  <si>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</si>
  <si>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</si>
  <si>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</si>
  <si>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</si>
  <si>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</si>
  <si>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</si>
  <si>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</si>
  <si>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</si>
  <si>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</si>
  <si>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</si>
  <si>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</si>
  <si>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</si>
  <si>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</si>
  <si>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</si>
  <si>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</si>
  <si>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</si>
  <si>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</si>
  <si>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</si>
  <si>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</si>
  <si>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</si>
  <si>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</si>
  <si>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</si>
  <si>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</si>
  <si>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</si>
  <si>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</si>
  <si>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</si>
  <si>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新富士駅富士山口駐車場</t>
  </si>
  <si>
    <t>法非適用</t>
  </si>
  <si>
    <t>駐車場整備事業</t>
  </si>
  <si>
    <t>Ａ３Ｂ１</t>
  </si>
  <si>
    <t>該当数値なし</t>
  </si>
  <si>
    <t>その他駐車場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</si>
  <si>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</si>
  <si>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</si>
  <si>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</si>
  <si>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</si>
  <si>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</si>
  <si>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</si>
  <si>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</si>
  <si>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JR新富士駅の利用者送迎用駐車場であり、入庫から30分以内は無料であることから、稼働率は全国平均を大きく超えている。</t>
    <rPh sb="20" eb="22">
      <t>ニュウコ</t>
    </rPh>
    <rPh sb="26" eb="27">
      <t>プン</t>
    </rPh>
    <rPh sb="27" eb="29">
      <t>イナイ</t>
    </rPh>
    <rPh sb="30" eb="32">
      <t>ムリョウ</t>
    </rPh>
    <phoneticPr fontId="1"/>
  </si>
  <si>
    <t>敷地の地価は近傍地より求めたものである。JR新富士駅の駅前広場内にあり、敷地は狭い。設備投資見込額は補修工事費及び修繕費を見込んでいる。</t>
    <rPh sb="27" eb="29">
      <t>エキマエ</t>
    </rPh>
    <rPh sb="29" eb="31">
      <t>ヒロバ</t>
    </rPh>
    <rPh sb="31" eb="32">
      <t>ナイ</t>
    </rPh>
    <phoneticPr fontId="1"/>
  </si>
  <si>
    <t>JR新富士駅利用者を送迎する車両の多くが利用する駐車場として市民に広く認知され、駐車場稼働率は平均より高い。JR新富士駅前や周辺道路の渋滞緩和を目的とした駐車場である、利用者のニーズがある、周辺の民間駐車場との差別化が図られているといったことから現状維持とする。</t>
    <rPh sb="10" eb="12">
      <t>ソウゲイ</t>
    </rPh>
    <rPh sb="14" eb="16">
      <t>シャリョウ</t>
    </rPh>
    <rPh sb="95" eb="97">
      <t>シュウヘン</t>
    </rPh>
    <rPh sb="98" eb="100">
      <t>ミンカン</t>
    </rPh>
    <rPh sb="100" eb="102">
      <t>チュウシャ</t>
    </rPh>
    <rPh sb="102" eb="103">
      <t>ジョウ</t>
    </rPh>
    <rPh sb="105" eb="108">
      <t>サベツカ</t>
    </rPh>
    <rPh sb="109" eb="110">
      <t>ハカ</t>
    </rPh>
    <phoneticPr fontId="1"/>
  </si>
  <si>
    <r>
      <t>新型コロナウイルス感染症の影響はあったものの、収益的収支比率は</t>
    </r>
    <r>
      <rPr>
        <sz val="11"/>
        <color auto="1"/>
        <rFont val="ＭＳ ゴシック"/>
      </rPr>
      <t>100％を上回り、他会計から補助金を得ることなく収益を上げている。入庫から30分以内は無料であることから、利用者の90％以上が無料での利用となっており、利用台数が増加しても収益増にはつながりにくいと思われる。</t>
    </r>
    <rPh sb="37" eb="38">
      <t>マワ</t>
    </rPh>
    <rPh sb="40" eb="41">
      <t>ホカ</t>
    </rPh>
    <rPh sb="84" eb="87">
      <t>リヨウシャ</t>
    </rPh>
    <rPh sb="91" eb="93">
      <t>イジョウ</t>
    </rPh>
    <rPh sb="94" eb="96">
      <t>ムリョウ</t>
    </rPh>
    <rPh sb="98" eb="100">
      <t>リヨウ</t>
    </rPh>
    <rPh sb="112" eb="114">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</si>
</sst>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125.7</c:v>
                </c:pt>
                <c:pt idx="1">
                  <c:v>106.1</c:v>
                </c:pt>
                <c:pt idx="2">
                  <c:v>131.19999999999999</c:v>
                </c:pt>
                <c:pt idx="3">
                  <c:v>171</c:v>
                </c:pt>
                <c:pt idx="4">
                  <c:v>153.19999999999999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860050890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2180</c:v>
                </c:pt>
                <c:pt idx="1">
                  <c:v>793.3</c:v>
                </c:pt>
                <c:pt idx="2">
                  <c:v>1096.7</c:v>
                </c:pt>
                <c:pt idx="3">
                  <c:v>1593.3</c:v>
                </c:pt>
                <c:pt idx="4">
                  <c:v>1903.3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20.100000000000001</c:v>
                </c:pt>
                <c:pt idx="1">
                  <c:v>5.0999999999999996</c:v>
                </c:pt>
                <c:pt idx="2">
                  <c:v>22</c:v>
                </c:pt>
                <c:pt idx="3">
                  <c:v>41.2</c:v>
                </c:pt>
                <c:pt idx="4">
                  <c:v>29.7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1882</c:v>
                </c:pt>
                <c:pt idx="1">
                  <c:v>182</c:v>
                </c:pt>
                <c:pt idx="2">
                  <c:v>979</c:v>
                </c:pt>
                <c:pt idx="3">
                  <c:v>2470</c:v>
                </c:pt>
                <c:pt idx="4">
                  <c:v>2878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election activeCell="ND32" sqref="ND32:NR47"/>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新富士駅富士山口駐車場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9</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372</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7"/>
      <c r="NF8" s="94" t="s">
        <v>21</v>
      </c>
      <c r="NG8" s="94"/>
      <c r="NH8" s="94"/>
      <c r="NI8" s="94"/>
      <c r="NJ8" s="94"/>
      <c r="NK8" s="94"/>
      <c r="NL8" s="94"/>
      <c r="NM8" s="94"/>
      <c r="NN8" s="94"/>
      <c r="NO8" s="94"/>
      <c r="NP8" s="94"/>
      <c r="NQ8" s="98"/>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8"/>
      <c r="NF9" s="95" t="s">
        <v>40</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30</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400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9"/>
      <c r="NF10" s="96" t="s">
        <v>42</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1</v>
      </c>
      <c r="K31" s="28"/>
      <c r="L31" s="28"/>
      <c r="M31" s="28"/>
      <c r="N31" s="28"/>
      <c r="O31" s="28"/>
      <c r="P31" s="28"/>
      <c r="Q31" s="28"/>
      <c r="R31" s="28"/>
      <c r="S31" s="28"/>
      <c r="T31" s="35"/>
      <c r="U31" s="37">
        <f>データ!Y7</f>
        <v>125.7</v>
      </c>
      <c r="V31" s="37"/>
      <c r="W31" s="37"/>
      <c r="X31" s="37"/>
      <c r="Y31" s="37"/>
      <c r="Z31" s="37"/>
      <c r="AA31" s="37"/>
      <c r="AB31" s="37"/>
      <c r="AC31" s="37"/>
      <c r="AD31" s="37"/>
      <c r="AE31" s="37"/>
      <c r="AF31" s="37"/>
      <c r="AG31" s="37"/>
      <c r="AH31" s="37"/>
      <c r="AI31" s="37"/>
      <c r="AJ31" s="37"/>
      <c r="AK31" s="37"/>
      <c r="AL31" s="37"/>
      <c r="AM31" s="37"/>
      <c r="AN31" s="37">
        <f>データ!Z7</f>
        <v>106.1</v>
      </c>
      <c r="AO31" s="37"/>
      <c r="AP31" s="37"/>
      <c r="AQ31" s="37"/>
      <c r="AR31" s="37"/>
      <c r="AS31" s="37"/>
      <c r="AT31" s="37"/>
      <c r="AU31" s="37"/>
      <c r="AV31" s="37"/>
      <c r="AW31" s="37"/>
      <c r="AX31" s="37"/>
      <c r="AY31" s="37"/>
      <c r="AZ31" s="37"/>
      <c r="BA31" s="37"/>
      <c r="BB31" s="37"/>
      <c r="BC31" s="37"/>
      <c r="BD31" s="37"/>
      <c r="BE31" s="37"/>
      <c r="BF31" s="37"/>
      <c r="BG31" s="37">
        <f>データ!AA7</f>
        <v>131.19999999999999</v>
      </c>
      <c r="BH31" s="37"/>
      <c r="BI31" s="37"/>
      <c r="BJ31" s="37"/>
      <c r="BK31" s="37"/>
      <c r="BL31" s="37"/>
      <c r="BM31" s="37"/>
      <c r="BN31" s="37"/>
      <c r="BO31" s="37"/>
      <c r="BP31" s="37"/>
      <c r="BQ31" s="37"/>
      <c r="BR31" s="37"/>
      <c r="BS31" s="37"/>
      <c r="BT31" s="37"/>
      <c r="BU31" s="37"/>
      <c r="BV31" s="37"/>
      <c r="BW31" s="37"/>
      <c r="BX31" s="37"/>
      <c r="BY31" s="37"/>
      <c r="BZ31" s="37">
        <f>データ!AB7</f>
        <v>171</v>
      </c>
      <c r="CA31" s="37"/>
      <c r="CB31" s="37"/>
      <c r="CC31" s="37"/>
      <c r="CD31" s="37"/>
      <c r="CE31" s="37"/>
      <c r="CF31" s="37"/>
      <c r="CG31" s="37"/>
      <c r="CH31" s="37"/>
      <c r="CI31" s="37"/>
      <c r="CJ31" s="37"/>
      <c r="CK31" s="37"/>
      <c r="CL31" s="37"/>
      <c r="CM31" s="37"/>
      <c r="CN31" s="37"/>
      <c r="CO31" s="37"/>
      <c r="CP31" s="37"/>
      <c r="CQ31" s="37"/>
      <c r="CR31" s="37"/>
      <c r="CS31" s="37">
        <f>データ!AC7</f>
        <v>153.19999999999999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2180</v>
      </c>
      <c r="JD31" s="34"/>
      <c r="JE31" s="34"/>
      <c r="JF31" s="34"/>
      <c r="JG31" s="34"/>
      <c r="JH31" s="34"/>
      <c r="JI31" s="34"/>
      <c r="JJ31" s="34"/>
      <c r="JK31" s="34"/>
      <c r="JL31" s="34"/>
      <c r="JM31" s="34"/>
      <c r="JN31" s="34"/>
      <c r="JO31" s="34"/>
      <c r="JP31" s="34"/>
      <c r="JQ31" s="34"/>
      <c r="JR31" s="34"/>
      <c r="JS31" s="34"/>
      <c r="JT31" s="34"/>
      <c r="JU31" s="40"/>
      <c r="JV31" s="32">
        <f>データ!DL7</f>
        <v>793.3</v>
      </c>
      <c r="JW31" s="34"/>
      <c r="JX31" s="34"/>
      <c r="JY31" s="34"/>
      <c r="JZ31" s="34"/>
      <c r="KA31" s="34"/>
      <c r="KB31" s="34"/>
      <c r="KC31" s="34"/>
      <c r="KD31" s="34"/>
      <c r="KE31" s="34"/>
      <c r="KF31" s="34"/>
      <c r="KG31" s="34"/>
      <c r="KH31" s="34"/>
      <c r="KI31" s="34"/>
      <c r="KJ31" s="34"/>
      <c r="KK31" s="34"/>
      <c r="KL31" s="34"/>
      <c r="KM31" s="34"/>
      <c r="KN31" s="40"/>
      <c r="KO31" s="32">
        <f>データ!DM7</f>
        <v>1096.7</v>
      </c>
      <c r="KP31" s="34"/>
      <c r="KQ31" s="34"/>
      <c r="KR31" s="34"/>
      <c r="KS31" s="34"/>
      <c r="KT31" s="34"/>
      <c r="KU31" s="34"/>
      <c r="KV31" s="34"/>
      <c r="KW31" s="34"/>
      <c r="KX31" s="34"/>
      <c r="KY31" s="34"/>
      <c r="KZ31" s="34"/>
      <c r="LA31" s="34"/>
      <c r="LB31" s="34"/>
      <c r="LC31" s="34"/>
      <c r="LD31" s="34"/>
      <c r="LE31" s="34"/>
      <c r="LF31" s="34"/>
      <c r="LG31" s="40"/>
      <c r="LH31" s="32">
        <f>データ!DN7</f>
        <v>1593.3</v>
      </c>
      <c r="LI31" s="34"/>
      <c r="LJ31" s="34"/>
      <c r="LK31" s="34"/>
      <c r="LL31" s="34"/>
      <c r="LM31" s="34"/>
      <c r="LN31" s="34"/>
      <c r="LO31" s="34"/>
      <c r="LP31" s="34"/>
      <c r="LQ31" s="34"/>
      <c r="LR31" s="34"/>
      <c r="LS31" s="34"/>
      <c r="LT31" s="34"/>
      <c r="LU31" s="34"/>
      <c r="LV31" s="34"/>
      <c r="LW31" s="34"/>
      <c r="LX31" s="34"/>
      <c r="LY31" s="34"/>
      <c r="LZ31" s="40"/>
      <c r="MA31" s="32">
        <f>データ!DO7</f>
        <v>1903.3</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118</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117</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20.100000000000001</v>
      </c>
      <c r="EM52" s="37"/>
      <c r="EN52" s="37"/>
      <c r="EO52" s="37"/>
      <c r="EP52" s="37"/>
      <c r="EQ52" s="37"/>
      <c r="ER52" s="37"/>
      <c r="ES52" s="37"/>
      <c r="ET52" s="37"/>
      <c r="EU52" s="37"/>
      <c r="EV52" s="37"/>
      <c r="EW52" s="37"/>
      <c r="EX52" s="37"/>
      <c r="EY52" s="37"/>
      <c r="EZ52" s="37"/>
      <c r="FA52" s="37"/>
      <c r="FB52" s="37"/>
      <c r="FC52" s="37"/>
      <c r="FD52" s="37"/>
      <c r="FE52" s="37">
        <f>データ!BG7</f>
        <v>5.0999999999999996</v>
      </c>
      <c r="FF52" s="37"/>
      <c r="FG52" s="37"/>
      <c r="FH52" s="37"/>
      <c r="FI52" s="37"/>
      <c r="FJ52" s="37"/>
      <c r="FK52" s="37"/>
      <c r="FL52" s="37"/>
      <c r="FM52" s="37"/>
      <c r="FN52" s="37"/>
      <c r="FO52" s="37"/>
      <c r="FP52" s="37"/>
      <c r="FQ52" s="37"/>
      <c r="FR52" s="37"/>
      <c r="FS52" s="37"/>
      <c r="FT52" s="37"/>
      <c r="FU52" s="37"/>
      <c r="FV52" s="37"/>
      <c r="FW52" s="37"/>
      <c r="FX52" s="37">
        <f>データ!BH7</f>
        <v>22</v>
      </c>
      <c r="FY52" s="37"/>
      <c r="FZ52" s="37"/>
      <c r="GA52" s="37"/>
      <c r="GB52" s="37"/>
      <c r="GC52" s="37"/>
      <c r="GD52" s="37"/>
      <c r="GE52" s="37"/>
      <c r="GF52" s="37"/>
      <c r="GG52" s="37"/>
      <c r="GH52" s="37"/>
      <c r="GI52" s="37"/>
      <c r="GJ52" s="37"/>
      <c r="GK52" s="37"/>
      <c r="GL52" s="37"/>
      <c r="GM52" s="37"/>
      <c r="GN52" s="37"/>
      <c r="GO52" s="37"/>
      <c r="GP52" s="37"/>
      <c r="GQ52" s="37">
        <f>データ!BI7</f>
        <v>41.2</v>
      </c>
      <c r="GR52" s="37"/>
      <c r="GS52" s="37"/>
      <c r="GT52" s="37"/>
      <c r="GU52" s="37"/>
      <c r="GV52" s="37"/>
      <c r="GW52" s="37"/>
      <c r="GX52" s="37"/>
      <c r="GY52" s="37"/>
      <c r="GZ52" s="37"/>
      <c r="HA52" s="37"/>
      <c r="HB52" s="37"/>
      <c r="HC52" s="37"/>
      <c r="HD52" s="37"/>
      <c r="HE52" s="37"/>
      <c r="HF52" s="37"/>
      <c r="HG52" s="37"/>
      <c r="HH52" s="37"/>
      <c r="HI52" s="37"/>
      <c r="HJ52" s="37">
        <f>データ!BJ7</f>
        <v>29.7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1882</v>
      </c>
      <c r="JD52" s="38"/>
      <c r="JE52" s="38"/>
      <c r="JF52" s="38"/>
      <c r="JG52" s="38"/>
      <c r="JH52" s="38"/>
      <c r="JI52" s="38"/>
      <c r="JJ52" s="38"/>
      <c r="JK52" s="38"/>
      <c r="JL52" s="38"/>
      <c r="JM52" s="38"/>
      <c r="JN52" s="38"/>
      <c r="JO52" s="38"/>
      <c r="JP52" s="38"/>
      <c r="JQ52" s="38"/>
      <c r="JR52" s="38"/>
      <c r="JS52" s="38"/>
      <c r="JT52" s="38"/>
      <c r="JU52" s="38"/>
      <c r="JV52" s="38">
        <f>データ!BR7</f>
        <v>182</v>
      </c>
      <c r="JW52" s="38"/>
      <c r="JX52" s="38"/>
      <c r="JY52" s="38"/>
      <c r="JZ52" s="38"/>
      <c r="KA52" s="38"/>
      <c r="KB52" s="38"/>
      <c r="KC52" s="38"/>
      <c r="KD52" s="38"/>
      <c r="KE52" s="38"/>
      <c r="KF52" s="38"/>
      <c r="KG52" s="38"/>
      <c r="KH52" s="38"/>
      <c r="KI52" s="38"/>
      <c r="KJ52" s="38"/>
      <c r="KK52" s="38"/>
      <c r="KL52" s="38"/>
      <c r="KM52" s="38"/>
      <c r="KN52" s="38"/>
      <c r="KO52" s="38">
        <f>データ!BS7</f>
        <v>979</v>
      </c>
      <c r="KP52" s="38"/>
      <c r="KQ52" s="38"/>
      <c r="KR52" s="38"/>
      <c r="KS52" s="38"/>
      <c r="KT52" s="38"/>
      <c r="KU52" s="38"/>
      <c r="KV52" s="38"/>
      <c r="KW52" s="38"/>
      <c r="KX52" s="38"/>
      <c r="KY52" s="38"/>
      <c r="KZ52" s="38"/>
      <c r="LA52" s="38"/>
      <c r="LB52" s="38"/>
      <c r="LC52" s="38"/>
      <c r="LD52" s="38"/>
      <c r="LE52" s="38"/>
      <c r="LF52" s="38"/>
      <c r="LG52" s="38"/>
      <c r="LH52" s="38">
        <f>データ!BT7</f>
        <v>2470</v>
      </c>
      <c r="LI52" s="38"/>
      <c r="LJ52" s="38"/>
      <c r="LK52" s="38"/>
      <c r="LL52" s="38"/>
      <c r="LM52" s="38"/>
      <c r="LN52" s="38"/>
      <c r="LO52" s="38"/>
      <c r="LP52" s="38"/>
      <c r="LQ52" s="38"/>
      <c r="LR52" s="38"/>
      <c r="LS52" s="38"/>
      <c r="LT52" s="38"/>
      <c r="LU52" s="38"/>
      <c r="LV52" s="38"/>
      <c r="LW52" s="38"/>
      <c r="LX52" s="38"/>
      <c r="LY52" s="38"/>
      <c r="LZ52" s="38"/>
      <c r="MA52" s="38">
        <f>データ!BU7</f>
        <v>2878</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119</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64276</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5000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61</v>
      </c>
      <c r="D87" s="15" t="s">
        <v>62</v>
      </c>
      <c r="E87" s="15" t="s">
        <v>36</v>
      </c>
      <c r="F87" s="15" t="s">
        <v>8</v>
      </c>
      <c r="G87" s="15" t="s">
        <v>63</v>
      </c>
      <c r="H87" s="15" t="s">
        <v>56</v>
      </c>
      <c r="I87" s="15" t="s">
        <v>58</v>
      </c>
      <c r="J87" s="15" t="s">
        <v>28</v>
      </c>
      <c r="K87" s="15" t="s">
        <v>60</v>
      </c>
      <c r="L87" s="15" t="s">
        <v>65</v>
      </c>
      <c r="M87" s="29" t="s">
        <v>36</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43</v>
      </c>
      <c r="J88" s="15" t="s">
        <v>43</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wIY+TKOfGTY0zrcfIpVu/zbKNW4iYawo1XokGg+8wELePfGZuPTqu7tkIdWnpkayoLBr4SWkJAxAEHDrjr6a0A==" saltValue="fFWTuJLUKUTyS1Sn4paVf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39</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18</v>
      </c>
      <c r="B3" s="108" t="s">
        <v>31</v>
      </c>
      <c r="C3" s="108" t="s">
        <v>67</v>
      </c>
      <c r="D3" s="108" t="s">
        <v>68</v>
      </c>
      <c r="E3" s="108" t="s">
        <v>7</v>
      </c>
      <c r="F3" s="108" t="s">
        <v>6</v>
      </c>
      <c r="G3" s="108" t="s">
        <v>51</v>
      </c>
      <c r="H3" s="114" t="s">
        <v>20</v>
      </c>
      <c r="I3" s="117"/>
      <c r="J3" s="117"/>
      <c r="K3" s="117"/>
      <c r="L3" s="117"/>
      <c r="M3" s="117"/>
      <c r="N3" s="117"/>
      <c r="O3" s="117"/>
      <c r="P3" s="117"/>
      <c r="Q3" s="117"/>
      <c r="R3" s="117"/>
      <c r="S3" s="117"/>
      <c r="T3" s="117"/>
      <c r="U3" s="117"/>
      <c r="V3" s="117"/>
      <c r="W3" s="117"/>
      <c r="X3" s="117"/>
      <c r="Y3" s="124" t="s">
        <v>69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0</v>
      </c>
      <c r="CP3" s="128"/>
      <c r="CQ3" s="128"/>
      <c r="CR3" s="128"/>
      <c r="CS3" s="128"/>
      <c r="CT3" s="128"/>
      <c r="CU3" s="128"/>
      <c r="CV3" s="128"/>
      <c r="CW3" s="128"/>
      <c r="CX3" s="128"/>
      <c r="CY3" s="128"/>
      <c r="CZ3" s="142"/>
      <c r="DA3" s="128"/>
      <c r="DB3" s="128"/>
      <c r="DC3" s="128"/>
      <c r="DD3" s="128"/>
      <c r="DE3" s="128"/>
      <c r="DF3" s="128"/>
      <c r="DG3" s="128"/>
      <c r="DH3" s="128"/>
      <c r="DI3" s="128"/>
      <c r="DJ3" s="138"/>
      <c r="DK3" s="128" t="s">
        <v>50</v>
      </c>
      <c r="DL3" s="128"/>
      <c r="DM3" s="128"/>
      <c r="DN3" s="128"/>
      <c r="DO3" s="128"/>
      <c r="DP3" s="128"/>
      <c r="DQ3" s="128"/>
      <c r="DR3" s="128"/>
      <c r="DS3" s="128"/>
      <c r="DT3" s="128"/>
      <c r="DU3" s="138"/>
    </row>
    <row r="4" spans="1:125">
      <c r="A4" s="106" t="s">
        <v>64</v>
      </c>
      <c r="B4" s="109"/>
      <c r="C4" s="109"/>
      <c r="D4" s="109"/>
      <c r="E4" s="109"/>
      <c r="F4" s="109"/>
      <c r="G4" s="109"/>
      <c r="H4" s="115"/>
      <c r="I4" s="118"/>
      <c r="J4" s="118"/>
      <c r="K4" s="118"/>
      <c r="L4" s="118"/>
      <c r="M4" s="118"/>
      <c r="N4" s="118"/>
      <c r="O4" s="118"/>
      <c r="P4" s="118"/>
      <c r="Q4" s="118"/>
      <c r="R4" s="118"/>
      <c r="S4" s="118"/>
      <c r="T4" s="118"/>
      <c r="U4" s="118"/>
      <c r="V4" s="118"/>
      <c r="W4" s="118"/>
      <c r="X4" s="118"/>
      <c r="Y4" s="125" t="s">
        <v>47</v>
      </c>
      <c r="Z4" s="129"/>
      <c r="AA4" s="129"/>
      <c r="AB4" s="129"/>
      <c r="AC4" s="129"/>
      <c r="AD4" s="129"/>
      <c r="AE4" s="129"/>
      <c r="AF4" s="129"/>
      <c r="AG4" s="129"/>
      <c r="AH4" s="129"/>
      <c r="AI4" s="130"/>
      <c r="AJ4" s="132" t="s">
        <v>24</v>
      </c>
      <c r="AK4" s="132"/>
      <c r="AL4" s="132"/>
      <c r="AM4" s="132"/>
      <c r="AN4" s="132"/>
      <c r="AO4" s="132"/>
      <c r="AP4" s="132"/>
      <c r="AQ4" s="132"/>
      <c r="AR4" s="132"/>
      <c r="AS4" s="132"/>
      <c r="AT4" s="132"/>
      <c r="AU4" s="133" t="s">
        <v>46</v>
      </c>
      <c r="AV4" s="132"/>
      <c r="AW4" s="132"/>
      <c r="AX4" s="132"/>
      <c r="AY4" s="132"/>
      <c r="AZ4" s="132"/>
      <c r="BA4" s="132"/>
      <c r="BB4" s="132"/>
      <c r="BC4" s="132"/>
      <c r="BD4" s="132"/>
      <c r="BE4" s="132"/>
      <c r="BF4" s="132" t="s">
        <v>5</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70</v>
      </c>
      <c r="CC4" s="132"/>
      <c r="CD4" s="132"/>
      <c r="CE4" s="132"/>
      <c r="CF4" s="132"/>
      <c r="CG4" s="132"/>
      <c r="CH4" s="132"/>
      <c r="CI4" s="132"/>
      <c r="CJ4" s="132"/>
      <c r="CK4" s="132"/>
      <c r="CL4" s="132"/>
      <c r="CM4" s="140" t="s">
        <v>71</v>
      </c>
      <c r="CN4" s="140" t="s">
        <v>72</v>
      </c>
      <c r="CO4" s="125" t="s">
        <v>73</v>
      </c>
      <c r="CP4" s="129"/>
      <c r="CQ4" s="129"/>
      <c r="CR4" s="129"/>
      <c r="CS4" s="129"/>
      <c r="CT4" s="129"/>
      <c r="CU4" s="129"/>
      <c r="CV4" s="129"/>
      <c r="CW4" s="129"/>
      <c r="CX4" s="129"/>
      <c r="CY4" s="130"/>
      <c r="CZ4" s="132" t="s">
        <v>74</v>
      </c>
      <c r="DA4" s="132"/>
      <c r="DB4" s="132"/>
      <c r="DC4" s="132"/>
      <c r="DD4" s="132"/>
      <c r="DE4" s="132"/>
      <c r="DF4" s="132"/>
      <c r="DG4" s="132"/>
      <c r="DH4" s="132"/>
      <c r="DI4" s="132"/>
      <c r="DJ4" s="132"/>
      <c r="DK4" s="125" t="s">
        <v>75</v>
      </c>
      <c r="DL4" s="129"/>
      <c r="DM4" s="129"/>
      <c r="DN4" s="129"/>
      <c r="DO4" s="129"/>
      <c r="DP4" s="129"/>
      <c r="DQ4" s="129"/>
      <c r="DR4" s="129"/>
      <c r="DS4" s="129"/>
      <c r="DT4" s="129"/>
      <c r="DU4" s="130"/>
    </row>
    <row r="5" spans="1:125">
      <c r="A5" s="106" t="s">
        <v>76</v>
      </c>
      <c r="B5" s="110"/>
      <c r="C5" s="110"/>
      <c r="D5" s="110"/>
      <c r="E5" s="110"/>
      <c r="F5" s="110"/>
      <c r="G5" s="110"/>
      <c r="H5" s="116" t="s">
        <v>78</v>
      </c>
      <c r="I5" s="116" t="s">
        <v>79</v>
      </c>
      <c r="J5" s="116" t="s">
        <v>80</v>
      </c>
      <c r="K5" s="116" t="s">
        <v>81</v>
      </c>
      <c r="L5" s="116" t="s">
        <v>82</v>
      </c>
      <c r="M5" s="116" t="s">
        <v>15</v>
      </c>
      <c r="N5" s="116" t="s">
        <v>9</v>
      </c>
      <c r="O5" s="116" t="s">
        <v>83</v>
      </c>
      <c r="P5" s="116" t="s">
        <v>26</v>
      </c>
      <c r="Q5" s="116" t="s">
        <v>84</v>
      </c>
      <c r="R5" s="116" t="s">
        <v>85</v>
      </c>
      <c r="S5" s="116" t="s">
        <v>86</v>
      </c>
      <c r="T5" s="116" t="s">
        <v>87</v>
      </c>
      <c r="U5" s="116" t="s">
        <v>88</v>
      </c>
      <c r="V5" s="116" t="s">
        <v>89</v>
      </c>
      <c r="W5" s="116" t="s">
        <v>90</v>
      </c>
      <c r="X5" s="116" t="s">
        <v>91</v>
      </c>
      <c r="Y5" s="116" t="s">
        <v>29</v>
      </c>
      <c r="Z5" s="116" t="s">
        <v>92</v>
      </c>
      <c r="AA5" s="116" t="s">
        <v>93</v>
      </c>
      <c r="AB5" s="116" t="s">
        <v>94</v>
      </c>
      <c r="AC5" s="116" t="s">
        <v>95</v>
      </c>
      <c r="AD5" s="116" t="s">
        <v>96</v>
      </c>
      <c r="AE5" s="116" t="s">
        <v>66</v>
      </c>
      <c r="AF5" s="116" t="s">
        <v>97</v>
      </c>
      <c r="AG5" s="116" t="s">
        <v>98</v>
      </c>
      <c r="AH5" s="116" t="s">
        <v>99</v>
      </c>
      <c r="AI5" s="116" t="s">
        <v>100</v>
      </c>
      <c r="AJ5" s="116" t="s">
        <v>29</v>
      </c>
      <c r="AK5" s="116" t="s">
        <v>92</v>
      </c>
      <c r="AL5" s="116" t="s">
        <v>93</v>
      </c>
      <c r="AM5" s="116" t="s">
        <v>94</v>
      </c>
      <c r="AN5" s="116" t="s">
        <v>95</v>
      </c>
      <c r="AO5" s="116" t="s">
        <v>96</v>
      </c>
      <c r="AP5" s="116" t="s">
        <v>66</v>
      </c>
      <c r="AQ5" s="116" t="s">
        <v>97</v>
      </c>
      <c r="AR5" s="116" t="s">
        <v>98</v>
      </c>
      <c r="AS5" s="116" t="s">
        <v>99</v>
      </c>
      <c r="AT5" s="116" t="s">
        <v>100</v>
      </c>
      <c r="AU5" s="116" t="s">
        <v>29</v>
      </c>
      <c r="AV5" s="116" t="s">
        <v>92</v>
      </c>
      <c r="AW5" s="116" t="s">
        <v>93</v>
      </c>
      <c r="AX5" s="116" t="s">
        <v>94</v>
      </c>
      <c r="AY5" s="116" t="s">
        <v>95</v>
      </c>
      <c r="AZ5" s="116" t="s">
        <v>96</v>
      </c>
      <c r="BA5" s="116" t="s">
        <v>66</v>
      </c>
      <c r="BB5" s="116" t="s">
        <v>97</v>
      </c>
      <c r="BC5" s="116" t="s">
        <v>98</v>
      </c>
      <c r="BD5" s="116" t="s">
        <v>99</v>
      </c>
      <c r="BE5" s="116" t="s">
        <v>100</v>
      </c>
      <c r="BF5" s="116" t="s">
        <v>29</v>
      </c>
      <c r="BG5" s="116" t="s">
        <v>92</v>
      </c>
      <c r="BH5" s="116" t="s">
        <v>93</v>
      </c>
      <c r="BI5" s="116" t="s">
        <v>94</v>
      </c>
      <c r="BJ5" s="116" t="s">
        <v>95</v>
      </c>
      <c r="BK5" s="116" t="s">
        <v>96</v>
      </c>
      <c r="BL5" s="116" t="s">
        <v>66</v>
      </c>
      <c r="BM5" s="116" t="s">
        <v>97</v>
      </c>
      <c r="BN5" s="116" t="s">
        <v>98</v>
      </c>
      <c r="BO5" s="116" t="s">
        <v>99</v>
      </c>
      <c r="BP5" s="116" t="s">
        <v>100</v>
      </c>
      <c r="BQ5" s="116" t="s">
        <v>29</v>
      </c>
      <c r="BR5" s="116" t="s">
        <v>92</v>
      </c>
      <c r="BS5" s="116" t="s">
        <v>93</v>
      </c>
      <c r="BT5" s="116" t="s">
        <v>94</v>
      </c>
      <c r="BU5" s="116" t="s">
        <v>95</v>
      </c>
      <c r="BV5" s="116" t="s">
        <v>96</v>
      </c>
      <c r="BW5" s="116" t="s">
        <v>66</v>
      </c>
      <c r="BX5" s="116" t="s">
        <v>97</v>
      </c>
      <c r="BY5" s="116" t="s">
        <v>98</v>
      </c>
      <c r="BZ5" s="116" t="s">
        <v>99</v>
      </c>
      <c r="CA5" s="116" t="s">
        <v>100</v>
      </c>
      <c r="CB5" s="116" t="s">
        <v>29</v>
      </c>
      <c r="CC5" s="116" t="s">
        <v>92</v>
      </c>
      <c r="CD5" s="116" t="s">
        <v>93</v>
      </c>
      <c r="CE5" s="116" t="s">
        <v>94</v>
      </c>
      <c r="CF5" s="116" t="s">
        <v>95</v>
      </c>
      <c r="CG5" s="116" t="s">
        <v>96</v>
      </c>
      <c r="CH5" s="116" t="s">
        <v>66</v>
      </c>
      <c r="CI5" s="116" t="s">
        <v>97</v>
      </c>
      <c r="CJ5" s="116" t="s">
        <v>98</v>
      </c>
      <c r="CK5" s="116" t="s">
        <v>99</v>
      </c>
      <c r="CL5" s="116" t="s">
        <v>100</v>
      </c>
      <c r="CM5" s="141"/>
      <c r="CN5" s="141"/>
      <c r="CO5" s="116" t="s">
        <v>29</v>
      </c>
      <c r="CP5" s="116" t="s">
        <v>92</v>
      </c>
      <c r="CQ5" s="116" t="s">
        <v>93</v>
      </c>
      <c r="CR5" s="116" t="s">
        <v>94</v>
      </c>
      <c r="CS5" s="116" t="s">
        <v>95</v>
      </c>
      <c r="CT5" s="116" t="s">
        <v>96</v>
      </c>
      <c r="CU5" s="116" t="s">
        <v>66</v>
      </c>
      <c r="CV5" s="116" t="s">
        <v>97</v>
      </c>
      <c r="CW5" s="116" t="s">
        <v>98</v>
      </c>
      <c r="CX5" s="116" t="s">
        <v>99</v>
      </c>
      <c r="CY5" s="116" t="s">
        <v>100</v>
      </c>
      <c r="CZ5" s="116" t="s">
        <v>29</v>
      </c>
      <c r="DA5" s="116" t="s">
        <v>92</v>
      </c>
      <c r="DB5" s="116" t="s">
        <v>93</v>
      </c>
      <c r="DC5" s="116" t="s">
        <v>94</v>
      </c>
      <c r="DD5" s="116" t="s">
        <v>95</v>
      </c>
      <c r="DE5" s="116" t="s">
        <v>96</v>
      </c>
      <c r="DF5" s="116" t="s">
        <v>66</v>
      </c>
      <c r="DG5" s="116" t="s">
        <v>97</v>
      </c>
      <c r="DH5" s="116" t="s">
        <v>98</v>
      </c>
      <c r="DI5" s="116" t="s">
        <v>99</v>
      </c>
      <c r="DJ5" s="116" t="s">
        <v>59</v>
      </c>
      <c r="DK5" s="116" t="s">
        <v>29</v>
      </c>
      <c r="DL5" s="116" t="s">
        <v>92</v>
      </c>
      <c r="DM5" s="116" t="s">
        <v>93</v>
      </c>
      <c r="DN5" s="116" t="s">
        <v>94</v>
      </c>
      <c r="DO5" s="116" t="s">
        <v>95</v>
      </c>
      <c r="DP5" s="116" t="s">
        <v>96</v>
      </c>
      <c r="DQ5" s="116" t="s">
        <v>66</v>
      </c>
      <c r="DR5" s="116" t="s">
        <v>97</v>
      </c>
      <c r="DS5" s="116" t="s">
        <v>98</v>
      </c>
      <c r="DT5" s="116" t="s">
        <v>99</v>
      </c>
      <c r="DU5" s="116" t="s">
        <v>100</v>
      </c>
    </row>
    <row r="6" spans="1:125" s="105" customFormat="1">
      <c r="A6" s="106" t="s">
        <v>101</v>
      </c>
      <c r="B6" s="111">
        <f t="shared" ref="B6:G6" si="1">B8</f>
        <v>2023</v>
      </c>
      <c r="C6" s="111">
        <f t="shared" si="1"/>
        <v>222101</v>
      </c>
      <c r="D6" s="111">
        <f t="shared" si="1"/>
        <v>47</v>
      </c>
      <c r="E6" s="111">
        <f t="shared" si="1"/>
        <v>14</v>
      </c>
      <c r="F6" s="111">
        <f t="shared" si="1"/>
        <v>0</v>
      </c>
      <c r="G6" s="111">
        <f t="shared" si="1"/>
        <v>8</v>
      </c>
      <c r="H6" s="111" t="str">
        <f>SUBSTITUTE(H8,"　","")</f>
        <v>静岡県富士市</v>
      </c>
      <c r="I6" s="111" t="str">
        <f t="shared" ref="I6:X6" si="2">I8</f>
        <v>新富士駅富士山口駐車場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その他駐車場</v>
      </c>
      <c r="Q6" s="111" t="str">
        <f t="shared" si="2"/>
        <v>広場式</v>
      </c>
      <c r="R6" s="121">
        <f t="shared" si="2"/>
        <v>5</v>
      </c>
      <c r="S6" s="111" t="str">
        <f t="shared" si="2"/>
        <v>駅</v>
      </c>
      <c r="T6" s="111" t="str">
        <f t="shared" si="2"/>
        <v>無</v>
      </c>
      <c r="U6" s="121">
        <f t="shared" si="2"/>
        <v>372</v>
      </c>
      <c r="V6" s="121">
        <f t="shared" si="2"/>
        <v>30</v>
      </c>
      <c r="W6" s="121">
        <f t="shared" si="2"/>
        <v>400</v>
      </c>
      <c r="X6" s="111" t="str">
        <f t="shared" si="2"/>
        <v>無</v>
      </c>
      <c r="Y6" s="126">
        <f t="shared" ref="Y6:AH6" si="3">IF(Y8="-",NA(),Y8)</f>
        <v>125.7</v>
      </c>
      <c r="Z6" s="126">
        <f t="shared" si="3"/>
        <v>106.1</v>
      </c>
      <c r="AA6" s="126">
        <f t="shared" si="3"/>
        <v>131.19999999999999</v>
      </c>
      <c r="AB6" s="126">
        <f t="shared" si="3"/>
        <v>171</v>
      </c>
      <c r="AC6" s="126">
        <f t="shared" si="3"/>
        <v>153.19999999999999</v>
      </c>
      <c r="AD6" s="126">
        <f t="shared" si="3"/>
        <v>754.2</v>
      </c>
      <c r="AE6" s="126">
        <f t="shared" si="3"/>
        <v>383.4</v>
      </c>
      <c r="AF6" s="126">
        <f t="shared" si="3"/>
        <v>338.4</v>
      </c>
      <c r="AG6" s="126">
        <f t="shared" si="3"/>
        <v>1268.9000000000001</v>
      </c>
      <c r="AH6" s="126">
        <f t="shared" si="3"/>
        <v>2085.8000000000002</v>
      </c>
      <c r="AI6" s="119" t="str">
        <f>IF(AI8="-","",IF(AI8="-","【-】","【"&amp;SUBSTITUTE(TEXT(AI8,"#,##0.0"),"-","△")&amp;"】"))</f>
        <v>【1,905.8】</v>
      </c>
      <c r="AJ6" s="126">
        <f t="shared" ref="AJ6:AS6" si="4">IF(AJ8="-",NA(),AJ8)</f>
        <v>0</v>
      </c>
      <c r="AK6" s="126">
        <f t="shared" si="4"/>
        <v>0</v>
      </c>
      <c r="AL6" s="126">
        <f t="shared" si="4"/>
        <v>0</v>
      </c>
      <c r="AM6" s="126">
        <f t="shared" si="4"/>
        <v>0</v>
      </c>
      <c r="AN6" s="126">
        <f t="shared" si="4"/>
        <v>0</v>
      </c>
      <c r="AO6" s="126">
        <f t="shared" si="4"/>
        <v>2</v>
      </c>
      <c r="AP6" s="126">
        <f t="shared" si="4"/>
        <v>10.199999999999999</v>
      </c>
      <c r="AQ6" s="126">
        <f t="shared" si="4"/>
        <v>5.0999999999999996</v>
      </c>
      <c r="AR6" s="126">
        <f t="shared" si="4"/>
        <v>1.9</v>
      </c>
      <c r="AS6" s="126">
        <f t="shared" si="4"/>
        <v>3</v>
      </c>
      <c r="AT6" s="119" t="str">
        <f>IF(AT8="-","",IF(AT8="-","【-】","【"&amp;SUBSTITUTE(TEXT(AT8,"#,##0.0"),"-","△")&amp;"】"))</f>
        <v>【3.9】</v>
      </c>
      <c r="AU6" s="134">
        <f t="shared" ref="AU6:BD6" si="5">IF(AU8="-",NA(),AU8)</f>
        <v>0</v>
      </c>
      <c r="AV6" s="134">
        <f t="shared" si="5"/>
        <v>0</v>
      </c>
      <c r="AW6" s="134">
        <f t="shared" si="5"/>
        <v>0</v>
      </c>
      <c r="AX6" s="134">
        <f t="shared" si="5"/>
        <v>0</v>
      </c>
      <c r="AY6" s="134">
        <f t="shared" si="5"/>
        <v>0</v>
      </c>
      <c r="AZ6" s="134">
        <f t="shared" si="5"/>
        <v>15</v>
      </c>
      <c r="BA6" s="134">
        <f t="shared" si="5"/>
        <v>407</v>
      </c>
      <c r="BB6" s="134">
        <f t="shared" si="5"/>
        <v>166</v>
      </c>
      <c r="BC6" s="134">
        <f t="shared" si="5"/>
        <v>18</v>
      </c>
      <c r="BD6" s="134">
        <f t="shared" si="5"/>
        <v>18</v>
      </c>
      <c r="BE6" s="121" t="str">
        <f>IF(BE8="-","",IF(BE8="-","【-】","【"&amp;SUBSTITUTE(TEXT(BE8,"#,##0"),"-","△")&amp;"】"))</f>
        <v>【127】</v>
      </c>
      <c r="BF6" s="126">
        <f t="shared" ref="BF6:BO6" si="6">IF(BF8="-",NA(),BF8)</f>
        <v>20.100000000000001</v>
      </c>
      <c r="BG6" s="126">
        <f t="shared" si="6"/>
        <v>5.0999999999999996</v>
      </c>
      <c r="BH6" s="126">
        <f t="shared" si="6"/>
        <v>22</v>
      </c>
      <c r="BI6" s="126">
        <f t="shared" si="6"/>
        <v>41.2</v>
      </c>
      <c r="BJ6" s="126">
        <f t="shared" si="6"/>
        <v>29.7</v>
      </c>
      <c r="BK6" s="126">
        <f t="shared" si="6"/>
        <v>33.6</v>
      </c>
      <c r="BL6" s="126">
        <f t="shared" si="6"/>
        <v>-122.5</v>
      </c>
      <c r="BM6" s="126">
        <f t="shared" si="6"/>
        <v>8.5</v>
      </c>
      <c r="BN6" s="126">
        <f t="shared" si="6"/>
        <v>26.6</v>
      </c>
      <c r="BO6" s="126">
        <f t="shared" si="6"/>
        <v>36.5</v>
      </c>
      <c r="BP6" s="119" t="str">
        <f>IF(BP8="-","",IF(BP8="-","【-】","【"&amp;SUBSTITUTE(TEXT(BP8,"#,##0.0"),"-","△")&amp;"】"))</f>
        <v>【△55.6】</v>
      </c>
      <c r="BQ6" s="134">
        <f t="shared" ref="BQ6:BZ6" si="7">IF(BQ8="-",NA(),BQ8)</f>
        <v>1882</v>
      </c>
      <c r="BR6" s="134">
        <f t="shared" si="7"/>
        <v>182</v>
      </c>
      <c r="BS6" s="134">
        <f t="shared" si="7"/>
        <v>979</v>
      </c>
      <c r="BT6" s="134">
        <f t="shared" si="7"/>
        <v>2470</v>
      </c>
      <c r="BU6" s="134">
        <f t="shared" si="7"/>
        <v>2878</v>
      </c>
      <c r="BV6" s="134">
        <f t="shared" si="7"/>
        <v>7940</v>
      </c>
      <c r="BW6" s="134">
        <f t="shared" si="7"/>
        <v>2576</v>
      </c>
      <c r="BX6" s="134">
        <f t="shared" si="7"/>
        <v>4153</v>
      </c>
      <c r="BY6" s="134">
        <f t="shared" si="7"/>
        <v>6140</v>
      </c>
      <c r="BZ6" s="134">
        <f t="shared" si="7"/>
        <v>9395</v>
      </c>
      <c r="CA6" s="121" t="str">
        <f>IF(CA8="-","",IF(CA8="-","【-】","【"&amp;SUBSTITUTE(TEXT(CA8,"#,##0"),"-","△")&amp;"】"))</f>
        <v>【12,639】</v>
      </c>
      <c r="CB6" s="126"/>
      <c r="CC6" s="126"/>
      <c r="CD6" s="126"/>
      <c r="CE6" s="126"/>
      <c r="CF6" s="126"/>
      <c r="CG6" s="126"/>
      <c r="CH6" s="126"/>
      <c r="CI6" s="126"/>
      <c r="CJ6" s="126"/>
      <c r="CK6" s="126"/>
      <c r="CL6" s="119" t="s">
        <v>102</v>
      </c>
      <c r="CM6" s="121">
        <f>CM8</f>
        <v>64276</v>
      </c>
      <c r="CN6" s="121">
        <f>CN8</f>
        <v>5000</v>
      </c>
      <c r="CO6" s="126"/>
      <c r="CP6" s="126"/>
      <c r="CQ6" s="126"/>
      <c r="CR6" s="126"/>
      <c r="CS6" s="126"/>
      <c r="CT6" s="126"/>
      <c r="CU6" s="126"/>
      <c r="CV6" s="126"/>
      <c r="CW6" s="126"/>
      <c r="CX6" s="126"/>
      <c r="CY6" s="119" t="s">
        <v>102</v>
      </c>
      <c r="CZ6" s="126">
        <f t="shared" ref="CZ6:DI6" si="8">IF(CZ8="-",NA(),CZ8)</f>
        <v>0</v>
      </c>
      <c r="DA6" s="126">
        <f t="shared" si="8"/>
        <v>0</v>
      </c>
      <c r="DB6" s="126">
        <f t="shared" si="8"/>
        <v>0</v>
      </c>
      <c r="DC6" s="126">
        <f t="shared" si="8"/>
        <v>0</v>
      </c>
      <c r="DD6" s="126">
        <f t="shared" si="8"/>
        <v>0</v>
      </c>
      <c r="DE6" s="126">
        <f t="shared" si="8"/>
        <v>54.4</v>
      </c>
      <c r="DF6" s="126">
        <f t="shared" si="8"/>
        <v>70.3</v>
      </c>
      <c r="DG6" s="126">
        <f t="shared" si="8"/>
        <v>70</v>
      </c>
      <c r="DH6" s="126">
        <f t="shared" si="8"/>
        <v>47.6</v>
      </c>
      <c r="DI6" s="126">
        <f t="shared" si="8"/>
        <v>36.1</v>
      </c>
      <c r="DJ6" s="119" t="str">
        <f>IF(DJ8="-","",IF(DJ8="-","【-】","【"&amp;SUBSTITUTE(TEXT(DJ8,"#,##0.0"),"-","△")&amp;"】"))</f>
        <v>【79.0】</v>
      </c>
      <c r="DK6" s="126">
        <f t="shared" ref="DK6:DT6" si="9">IF(DK8="-",NA(),DK8)</f>
        <v>2180</v>
      </c>
      <c r="DL6" s="126">
        <f t="shared" si="9"/>
        <v>793.3</v>
      </c>
      <c r="DM6" s="126">
        <f t="shared" si="9"/>
        <v>1096.7</v>
      </c>
      <c r="DN6" s="126">
        <f t="shared" si="9"/>
        <v>1593.3</v>
      </c>
      <c r="DO6" s="126">
        <f t="shared" si="9"/>
        <v>1903.3</v>
      </c>
      <c r="DP6" s="126">
        <f t="shared" si="9"/>
        <v>295.5</v>
      </c>
      <c r="DQ6" s="126">
        <f t="shared" si="9"/>
        <v>224.4</v>
      </c>
      <c r="DR6" s="126">
        <f t="shared" si="9"/>
        <v>251.9</v>
      </c>
      <c r="DS6" s="126">
        <f t="shared" si="9"/>
        <v>291.5</v>
      </c>
      <c r="DT6" s="126">
        <f t="shared" si="9"/>
        <v>314.89999999999998</v>
      </c>
      <c r="DU6" s="119" t="str">
        <f>IF(DU8="-","",IF(DU8="-","【-】","【"&amp;SUBSTITUTE(TEXT(DU8,"#,##0.0"),"-","△")&amp;"】"))</f>
        <v>【210.9】</v>
      </c>
    </row>
    <row r="7" spans="1:125" s="105" customFormat="1">
      <c r="A7" s="106" t="s">
        <v>77</v>
      </c>
      <c r="B7" s="111">
        <f t="shared" ref="B7:AH7" si="10">B8</f>
        <v>2023</v>
      </c>
      <c r="C7" s="111">
        <f t="shared" si="10"/>
        <v>222101</v>
      </c>
      <c r="D7" s="111">
        <f t="shared" si="10"/>
        <v>47</v>
      </c>
      <c r="E7" s="111">
        <f t="shared" si="10"/>
        <v>14</v>
      </c>
      <c r="F7" s="111">
        <f t="shared" si="10"/>
        <v>0</v>
      </c>
      <c r="G7" s="111">
        <f t="shared" si="10"/>
        <v>8</v>
      </c>
      <c r="H7" s="111" t="str">
        <f t="shared" si="10"/>
        <v>静岡県　富士市</v>
      </c>
      <c r="I7" s="111" t="str">
        <f t="shared" si="10"/>
        <v>新富士駅富士山口駐車場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その他駐車場</v>
      </c>
      <c r="Q7" s="111" t="str">
        <f t="shared" si="10"/>
        <v>広場式</v>
      </c>
      <c r="R7" s="121">
        <f t="shared" si="10"/>
        <v>5</v>
      </c>
      <c r="S7" s="111" t="str">
        <f t="shared" si="10"/>
        <v>駅</v>
      </c>
      <c r="T7" s="111" t="str">
        <f t="shared" si="10"/>
        <v>無</v>
      </c>
      <c r="U7" s="121">
        <f t="shared" si="10"/>
        <v>372</v>
      </c>
      <c r="V7" s="121">
        <f t="shared" si="10"/>
        <v>30</v>
      </c>
      <c r="W7" s="121">
        <f t="shared" si="10"/>
        <v>400</v>
      </c>
      <c r="X7" s="111" t="str">
        <f t="shared" si="10"/>
        <v>無</v>
      </c>
      <c r="Y7" s="126">
        <f t="shared" si="10"/>
        <v>125.7</v>
      </c>
      <c r="Z7" s="126">
        <f t="shared" si="10"/>
        <v>106.1</v>
      </c>
      <c r="AA7" s="126">
        <f t="shared" si="10"/>
        <v>131.19999999999999</v>
      </c>
      <c r="AB7" s="126">
        <f t="shared" si="10"/>
        <v>171</v>
      </c>
      <c r="AC7" s="126">
        <f t="shared" si="10"/>
        <v>153.19999999999999</v>
      </c>
      <c r="AD7" s="126">
        <f t="shared" si="10"/>
        <v>754.2</v>
      </c>
      <c r="AE7" s="126">
        <f t="shared" si="10"/>
        <v>383.4</v>
      </c>
      <c r="AF7" s="126">
        <f t="shared" si="10"/>
        <v>338.4</v>
      </c>
      <c r="AG7" s="126">
        <f t="shared" si="10"/>
        <v>1268.9000000000001</v>
      </c>
      <c r="AH7" s="126">
        <f t="shared" si="10"/>
        <v>2085.8000000000002</v>
      </c>
      <c r="AI7" s="119"/>
      <c r="AJ7" s="126">
        <f t="shared" ref="AJ7:AS7" si="11">AJ8</f>
        <v>0</v>
      </c>
      <c r="AK7" s="126">
        <f t="shared" si="11"/>
        <v>0</v>
      </c>
      <c r="AL7" s="126">
        <f t="shared" si="11"/>
        <v>0</v>
      </c>
      <c r="AM7" s="126">
        <f t="shared" si="11"/>
        <v>0</v>
      </c>
      <c r="AN7" s="126">
        <f t="shared" si="11"/>
        <v>0</v>
      </c>
      <c r="AO7" s="126">
        <f t="shared" si="11"/>
        <v>2</v>
      </c>
      <c r="AP7" s="126">
        <f t="shared" si="11"/>
        <v>10.199999999999999</v>
      </c>
      <c r="AQ7" s="126">
        <f t="shared" si="11"/>
        <v>5.0999999999999996</v>
      </c>
      <c r="AR7" s="126">
        <f t="shared" si="11"/>
        <v>1.9</v>
      </c>
      <c r="AS7" s="126">
        <f t="shared" si="11"/>
        <v>3</v>
      </c>
      <c r="AT7" s="119"/>
      <c r="AU7" s="134">
        <f t="shared" ref="AU7:BD7" si="12">AU8</f>
        <v>0</v>
      </c>
      <c r="AV7" s="134">
        <f t="shared" si="12"/>
        <v>0</v>
      </c>
      <c r="AW7" s="134">
        <f t="shared" si="12"/>
        <v>0</v>
      </c>
      <c r="AX7" s="134">
        <f t="shared" si="12"/>
        <v>0</v>
      </c>
      <c r="AY7" s="134">
        <f t="shared" si="12"/>
        <v>0</v>
      </c>
      <c r="AZ7" s="134">
        <f t="shared" si="12"/>
        <v>15</v>
      </c>
      <c r="BA7" s="134">
        <f t="shared" si="12"/>
        <v>407</v>
      </c>
      <c r="BB7" s="134">
        <f t="shared" si="12"/>
        <v>166</v>
      </c>
      <c r="BC7" s="134">
        <f t="shared" si="12"/>
        <v>18</v>
      </c>
      <c r="BD7" s="134">
        <f t="shared" si="12"/>
        <v>18</v>
      </c>
      <c r="BE7" s="121"/>
      <c r="BF7" s="126">
        <f t="shared" ref="BF7:BO7" si="13">BF8</f>
        <v>20.100000000000001</v>
      </c>
      <c r="BG7" s="126">
        <f t="shared" si="13"/>
        <v>5.0999999999999996</v>
      </c>
      <c r="BH7" s="126">
        <f t="shared" si="13"/>
        <v>22</v>
      </c>
      <c r="BI7" s="126">
        <f t="shared" si="13"/>
        <v>41.2</v>
      </c>
      <c r="BJ7" s="126">
        <f t="shared" si="13"/>
        <v>29.7</v>
      </c>
      <c r="BK7" s="126">
        <f t="shared" si="13"/>
        <v>33.6</v>
      </c>
      <c r="BL7" s="126">
        <f t="shared" si="13"/>
        <v>-122.5</v>
      </c>
      <c r="BM7" s="126">
        <f t="shared" si="13"/>
        <v>8.5</v>
      </c>
      <c r="BN7" s="126">
        <f t="shared" si="13"/>
        <v>26.6</v>
      </c>
      <c r="BO7" s="126">
        <f t="shared" si="13"/>
        <v>36.5</v>
      </c>
      <c r="BP7" s="119"/>
      <c r="BQ7" s="134">
        <f t="shared" ref="BQ7:BZ7" si="14">BQ8</f>
        <v>1882</v>
      </c>
      <c r="BR7" s="134">
        <f t="shared" si="14"/>
        <v>182</v>
      </c>
      <c r="BS7" s="134">
        <f t="shared" si="14"/>
        <v>979</v>
      </c>
      <c r="BT7" s="134">
        <f t="shared" si="14"/>
        <v>2470</v>
      </c>
      <c r="BU7" s="134">
        <f t="shared" si="14"/>
        <v>2878</v>
      </c>
      <c r="BV7" s="134">
        <f t="shared" si="14"/>
        <v>7940</v>
      </c>
      <c r="BW7" s="134">
        <f t="shared" si="14"/>
        <v>2576</v>
      </c>
      <c r="BX7" s="134">
        <f t="shared" si="14"/>
        <v>4153</v>
      </c>
      <c r="BY7" s="134">
        <f t="shared" si="14"/>
        <v>6140</v>
      </c>
      <c r="BZ7" s="134">
        <f t="shared" si="14"/>
        <v>9395</v>
      </c>
      <c r="CA7" s="121"/>
      <c r="CB7" s="126" t="s">
        <v>102</v>
      </c>
      <c r="CC7" s="126" t="s">
        <v>102</v>
      </c>
      <c r="CD7" s="126" t="s">
        <v>102</v>
      </c>
      <c r="CE7" s="126" t="s">
        <v>102</v>
      </c>
      <c r="CF7" s="126" t="s">
        <v>102</v>
      </c>
      <c r="CG7" s="126" t="s">
        <v>102</v>
      </c>
      <c r="CH7" s="126" t="s">
        <v>102</v>
      </c>
      <c r="CI7" s="126" t="s">
        <v>102</v>
      </c>
      <c r="CJ7" s="126" t="s">
        <v>102</v>
      </c>
      <c r="CK7" s="126" t="s">
        <v>102</v>
      </c>
      <c r="CL7" s="119"/>
      <c r="CM7" s="121">
        <f>CM8</f>
        <v>64276</v>
      </c>
      <c r="CN7" s="121">
        <f>CN8</f>
        <v>5000</v>
      </c>
      <c r="CO7" s="126" t="s">
        <v>102</v>
      </c>
      <c r="CP7" s="126" t="s">
        <v>102</v>
      </c>
      <c r="CQ7" s="126" t="s">
        <v>102</v>
      </c>
      <c r="CR7" s="126" t="s">
        <v>102</v>
      </c>
      <c r="CS7" s="126" t="s">
        <v>102</v>
      </c>
      <c r="CT7" s="126" t="s">
        <v>102</v>
      </c>
      <c r="CU7" s="126" t="s">
        <v>102</v>
      </c>
      <c r="CV7" s="126" t="s">
        <v>102</v>
      </c>
      <c r="CW7" s="126" t="s">
        <v>102</v>
      </c>
      <c r="CX7" s="126" t="s">
        <v>102</v>
      </c>
      <c r="CY7" s="119"/>
      <c r="CZ7" s="126">
        <f t="shared" ref="CZ7:DI7" si="15">CZ8</f>
        <v>0</v>
      </c>
      <c r="DA7" s="126">
        <f t="shared" si="15"/>
        <v>0</v>
      </c>
      <c r="DB7" s="126">
        <f t="shared" si="15"/>
        <v>0</v>
      </c>
      <c r="DC7" s="126">
        <f t="shared" si="15"/>
        <v>0</v>
      </c>
      <c r="DD7" s="126">
        <f t="shared" si="15"/>
        <v>0</v>
      </c>
      <c r="DE7" s="126">
        <f t="shared" si="15"/>
        <v>54.4</v>
      </c>
      <c r="DF7" s="126">
        <f t="shared" si="15"/>
        <v>70.3</v>
      </c>
      <c r="DG7" s="126">
        <f t="shared" si="15"/>
        <v>70</v>
      </c>
      <c r="DH7" s="126">
        <f t="shared" si="15"/>
        <v>47.6</v>
      </c>
      <c r="DI7" s="126">
        <f t="shared" si="15"/>
        <v>36.1</v>
      </c>
      <c r="DJ7" s="119"/>
      <c r="DK7" s="126">
        <f t="shared" ref="DK7:DT7" si="16">DK8</f>
        <v>2180</v>
      </c>
      <c r="DL7" s="126">
        <f t="shared" si="16"/>
        <v>793.3</v>
      </c>
      <c r="DM7" s="126">
        <f t="shared" si="16"/>
        <v>1096.7</v>
      </c>
      <c r="DN7" s="126">
        <f t="shared" si="16"/>
        <v>1593.3</v>
      </c>
      <c r="DO7" s="126">
        <f t="shared" si="16"/>
        <v>1903.3</v>
      </c>
      <c r="DP7" s="126">
        <f t="shared" si="16"/>
        <v>295.5</v>
      </c>
      <c r="DQ7" s="126">
        <f t="shared" si="16"/>
        <v>224.4</v>
      </c>
      <c r="DR7" s="126">
        <f t="shared" si="16"/>
        <v>251.9</v>
      </c>
      <c r="DS7" s="126">
        <f t="shared" si="16"/>
        <v>291.5</v>
      </c>
      <c r="DT7" s="126">
        <f t="shared" si="16"/>
        <v>314.89999999999998</v>
      </c>
      <c r="DU7" s="119"/>
    </row>
    <row r="8" spans="1:125" s="105" customFormat="1">
      <c r="A8" s="106"/>
      <c r="B8" s="112">
        <v>2023</v>
      </c>
      <c r="C8" s="112">
        <v>222101</v>
      </c>
      <c r="D8" s="112">
        <v>47</v>
      </c>
      <c r="E8" s="112">
        <v>14</v>
      </c>
      <c r="F8" s="112">
        <v>0</v>
      </c>
      <c r="G8" s="112">
        <v>8</v>
      </c>
      <c r="H8" s="112" t="s">
        <v>103</v>
      </c>
      <c r="I8" s="112" t="s">
        <v>104</v>
      </c>
      <c r="J8" s="112" t="s">
        <v>105</v>
      </c>
      <c r="K8" s="112" t="s">
        <v>106</v>
      </c>
      <c r="L8" s="112" t="s">
        <v>43</v>
      </c>
      <c r="M8" s="112" t="s">
        <v>107</v>
      </c>
      <c r="N8" s="112" t="s">
        <v>22</v>
      </c>
      <c r="O8" s="120" t="s">
        <v>108</v>
      </c>
      <c r="P8" s="112" t="s">
        <v>109</v>
      </c>
      <c r="Q8" s="112" t="s">
        <v>110</v>
      </c>
      <c r="R8" s="122">
        <v>5</v>
      </c>
      <c r="S8" s="112" t="s">
        <v>111</v>
      </c>
      <c r="T8" s="112" t="s">
        <v>112</v>
      </c>
      <c r="U8" s="122">
        <v>372</v>
      </c>
      <c r="V8" s="122">
        <v>30</v>
      </c>
      <c r="W8" s="122">
        <v>400</v>
      </c>
      <c r="X8" s="112" t="s">
        <v>112</v>
      </c>
      <c r="Y8" s="127">
        <v>125.7</v>
      </c>
      <c r="Z8" s="127">
        <v>106.1</v>
      </c>
      <c r="AA8" s="127">
        <v>131.19999999999999</v>
      </c>
      <c r="AB8" s="127">
        <v>171</v>
      </c>
      <c r="AC8" s="127">
        <v>153.19999999999999</v>
      </c>
      <c r="AD8" s="127">
        <v>754.2</v>
      </c>
      <c r="AE8" s="127">
        <v>383.4</v>
      </c>
      <c r="AF8" s="127">
        <v>338.4</v>
      </c>
      <c r="AG8" s="127">
        <v>1268.9000000000001</v>
      </c>
      <c r="AH8" s="127">
        <v>2085.8000000000002</v>
      </c>
      <c r="AI8" s="120">
        <v>1905.8</v>
      </c>
      <c r="AJ8" s="127">
        <v>0</v>
      </c>
      <c r="AK8" s="127">
        <v>0</v>
      </c>
      <c r="AL8" s="127">
        <v>0</v>
      </c>
      <c r="AM8" s="127">
        <v>0</v>
      </c>
      <c r="AN8" s="127">
        <v>0</v>
      </c>
      <c r="AO8" s="127">
        <v>2</v>
      </c>
      <c r="AP8" s="127">
        <v>10.199999999999999</v>
      </c>
      <c r="AQ8" s="127">
        <v>5.0999999999999996</v>
      </c>
      <c r="AR8" s="127">
        <v>1.9</v>
      </c>
      <c r="AS8" s="127">
        <v>3</v>
      </c>
      <c r="AT8" s="120">
        <v>3.9</v>
      </c>
      <c r="AU8" s="135">
        <v>0</v>
      </c>
      <c r="AV8" s="135">
        <v>0</v>
      </c>
      <c r="AW8" s="135">
        <v>0</v>
      </c>
      <c r="AX8" s="135">
        <v>0</v>
      </c>
      <c r="AY8" s="135">
        <v>0</v>
      </c>
      <c r="AZ8" s="135">
        <v>15</v>
      </c>
      <c r="BA8" s="135">
        <v>407</v>
      </c>
      <c r="BB8" s="135">
        <v>166</v>
      </c>
      <c r="BC8" s="135">
        <v>18</v>
      </c>
      <c r="BD8" s="135">
        <v>18</v>
      </c>
      <c r="BE8" s="135">
        <v>127</v>
      </c>
      <c r="BF8" s="127">
        <v>20.100000000000001</v>
      </c>
      <c r="BG8" s="127">
        <v>5.0999999999999996</v>
      </c>
      <c r="BH8" s="127">
        <v>22</v>
      </c>
      <c r="BI8" s="127">
        <v>41.2</v>
      </c>
      <c r="BJ8" s="127">
        <v>29.7</v>
      </c>
      <c r="BK8" s="127">
        <v>33.6</v>
      </c>
      <c r="BL8" s="127">
        <v>-122.5</v>
      </c>
      <c r="BM8" s="127">
        <v>8.5</v>
      </c>
      <c r="BN8" s="127">
        <v>26.6</v>
      </c>
      <c r="BO8" s="127">
        <v>36.5</v>
      </c>
      <c r="BP8" s="120">
        <v>-55.6</v>
      </c>
      <c r="BQ8" s="135">
        <v>1882</v>
      </c>
      <c r="BR8" s="135">
        <v>182</v>
      </c>
      <c r="BS8" s="135">
        <v>979</v>
      </c>
      <c r="BT8" s="137">
        <v>2470</v>
      </c>
      <c r="BU8" s="137">
        <v>2878</v>
      </c>
      <c r="BV8" s="135">
        <v>7940</v>
      </c>
      <c r="BW8" s="135">
        <v>2576</v>
      </c>
      <c r="BX8" s="135">
        <v>4153</v>
      </c>
      <c r="BY8" s="135">
        <v>6140</v>
      </c>
      <c r="BZ8" s="135">
        <v>9395</v>
      </c>
      <c r="CA8" s="122">
        <v>12639</v>
      </c>
      <c r="CB8" s="127" t="s">
        <v>43</v>
      </c>
      <c r="CC8" s="127" t="s">
        <v>43</v>
      </c>
      <c r="CD8" s="127" t="s">
        <v>43</v>
      </c>
      <c r="CE8" s="127" t="s">
        <v>43</v>
      </c>
      <c r="CF8" s="127" t="s">
        <v>43</v>
      </c>
      <c r="CG8" s="127" t="s">
        <v>43</v>
      </c>
      <c r="CH8" s="127" t="s">
        <v>43</v>
      </c>
      <c r="CI8" s="127" t="s">
        <v>43</v>
      </c>
      <c r="CJ8" s="127" t="s">
        <v>43</v>
      </c>
      <c r="CK8" s="127" t="s">
        <v>43</v>
      </c>
      <c r="CL8" s="120" t="s">
        <v>43</v>
      </c>
      <c r="CM8" s="122">
        <v>64276</v>
      </c>
      <c r="CN8" s="122">
        <v>5000</v>
      </c>
      <c r="CO8" s="127" t="s">
        <v>43</v>
      </c>
      <c r="CP8" s="127" t="s">
        <v>43</v>
      </c>
      <c r="CQ8" s="127" t="s">
        <v>43</v>
      </c>
      <c r="CR8" s="127" t="s">
        <v>43</v>
      </c>
      <c r="CS8" s="127" t="s">
        <v>43</v>
      </c>
      <c r="CT8" s="127" t="s">
        <v>43</v>
      </c>
      <c r="CU8" s="127" t="s">
        <v>43</v>
      </c>
      <c r="CV8" s="127" t="s">
        <v>43</v>
      </c>
      <c r="CW8" s="127" t="s">
        <v>43</v>
      </c>
      <c r="CX8" s="127" t="s">
        <v>43</v>
      </c>
      <c r="CY8" s="120" t="s">
        <v>43</v>
      </c>
      <c r="CZ8" s="127">
        <v>0</v>
      </c>
      <c r="DA8" s="127">
        <v>0</v>
      </c>
      <c r="DB8" s="127">
        <v>0</v>
      </c>
      <c r="DC8" s="127">
        <v>0</v>
      </c>
      <c r="DD8" s="127">
        <v>0</v>
      </c>
      <c r="DE8" s="127">
        <v>54.4</v>
      </c>
      <c r="DF8" s="127">
        <v>70.3</v>
      </c>
      <c r="DG8" s="127">
        <v>70</v>
      </c>
      <c r="DH8" s="127">
        <v>47.6</v>
      </c>
      <c r="DI8" s="127">
        <v>36.1</v>
      </c>
      <c r="DJ8" s="120">
        <v>79</v>
      </c>
      <c r="DK8" s="127">
        <v>2180</v>
      </c>
      <c r="DL8" s="127">
        <v>793.3</v>
      </c>
      <c r="DM8" s="127">
        <v>1096.7</v>
      </c>
      <c r="DN8" s="127">
        <v>1593.3</v>
      </c>
      <c r="DO8" s="127">
        <v>1903.3</v>
      </c>
      <c r="DP8" s="127">
        <v>295.5</v>
      </c>
      <c r="DQ8" s="127">
        <v>224.4</v>
      </c>
      <c r="DR8" s="127">
        <v>251.9</v>
      </c>
      <c r="DS8" s="127">
        <v>291.5</v>
      </c>
      <c r="DT8" s="127">
        <v>314.89999999999998</v>
      </c>
      <c r="DU8" s="120">
        <v>210.9</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25</v>
      </c>
      <c r="C10" s="107" t="s">
        <v>113</v>
      </c>
      <c r="D10" s="107" t="s">
        <v>114</v>
      </c>
      <c r="E10" s="107" t="s">
        <v>115</v>
      </c>
      <c r="F10" s="107" t="s">
        <v>116</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31</v>
      </c>
      <c r="B11" s="113" t="str">
        <f>IF(VALUE($B$6)=0,"",IF(VALUE($B$6)&gt;2022,"R"&amp;TEXT(VALUE($B$6)-2022,"00"),"H"&amp;VALUE($B$6)-1992))</f>
        <v>R01</v>
      </c>
      <c r="C11" s="113" t="str">
        <f>IF(VALUE($B$6)=0,"",IF(VALUE($B$6)&gt;2021,"R"&amp;TEXT(VALUE($B$6)-2021,"00"),"H"&amp;VALUE($B$6)-1991))</f>
        <v>R02</v>
      </c>
      <c r="D11" s="113" t="str">
        <f>IF(VALUE($B$6)=0,"",IF(VALUE($B$6)&gt;2020,"R"&amp;TEXT(VALUE($B$6)-2020,"00"),"H"&amp;VALUE($B$6)-1990))</f>
        <v>R03</v>
      </c>
      <c r="E11" s="113" t="str">
        <f>IF(VALUE($B$6)=0,"",IF(VALUE($B$6)&gt;2019,"R"&amp;TEXT(VALUE($B$6)-2019,"00"),"H"&amp;VALUE($B$6)-1989))</f>
        <v>R04</v>
      </c>
      <c r="F11" s="113" t="str">
        <f>IF(VALUE($B$6)=0,"",IF(VALUE($B$6)&gt;2018,"R"&amp;TEXT(VALUE($B$6)-2018,"00"),"H"&amp;VALUE($B$6)-1988))</f>
        <v>R05</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2025-02-13T08:21:19Z</cp:lastPrinted>
  <dcterms:created xsi:type="dcterms:W3CDTF">2024-12-19T01:04:56Z</dcterms:created>
  <dcterms:modified xsi:type="dcterms:W3CDTF">2025-02-25T01:17:05Z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2025-02-25T01:17:05Z</vt:filetime>
  </property>
</Properties>
</file>