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高齢者支援課\非公開\02 地域包括支援担当\総合事業\★指定関係\サービスコード\令和４年度報酬改定（処遇改善Ⅳ、Ⅴ廃止）\"/>
    </mc:Choice>
  </mc:AlternateContent>
  <workbookProtection workbookPassword="C753" lockStructure="1"/>
  <bookViews>
    <workbookView xWindow="0" yWindow="0" windowWidth="28800" windowHeight="12210" tabRatio="837"/>
  </bookViews>
  <sheets>
    <sheet name="Ａ2　訪問型(介護予防訪問介護相当）" sheetId="15" r:id="rId1"/>
    <sheet name="Ａ2　訪問型(健康づくりヘルパー)" sheetId="12" r:id="rId2"/>
    <sheet name="5通所型(緩和)" sheetId="5" state="hidden" r:id="rId3"/>
    <sheet name="Ａ３訪問型【給付制限】" sheetId="13" r:id="rId4"/>
    <sheet name="Ａ6　通所型(介護予防通所介護相当)" sheetId="10" r:id="rId5"/>
    <sheet name="Ａ７通所型【給付制限】" sheetId="14" r:id="rId6"/>
    <sheet name="AF　介護予防ケアマネジメント" sheetId="11" r:id="rId7"/>
  </sheets>
  <definedNames>
    <definedName name="_xlnm._FilterDatabase" localSheetId="3" hidden="1">Ａ３訪問型【給付制限】!$A$107:$J$211</definedName>
    <definedName name="_xlnm._FilterDatabase" localSheetId="5" hidden="1">Ａ７通所型【給付制限】!$A$516:$AK$561</definedName>
    <definedName name="_xlnm.Print_Area" localSheetId="2">'5通所型(緩和)'!$A$1:$K$54</definedName>
    <definedName name="_xlnm.Print_Area" localSheetId="0">'Ａ2　訪問型(介護予防訪問介護相当）'!$A$1:$I$24</definedName>
    <definedName name="_xlnm.Print_Area" localSheetId="1">'Ａ2　訪問型(健康づくりヘルパー)'!$A$1:$I$9</definedName>
    <definedName name="_xlnm.Print_Area" localSheetId="3">Ａ３訪問型【給付制限】!$A$1:$H$211</definedName>
    <definedName name="_xlnm.Print_Area" localSheetId="4">'Ａ6　通所型(介護予防通所介護相当)'!$A$1:$K$57</definedName>
    <definedName name="_xlnm.Print_Area" localSheetId="5">Ａ７通所型【給付制限】!$A$1:$J$562</definedName>
    <definedName name="_xlnm.Print_Area" localSheetId="6">'AF　介護予防ケアマネジメント'!$A$1:$K$8</definedName>
  </definedNames>
  <calcPr calcId="162913" refMode="R1C1"/>
</workbook>
</file>

<file path=xl/calcChain.xml><?xml version="1.0" encoding="utf-8"?>
<calcChain xmlns="http://schemas.openxmlformats.org/spreadsheetml/2006/main">
  <c r="C518" i="14" l="1"/>
  <c r="C519" i="14"/>
  <c r="C520" i="14"/>
  <c r="C521" i="14"/>
  <c r="C522" i="14"/>
  <c r="C523" i="14"/>
  <c r="C524" i="14"/>
  <c r="C525" i="14"/>
  <c r="C526" i="14"/>
  <c r="C527" i="14"/>
  <c r="C528" i="14"/>
  <c r="C529" i="14"/>
  <c r="C530" i="14"/>
  <c r="C531" i="14"/>
  <c r="C532" i="14"/>
  <c r="C533" i="14"/>
  <c r="C534" i="14"/>
  <c r="C535" i="14"/>
  <c r="C536" i="14"/>
  <c r="C537" i="14"/>
  <c r="C538" i="14"/>
  <c r="C539" i="14"/>
  <c r="C540" i="14"/>
  <c r="C541" i="14"/>
  <c r="C542" i="14"/>
  <c r="C543" i="14"/>
  <c r="C544" i="14"/>
  <c r="C545" i="14"/>
  <c r="C546" i="14"/>
  <c r="C547" i="14"/>
  <c r="C548" i="14"/>
  <c r="C549" i="14"/>
  <c r="C550" i="14"/>
  <c r="C551" i="14"/>
  <c r="C552" i="14"/>
  <c r="C553" i="14"/>
  <c r="C554" i="14"/>
  <c r="C555" i="14"/>
  <c r="C556" i="14"/>
  <c r="C557" i="14"/>
  <c r="C558" i="14"/>
  <c r="C559" i="14"/>
  <c r="C560" i="14"/>
  <c r="C517" i="14"/>
  <c r="C470" i="14"/>
  <c r="C471" i="14"/>
  <c r="C472" i="14"/>
  <c r="C473" i="14"/>
  <c r="C474" i="14"/>
  <c r="C475" i="14"/>
  <c r="C476" i="14"/>
  <c r="C477" i="14"/>
  <c r="C478" i="14"/>
  <c r="C479" i="14"/>
  <c r="C480" i="14"/>
  <c r="C481" i="14"/>
  <c r="C482" i="14"/>
  <c r="C483" i="14"/>
  <c r="C484" i="14"/>
  <c r="C485" i="14"/>
  <c r="C486" i="14"/>
  <c r="C487" i="14"/>
  <c r="C488" i="14"/>
  <c r="C489" i="14"/>
  <c r="C490" i="14"/>
  <c r="C491" i="14"/>
  <c r="C492" i="14"/>
  <c r="C493" i="14"/>
  <c r="C494" i="14"/>
  <c r="C495" i="14"/>
  <c r="C496" i="14"/>
  <c r="C497" i="14"/>
  <c r="C498" i="14"/>
  <c r="C499" i="14"/>
  <c r="C500" i="14"/>
  <c r="C501" i="14"/>
  <c r="C502" i="14"/>
  <c r="C503" i="14"/>
  <c r="C504" i="14"/>
  <c r="C505" i="14"/>
  <c r="C506" i="14"/>
  <c r="C507" i="14"/>
  <c r="C508" i="14"/>
  <c r="C509" i="14"/>
  <c r="C510" i="14"/>
  <c r="C511" i="14"/>
  <c r="C512" i="14"/>
  <c r="C469" i="14"/>
  <c r="C287" i="14"/>
  <c r="C288" i="14"/>
  <c r="C289" i="14"/>
  <c r="C290" i="14"/>
  <c r="C291" i="14"/>
  <c r="C292" i="14"/>
  <c r="C293" i="14"/>
  <c r="C294" i="14"/>
  <c r="C295" i="14"/>
  <c r="C296" i="14"/>
  <c r="C297" i="14"/>
  <c r="C298" i="14"/>
  <c r="C299" i="14"/>
  <c r="C300" i="14"/>
  <c r="C301" i="14"/>
  <c r="C302" i="14"/>
  <c r="C303" i="14"/>
  <c r="C304" i="14"/>
  <c r="C305" i="14"/>
  <c r="C306" i="14"/>
  <c r="C307" i="14"/>
  <c r="C308" i="14"/>
  <c r="C309" i="14"/>
  <c r="C310" i="14"/>
  <c r="C311" i="14"/>
  <c r="C312" i="14"/>
  <c r="C313" i="14"/>
  <c r="C314" i="14"/>
  <c r="C315" i="14"/>
  <c r="C316" i="14"/>
  <c r="C317" i="14"/>
  <c r="C318" i="14"/>
  <c r="C319" i="14"/>
  <c r="C320" i="14"/>
  <c r="C321" i="14"/>
  <c r="C322" i="14"/>
  <c r="C323" i="14"/>
  <c r="C324" i="14"/>
  <c r="C325" i="14"/>
  <c r="C326" i="14"/>
  <c r="C327" i="14"/>
  <c r="C328" i="14"/>
  <c r="C329" i="14"/>
  <c r="C330" i="14"/>
  <c r="C331" i="14"/>
  <c r="C332" i="14"/>
  <c r="C333" i="14"/>
  <c r="C334" i="14"/>
  <c r="C335" i="14"/>
  <c r="C336" i="14"/>
  <c r="C337" i="14"/>
  <c r="C338" i="14"/>
  <c r="C339" i="14"/>
  <c r="C340" i="14"/>
  <c r="C341" i="14"/>
  <c r="C342" i="14"/>
  <c r="C343" i="14"/>
  <c r="C344" i="14"/>
  <c r="C345" i="14"/>
  <c r="C346" i="14"/>
  <c r="C347" i="14"/>
  <c r="C348" i="14"/>
  <c r="C349" i="14"/>
  <c r="C350" i="14"/>
  <c r="C351" i="14"/>
  <c r="C352" i="14"/>
  <c r="C353" i="14"/>
  <c r="C354" i="14"/>
  <c r="C355" i="14"/>
  <c r="C356" i="14"/>
  <c r="C357" i="14"/>
  <c r="C358" i="14"/>
  <c r="C359" i="14"/>
  <c r="C360" i="14"/>
  <c r="C361" i="14"/>
  <c r="C362" i="14"/>
  <c r="C363" i="14"/>
  <c r="C364" i="14"/>
  <c r="C365" i="14"/>
  <c r="C366" i="14"/>
  <c r="C367" i="14"/>
  <c r="C368" i="14"/>
  <c r="C369" i="14"/>
  <c r="C370" i="14"/>
  <c r="C371" i="14"/>
  <c r="C372" i="14"/>
  <c r="C373" i="14"/>
  <c r="C374" i="14"/>
  <c r="C375" i="14"/>
  <c r="C376" i="14"/>
  <c r="C377" i="14"/>
  <c r="C378" i="14"/>
  <c r="C379" i="14"/>
  <c r="C380" i="14"/>
  <c r="C381" i="14"/>
  <c r="C382" i="14"/>
  <c r="C383" i="14"/>
  <c r="C384" i="14"/>
  <c r="C385" i="14"/>
  <c r="C386" i="14"/>
  <c r="C387" i="14"/>
  <c r="C388" i="14"/>
  <c r="C389" i="14"/>
  <c r="C390" i="14"/>
  <c r="C391" i="14"/>
  <c r="C392" i="14"/>
  <c r="C393" i="14"/>
  <c r="C394" i="14"/>
  <c r="C395" i="14"/>
  <c r="C396" i="14"/>
  <c r="C397" i="14"/>
  <c r="C398" i="14"/>
  <c r="C399" i="14"/>
  <c r="C400" i="14"/>
  <c r="C401" i="14"/>
  <c r="C402" i="14"/>
  <c r="C403" i="14"/>
  <c r="C404" i="14"/>
  <c r="C405" i="14"/>
  <c r="C406" i="14"/>
  <c r="C407" i="14"/>
  <c r="C408" i="14"/>
  <c r="C409" i="14"/>
  <c r="C410" i="14"/>
  <c r="C411" i="14"/>
  <c r="C412" i="14"/>
  <c r="C413" i="14"/>
  <c r="C414" i="14"/>
  <c r="C415" i="14"/>
  <c r="C416" i="14"/>
  <c r="C417" i="14"/>
  <c r="C418" i="14"/>
  <c r="C419" i="14"/>
  <c r="C420" i="14"/>
  <c r="C421" i="14"/>
  <c r="C422" i="14"/>
  <c r="C423" i="14"/>
  <c r="C424" i="14"/>
  <c r="C425" i="14"/>
  <c r="C426" i="14"/>
  <c r="C427" i="14"/>
  <c r="C428" i="14"/>
  <c r="C429" i="14"/>
  <c r="C430" i="14"/>
  <c r="C431" i="14"/>
  <c r="C432" i="14"/>
  <c r="C433" i="14"/>
  <c r="C434" i="14"/>
  <c r="C435" i="14"/>
  <c r="C436" i="14"/>
  <c r="C437" i="14"/>
  <c r="C438" i="14"/>
  <c r="C439" i="14"/>
  <c r="C440" i="14"/>
  <c r="C441" i="14"/>
  <c r="C442" i="14"/>
  <c r="C443" i="14"/>
  <c r="C444" i="14"/>
  <c r="C445" i="14"/>
  <c r="C446" i="14"/>
  <c r="C447" i="14"/>
  <c r="C448" i="14"/>
  <c r="C449" i="14"/>
  <c r="C450" i="14"/>
  <c r="C451" i="14"/>
  <c r="C452" i="14"/>
  <c r="C453" i="14"/>
  <c r="C454" i="14"/>
  <c r="C455" i="14"/>
  <c r="C456" i="14"/>
  <c r="C457" i="14"/>
  <c r="C458" i="14"/>
  <c r="C459" i="14"/>
  <c r="C460" i="14"/>
  <c r="C461" i="14"/>
  <c r="C462" i="14"/>
  <c r="C463" i="14"/>
  <c r="C464" i="14"/>
  <c r="C465" i="14"/>
  <c r="C286" i="14"/>
  <c r="I458" i="14"/>
  <c r="I461" i="14"/>
  <c r="B518" i="14"/>
  <c r="B519" i="14"/>
  <c r="B520" i="14"/>
  <c r="B521" i="14"/>
  <c r="B522" i="14"/>
  <c r="B523" i="14"/>
  <c r="B524" i="14"/>
  <c r="B525" i="14"/>
  <c r="B526" i="14"/>
  <c r="B527" i="14"/>
  <c r="B528" i="14"/>
  <c r="B529" i="14"/>
  <c r="B530" i="14"/>
  <c r="B531" i="14"/>
  <c r="B532" i="14"/>
  <c r="B533" i="14"/>
  <c r="B534" i="14"/>
  <c r="B535" i="14"/>
  <c r="B536" i="14"/>
  <c r="B537" i="14"/>
  <c r="B538" i="14"/>
  <c r="B539" i="14"/>
  <c r="B540" i="14"/>
  <c r="B541" i="14"/>
  <c r="B542" i="14"/>
  <c r="B543" i="14"/>
  <c r="B544" i="14"/>
  <c r="B545" i="14"/>
  <c r="B546" i="14"/>
  <c r="B547" i="14"/>
  <c r="B548" i="14"/>
  <c r="B549" i="14"/>
  <c r="B550" i="14"/>
  <c r="B551" i="14"/>
  <c r="B552" i="14"/>
  <c r="B553" i="14"/>
  <c r="B554" i="14"/>
  <c r="B555" i="14"/>
  <c r="B556" i="14"/>
  <c r="B557" i="14"/>
  <c r="B558" i="14"/>
  <c r="B559" i="14"/>
  <c r="B560" i="14"/>
  <c r="B517" i="14"/>
  <c r="B512" i="14"/>
  <c r="B511" i="14"/>
  <c r="B510" i="14"/>
  <c r="B509" i="14"/>
  <c r="B508" i="14"/>
  <c r="B507" i="14"/>
  <c r="B506" i="14"/>
  <c r="B505" i="14"/>
  <c r="B504" i="14"/>
  <c r="B503" i="14"/>
  <c r="B502" i="14"/>
  <c r="B501" i="14"/>
  <c r="B500" i="14"/>
  <c r="B499" i="14"/>
  <c r="B498" i="14"/>
  <c r="B497" i="14"/>
  <c r="B496" i="14"/>
  <c r="B495" i="14"/>
  <c r="B494" i="14"/>
  <c r="B493" i="14"/>
  <c r="B492" i="14"/>
  <c r="B491" i="14"/>
  <c r="B490" i="14"/>
  <c r="B489" i="14"/>
  <c r="B488" i="14"/>
  <c r="B487" i="14"/>
  <c r="B486" i="14"/>
  <c r="B485" i="14"/>
  <c r="B484" i="14"/>
  <c r="B483" i="14"/>
  <c r="B482" i="14"/>
  <c r="B481" i="14"/>
  <c r="B480" i="14"/>
  <c r="B479" i="14"/>
  <c r="B478" i="14"/>
  <c r="B477" i="14"/>
  <c r="B476" i="14"/>
  <c r="B475" i="14"/>
  <c r="B474" i="14"/>
  <c r="B473" i="14"/>
  <c r="B472" i="14"/>
  <c r="B471" i="14"/>
  <c r="B470" i="14"/>
  <c r="B469"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B313" i="14"/>
  <c r="B314" i="14"/>
  <c r="B315" i="14"/>
  <c r="B316" i="14"/>
  <c r="B317" i="14"/>
  <c r="B318" i="14"/>
  <c r="B319" i="14"/>
  <c r="B320" i="14"/>
  <c r="B321" i="14"/>
  <c r="B322" i="14"/>
  <c r="B323" i="14"/>
  <c r="B324" i="14"/>
  <c r="B325" i="14"/>
  <c r="B326" i="14"/>
  <c r="B327" i="14"/>
  <c r="B328" i="14"/>
  <c r="B329" i="14"/>
  <c r="B330" i="14"/>
  <c r="B331" i="14"/>
  <c r="B332" i="14"/>
  <c r="B333" i="14"/>
  <c r="B334" i="14"/>
  <c r="B335" i="14"/>
  <c r="B336" i="14"/>
  <c r="B337" i="14"/>
  <c r="B338" i="14"/>
  <c r="B339" i="14"/>
  <c r="B340" i="14"/>
  <c r="B341" i="14"/>
  <c r="B342" i="14"/>
  <c r="B343" i="14"/>
  <c r="B344" i="14"/>
  <c r="B345" i="14"/>
  <c r="B346" i="14"/>
  <c r="B347" i="14"/>
  <c r="B348" i="14"/>
  <c r="B349" i="14"/>
  <c r="B350" i="14"/>
  <c r="B351" i="14"/>
  <c r="B352" i="14"/>
  <c r="B353" i="14"/>
  <c r="B354" i="14"/>
  <c r="B355" i="14"/>
  <c r="B356" i="14"/>
  <c r="B357" i="14"/>
  <c r="B358" i="14"/>
  <c r="B359" i="14"/>
  <c r="B360" i="14"/>
  <c r="B361" i="14"/>
  <c r="B362" i="14"/>
  <c r="B363" i="14"/>
  <c r="B364" i="14"/>
  <c r="B365" i="14"/>
  <c r="B366" i="14"/>
  <c r="B367" i="14"/>
  <c r="B368" i="14"/>
  <c r="B369" i="14"/>
  <c r="B370" i="14"/>
  <c r="B371" i="14"/>
  <c r="B372" i="14"/>
  <c r="B373" i="14"/>
  <c r="B374" i="14"/>
  <c r="B375" i="14"/>
  <c r="B376" i="14"/>
  <c r="B377" i="14"/>
  <c r="B378" i="14"/>
  <c r="B379" i="14"/>
  <c r="B380" i="14"/>
  <c r="B381" i="14"/>
  <c r="B382" i="14"/>
  <c r="B383" i="14"/>
  <c r="B384" i="14"/>
  <c r="B385" i="14"/>
  <c r="B386" i="14"/>
  <c r="B387" i="14"/>
  <c r="B388" i="14"/>
  <c r="B389" i="14"/>
  <c r="B390" i="14"/>
  <c r="B391" i="14"/>
  <c r="B392" i="14"/>
  <c r="B393" i="14"/>
  <c r="B394" i="14"/>
  <c r="B395" i="14"/>
  <c r="B396" i="14"/>
  <c r="B397" i="14"/>
  <c r="B398" i="14"/>
  <c r="B399" i="14"/>
  <c r="B400" i="14"/>
  <c r="B401" i="14"/>
  <c r="B402" i="14"/>
  <c r="B403" i="14"/>
  <c r="B404" i="14"/>
  <c r="B405" i="14"/>
  <c r="B406" i="14"/>
  <c r="B407" i="14"/>
  <c r="B408" i="14"/>
  <c r="B409" i="14"/>
  <c r="B410" i="14"/>
  <c r="B411" i="14"/>
  <c r="B412" i="14"/>
  <c r="B413" i="14"/>
  <c r="B414" i="14"/>
  <c r="B415" i="14"/>
  <c r="B416" i="14"/>
  <c r="B417" i="14"/>
  <c r="B418" i="14"/>
  <c r="B419" i="14"/>
  <c r="B420" i="14"/>
  <c r="B421" i="14"/>
  <c r="B422" i="14"/>
  <c r="B423" i="14"/>
  <c r="B424" i="14"/>
  <c r="B425" i="14"/>
  <c r="B426" i="14"/>
  <c r="B427" i="14"/>
  <c r="B428" i="14"/>
  <c r="B429" i="14"/>
  <c r="B430" i="14"/>
  <c r="B431" i="14"/>
  <c r="B432" i="14"/>
  <c r="B433" i="14"/>
  <c r="B434" i="14"/>
  <c r="B435" i="14"/>
  <c r="B436" i="14"/>
  <c r="B437" i="14"/>
  <c r="B438" i="14"/>
  <c r="B439" i="14"/>
  <c r="B440" i="14"/>
  <c r="B441" i="14"/>
  <c r="B442" i="14"/>
  <c r="B443" i="14"/>
  <c r="B444" i="14"/>
  <c r="B445" i="14"/>
  <c r="B446" i="14"/>
  <c r="B447" i="14"/>
  <c r="B448" i="14"/>
  <c r="B449" i="14"/>
  <c r="B450" i="14"/>
  <c r="B451" i="14"/>
  <c r="B452" i="14"/>
  <c r="B453" i="14"/>
  <c r="B454" i="14"/>
  <c r="B455" i="14"/>
  <c r="B456" i="14"/>
  <c r="B457" i="14"/>
  <c r="B458" i="14"/>
  <c r="B459" i="14"/>
  <c r="B460" i="14"/>
  <c r="B461" i="14"/>
  <c r="B462" i="14"/>
  <c r="B463" i="14"/>
  <c r="B464" i="14"/>
  <c r="B465" i="14"/>
  <c r="B286" i="14"/>
  <c r="I28" i="14"/>
  <c r="I309" i="14" s="1"/>
  <c r="I489" i="14" s="1"/>
  <c r="I70" i="14"/>
  <c r="I72" i="14" s="1"/>
  <c r="I353" i="14" s="1"/>
  <c r="G194" i="13"/>
  <c r="G188" i="13"/>
  <c r="G193" i="13" s="1"/>
  <c r="G182" i="13"/>
  <c r="G187" i="13" s="1"/>
  <c r="G89" i="13"/>
  <c r="G92" i="13" s="1"/>
  <c r="G83" i="13"/>
  <c r="G84" i="13" s="1"/>
  <c r="G77" i="13"/>
  <c r="G78" i="13" s="1"/>
  <c r="G170" i="13"/>
  <c r="G171" i="13" s="1"/>
  <c r="G175" i="13"/>
  <c r="G158" i="13"/>
  <c r="G160" i="13" s="1"/>
  <c r="G146" i="13"/>
  <c r="G148" i="13" s="1"/>
  <c r="G134" i="13"/>
  <c r="G135" i="13" s="1"/>
  <c r="G122" i="13"/>
  <c r="G123" i="13" s="1"/>
  <c r="G110" i="13"/>
  <c r="G113" i="13" s="1"/>
  <c r="G65" i="13"/>
  <c r="G70" i="13" s="1"/>
  <c r="G53" i="13"/>
  <c r="G56" i="13" s="1"/>
  <c r="G41" i="13"/>
  <c r="G47" i="13" s="1"/>
  <c r="G52" i="13" s="1"/>
  <c r="G29" i="13"/>
  <c r="G17" i="13"/>
  <c r="G20" i="13" s="1"/>
  <c r="G5" i="13"/>
  <c r="G7" i="13" s="1"/>
  <c r="H9" i="12"/>
  <c r="G210" i="13" s="1"/>
  <c r="G211" i="13" s="1"/>
  <c r="H7" i="12"/>
  <c r="G206" i="13" s="1"/>
  <c r="G207" i="13" s="1"/>
  <c r="H8" i="12"/>
  <c r="H6" i="12"/>
  <c r="H5" i="12"/>
  <c r="G202" i="13" s="1"/>
  <c r="G203" i="13" s="1"/>
  <c r="H4" i="12"/>
  <c r="G95" i="13" s="1"/>
  <c r="G96" i="13" s="1"/>
  <c r="I188" i="14"/>
  <c r="I181" i="14"/>
  <c r="I462" i="14" s="1"/>
  <c r="I179" i="14"/>
  <c r="I460" i="14" s="1"/>
  <c r="I178" i="14"/>
  <c r="I459" i="14" s="1"/>
  <c r="I159" i="14"/>
  <c r="I440" i="14" s="1"/>
  <c r="I171" i="14"/>
  <c r="I452" i="14" s="1"/>
  <c r="I165" i="14"/>
  <c r="I169" i="14" s="1"/>
  <c r="I450" i="14" s="1"/>
  <c r="I144" i="14"/>
  <c r="I146" i="14" s="1"/>
  <c r="I427" i="14" s="1"/>
  <c r="I132" i="14"/>
  <c r="I413" i="14" s="1"/>
  <c r="I154" i="14"/>
  <c r="I435" i="14" s="1"/>
  <c r="I150" i="14"/>
  <c r="I153" i="14" s="1"/>
  <c r="I138" i="14"/>
  <c r="I142" i="14" s="1"/>
  <c r="I423" i="14" s="1"/>
  <c r="I124" i="14"/>
  <c r="I405" i="14" s="1"/>
  <c r="I118" i="14"/>
  <c r="I399" i="14" s="1"/>
  <c r="I112" i="14"/>
  <c r="I113" i="14" s="1"/>
  <c r="I394" i="14" s="1"/>
  <c r="I106" i="14"/>
  <c r="I111" i="14" s="1"/>
  <c r="I392" i="14" s="1"/>
  <c r="I100" i="14"/>
  <c r="I381" i="14" s="1"/>
  <c r="I94" i="14"/>
  <c r="I375" i="14" s="1"/>
  <c r="I88" i="14"/>
  <c r="I93" i="14" s="1"/>
  <c r="I374" i="14" s="1"/>
  <c r="I82" i="14"/>
  <c r="I84" i="14" s="1"/>
  <c r="I365" i="14" s="1"/>
  <c r="I76" i="14"/>
  <c r="I357" i="14" s="1"/>
  <c r="I58" i="14"/>
  <c r="I60" i="14" s="1"/>
  <c r="I341" i="14" s="1"/>
  <c r="I52" i="14"/>
  <c r="I53" i="14" s="1"/>
  <c r="I334" i="14" s="1"/>
  <c r="I64" i="14"/>
  <c r="I345" i="14" s="1"/>
  <c r="I40" i="14"/>
  <c r="I34" i="14"/>
  <c r="I39" i="14" s="1"/>
  <c r="I320" i="14" s="1"/>
  <c r="I11" i="14"/>
  <c r="I12" i="14" s="1"/>
  <c r="I293" i="14" s="1"/>
  <c r="I17" i="14"/>
  <c r="I23" i="14" s="1"/>
  <c r="J53" i="10"/>
  <c r="J54" i="10"/>
  <c r="J55" i="10"/>
  <c r="J52" i="10"/>
  <c r="J47" i="10"/>
  <c r="J46" i="10"/>
  <c r="J45" i="10"/>
  <c r="J44" i="10"/>
  <c r="I5" i="14"/>
  <c r="I8" i="14" s="1"/>
  <c r="H5" i="11"/>
  <c r="J5" i="11" s="1"/>
  <c r="H6" i="11"/>
  <c r="J6" i="11" s="1"/>
  <c r="J7" i="11"/>
  <c r="J8" i="11"/>
  <c r="J4" i="11"/>
  <c r="G79" i="13"/>
  <c r="G94" i="13"/>
  <c r="G127" i="13"/>
  <c r="G86" i="13"/>
  <c r="G88" i="13"/>
  <c r="G138" i="13" l="1"/>
  <c r="G23" i="13"/>
  <c r="G26" i="13" s="1"/>
  <c r="G147" i="13"/>
  <c r="G44" i="13"/>
  <c r="G197" i="13"/>
  <c r="G198" i="13"/>
  <c r="G151" i="13"/>
  <c r="G19" i="13"/>
  <c r="G126" i="13"/>
  <c r="I9" i="14"/>
  <c r="I290" i="14" s="1"/>
  <c r="I174" i="14"/>
  <c r="I455" i="14" s="1"/>
  <c r="I173" i="14"/>
  <c r="I454" i="14" s="1"/>
  <c r="I172" i="14"/>
  <c r="I453" i="14" s="1"/>
  <c r="I136" i="14"/>
  <c r="I417" i="14" s="1"/>
  <c r="I131" i="14"/>
  <c r="I412" i="14" s="1"/>
  <c r="I175" i="14"/>
  <c r="I456" i="14" s="1"/>
  <c r="I99" i="14"/>
  <c r="I380" i="14" s="1"/>
  <c r="I98" i="14"/>
  <c r="I379" i="14" s="1"/>
  <c r="I18" i="14"/>
  <c r="I299" i="14" s="1"/>
  <c r="I151" i="14"/>
  <c r="I432" i="14" s="1"/>
  <c r="I67" i="14"/>
  <c r="I348" i="14" s="1"/>
  <c r="I95" i="14"/>
  <c r="I376" i="14" s="1"/>
  <c r="I57" i="14"/>
  <c r="I338" i="14" s="1"/>
  <c r="I104" i="14"/>
  <c r="I385" i="14" s="1"/>
  <c r="I33" i="14"/>
  <c r="I314" i="14" s="1"/>
  <c r="I66" i="14"/>
  <c r="I347" i="14" s="1"/>
  <c r="I15" i="14"/>
  <c r="I296" i="14" s="1"/>
  <c r="I96" i="14"/>
  <c r="I377" i="14" s="1"/>
  <c r="I62" i="14"/>
  <c r="I343" i="14" s="1"/>
  <c r="I135" i="14"/>
  <c r="I416" i="14" s="1"/>
  <c r="I148" i="14"/>
  <c r="I429" i="14" s="1"/>
  <c r="I71" i="14"/>
  <c r="I352" i="14" s="1"/>
  <c r="I61" i="14"/>
  <c r="I342" i="14" s="1"/>
  <c r="I59" i="14"/>
  <c r="I340" i="14" s="1"/>
  <c r="I7" i="14"/>
  <c r="I288" i="14" s="1"/>
  <c r="I183" i="14"/>
  <c r="I464" i="14" s="1"/>
  <c r="I73" i="14"/>
  <c r="I354" i="14" s="1"/>
  <c r="I81" i="14"/>
  <c r="I362" i="14" s="1"/>
  <c r="I184" i="14"/>
  <c r="I176" i="14"/>
  <c r="I457" i="14" s="1"/>
  <c r="I119" i="14"/>
  <c r="I400" i="14" s="1"/>
  <c r="I21" i="14"/>
  <c r="I302" i="14" s="1"/>
  <c r="I160" i="14"/>
  <c r="I441" i="14" s="1"/>
  <c r="I90" i="14"/>
  <c r="I371" i="14" s="1"/>
  <c r="I105" i="14"/>
  <c r="I386" i="14" s="1"/>
  <c r="I126" i="14"/>
  <c r="I407" i="14" s="1"/>
  <c r="I22" i="14"/>
  <c r="I303" i="14" s="1"/>
  <c r="I69" i="14"/>
  <c r="I350" i="14" s="1"/>
  <c r="I167" i="14"/>
  <c r="I448" i="14" s="1"/>
  <c r="I125" i="14"/>
  <c r="I406" i="14" s="1"/>
  <c r="I80" i="14"/>
  <c r="I361" i="14" s="1"/>
  <c r="I168" i="14"/>
  <c r="I127" i="14"/>
  <c r="I408" i="14" s="1"/>
  <c r="I78" i="14"/>
  <c r="I359" i="14" s="1"/>
  <c r="I200" i="14"/>
  <c r="I202" i="14" s="1"/>
  <c r="I250" i="14" s="1"/>
  <c r="I130" i="14"/>
  <c r="I411" i="14" s="1"/>
  <c r="I68" i="14"/>
  <c r="I349" i="14" s="1"/>
  <c r="I152" i="14"/>
  <c r="I433" i="14" s="1"/>
  <c r="I298" i="14"/>
  <c r="I481" i="14" s="1"/>
  <c r="I482" i="14" s="1"/>
  <c r="I530" i="14" s="1"/>
  <c r="I92" i="14"/>
  <c r="I373" i="14" s="1"/>
  <c r="I25" i="14"/>
  <c r="I306" i="14" s="1"/>
  <c r="I26" i="14"/>
  <c r="I307" i="14" s="1"/>
  <c r="I63" i="14"/>
  <c r="I344" i="14" s="1"/>
  <c r="I140" i="14"/>
  <c r="I421" i="14" s="1"/>
  <c r="I134" i="14"/>
  <c r="I415" i="14" s="1"/>
  <c r="I65" i="14"/>
  <c r="I346" i="14" s="1"/>
  <c r="I161" i="14"/>
  <c r="I442" i="14" s="1"/>
  <c r="I155" i="14"/>
  <c r="I436" i="14" s="1"/>
  <c r="I91" i="14"/>
  <c r="I166" i="14"/>
  <c r="I447" i="14" s="1"/>
  <c r="I103" i="14"/>
  <c r="I164" i="14"/>
  <c r="I445" i="14" s="1"/>
  <c r="I163" i="14"/>
  <c r="I444" i="14" s="1"/>
  <c r="I38" i="14"/>
  <c r="I319" i="14" s="1"/>
  <c r="I170" i="14"/>
  <c r="I451" i="14" s="1"/>
  <c r="I120" i="14"/>
  <c r="I401" i="14" s="1"/>
  <c r="I97" i="14"/>
  <c r="I20" i="14"/>
  <c r="I301" i="14" s="1"/>
  <c r="I19" i="14"/>
  <c r="I300" i="14" s="1"/>
  <c r="I114" i="14"/>
  <c r="I395" i="14" s="1"/>
  <c r="I156" i="14"/>
  <c r="I437" i="14" s="1"/>
  <c r="I36" i="14"/>
  <c r="I317" i="14" s="1"/>
  <c r="I214" i="14"/>
  <c r="I219" i="14" s="1"/>
  <c r="I267" i="14" s="1"/>
  <c r="I121" i="14"/>
  <c r="I402" i="14" s="1"/>
  <c r="I157" i="14"/>
  <c r="I123" i="14"/>
  <c r="I404" i="14" s="1"/>
  <c r="I137" i="14"/>
  <c r="I418" i="14" s="1"/>
  <c r="I158" i="14"/>
  <c r="I439" i="14" s="1"/>
  <c r="I446" i="14"/>
  <c r="I37" i="14"/>
  <c r="I122" i="14"/>
  <c r="I403" i="14" s="1"/>
  <c r="I117" i="14"/>
  <c r="I398" i="14" s="1"/>
  <c r="I133" i="14"/>
  <c r="I414" i="14" s="1"/>
  <c r="I74" i="14"/>
  <c r="I355" i="14" s="1"/>
  <c r="I101" i="14"/>
  <c r="I382" i="14" s="1"/>
  <c r="I162" i="14"/>
  <c r="I75" i="14"/>
  <c r="I356" i="14" s="1"/>
  <c r="I89" i="14"/>
  <c r="I370" i="14" s="1"/>
  <c r="I79" i="14"/>
  <c r="I77" i="14"/>
  <c r="I358" i="14" s="1"/>
  <c r="I116" i="14"/>
  <c r="I397" i="14" s="1"/>
  <c r="I102" i="14"/>
  <c r="I383" i="14" s="1"/>
  <c r="I35" i="14"/>
  <c r="I316" i="14" s="1"/>
  <c r="I115" i="14"/>
  <c r="I396" i="14" s="1"/>
  <c r="I537" i="14"/>
  <c r="I494" i="14"/>
  <c r="I542" i="14" s="1"/>
  <c r="I490" i="14"/>
  <c r="I538" i="14" s="1"/>
  <c r="I304" i="14"/>
  <c r="I485" i="14" s="1"/>
  <c r="I488" i="14" s="1"/>
  <c r="I128" i="14"/>
  <c r="I409" i="14" s="1"/>
  <c r="G85" i="13"/>
  <c r="G87" i="13"/>
  <c r="G149" i="13"/>
  <c r="G27" i="13"/>
  <c r="G186" i="13"/>
  <c r="G150" i="13"/>
  <c r="G152" i="13"/>
  <c r="G153" i="13" s="1"/>
  <c r="G125" i="13"/>
  <c r="G128" i="13"/>
  <c r="G133" i="13" s="1"/>
  <c r="G25" i="13"/>
  <c r="G69" i="13"/>
  <c r="G28" i="13"/>
  <c r="G173" i="13"/>
  <c r="G66" i="13"/>
  <c r="G45" i="13"/>
  <c r="G21" i="13"/>
  <c r="G176" i="13"/>
  <c r="G177" i="13" s="1"/>
  <c r="G8" i="13"/>
  <c r="G190" i="13"/>
  <c r="G46" i="13"/>
  <c r="G71" i="13"/>
  <c r="G73" i="13" s="1"/>
  <c r="G196" i="13"/>
  <c r="G184" i="13"/>
  <c r="G191" i="13"/>
  <c r="G18" i="13"/>
  <c r="G68" i="13"/>
  <c r="G22" i="13"/>
  <c r="G192" i="13"/>
  <c r="G9" i="13"/>
  <c r="G67" i="13"/>
  <c r="I469" i="14"/>
  <c r="I193" i="14"/>
  <c r="I241" i="14" s="1"/>
  <c r="I190" i="14"/>
  <c r="I238" i="14" s="1"/>
  <c r="I189" i="14"/>
  <c r="I237" i="14" s="1"/>
  <c r="I192" i="14"/>
  <c r="I240" i="14" s="1"/>
  <c r="I220" i="14"/>
  <c r="I46" i="14"/>
  <c r="I42" i="14"/>
  <c r="I323" i="14" s="1"/>
  <c r="I43" i="14"/>
  <c r="I321" i="14"/>
  <c r="I501" i="14" s="1"/>
  <c r="I27" i="14"/>
  <c r="I308" i="14" s="1"/>
  <c r="I204" i="14"/>
  <c r="I55" i="14"/>
  <c r="I56" i="14"/>
  <c r="I337" i="14" s="1"/>
  <c r="I54" i="14"/>
  <c r="I335" i="14" s="1"/>
  <c r="I333" i="14"/>
  <c r="I492" i="14"/>
  <c r="I493" i="14"/>
  <c r="I541" i="14" s="1"/>
  <c r="I491" i="14"/>
  <c r="I539" i="14" s="1"/>
  <c r="I13" i="14"/>
  <c r="I294" i="14" s="1"/>
  <c r="I292" i="14"/>
  <c r="I475" i="14" s="1"/>
  <c r="I14" i="14"/>
  <c r="I194" i="14"/>
  <c r="I434" i="14"/>
  <c r="I141" i="14"/>
  <c r="I45" i="14"/>
  <c r="I326" i="14" s="1"/>
  <c r="I10" i="14"/>
  <c r="I291" i="14" s="1"/>
  <c r="I6" i="14"/>
  <c r="I287" i="14" s="1"/>
  <c r="I286" i="14"/>
  <c r="I147" i="14"/>
  <c r="I145" i="14"/>
  <c r="I426" i="14" s="1"/>
  <c r="I425" i="14"/>
  <c r="I149" i="14"/>
  <c r="I430" i="14" s="1"/>
  <c r="I143" i="14"/>
  <c r="I424" i="14" s="1"/>
  <c r="I419" i="14"/>
  <c r="I139" i="14"/>
  <c r="I420" i="14" s="1"/>
  <c r="I236" i="14"/>
  <c r="I41" i="14"/>
  <c r="I322" i="14" s="1"/>
  <c r="I86" i="14"/>
  <c r="I367" i="14" s="1"/>
  <c r="I83" i="14"/>
  <c r="I364" i="14" s="1"/>
  <c r="I363" i="14"/>
  <c r="I85" i="14"/>
  <c r="I87" i="14"/>
  <c r="I368" i="14" s="1"/>
  <c r="I29" i="14"/>
  <c r="I310" i="14" s="1"/>
  <c r="I30" i="14"/>
  <c r="I311" i="14" s="1"/>
  <c r="I208" i="14"/>
  <c r="I31" i="14"/>
  <c r="I32" i="14"/>
  <c r="I313" i="14" s="1"/>
  <c r="I289" i="14"/>
  <c r="I110" i="14"/>
  <c r="I391" i="14" s="1"/>
  <c r="I109" i="14"/>
  <c r="I108" i="14"/>
  <c r="I389" i="14" s="1"/>
  <c r="I107" i="14"/>
  <c r="I388" i="14" s="1"/>
  <c r="I387" i="14"/>
  <c r="I16" i="14"/>
  <c r="I297" i="14" s="1"/>
  <c r="I24" i="14"/>
  <c r="I305" i="14" s="1"/>
  <c r="I191" i="14"/>
  <c r="I44" i="14"/>
  <c r="I325" i="14" s="1"/>
  <c r="I431" i="14"/>
  <c r="I393" i="14"/>
  <c r="I369" i="14"/>
  <c r="I351" i="14"/>
  <c r="I339" i="14"/>
  <c r="I315" i="14"/>
  <c r="I495" i="14" s="1"/>
  <c r="I182" i="14"/>
  <c r="I463" i="14" s="1"/>
  <c r="G200" i="13"/>
  <c r="G201" i="13" s="1"/>
  <c r="G97" i="13"/>
  <c r="G98" i="13" s="1"/>
  <c r="G159" i="13"/>
  <c r="G30" i="13"/>
  <c r="G34" i="13"/>
  <c r="G33" i="13"/>
  <c r="G32" i="13"/>
  <c r="G31" i="13"/>
  <c r="G35" i="13"/>
  <c r="G48" i="13"/>
  <c r="G50" i="13"/>
  <c r="G51" i="13"/>
  <c r="G49" i="13"/>
  <c r="G93" i="13"/>
  <c r="G90" i="13"/>
  <c r="G91" i="13"/>
  <c r="G115" i="13"/>
  <c r="G112" i="13"/>
  <c r="G111" i="13"/>
  <c r="G114" i="13"/>
  <c r="G116" i="13"/>
  <c r="G103" i="13"/>
  <c r="G104" i="13" s="1"/>
  <c r="G208" i="13"/>
  <c r="G209" i="13" s="1"/>
  <c r="G163" i="13"/>
  <c r="G162" i="13"/>
  <c r="G161" i="13"/>
  <c r="G164" i="13"/>
  <c r="G55" i="13"/>
  <c r="G81" i="13"/>
  <c r="G57" i="13"/>
  <c r="G139" i="13"/>
  <c r="G174" i="13"/>
  <c r="G172" i="13"/>
  <c r="G140" i="13"/>
  <c r="G24" i="13"/>
  <c r="G124" i="13"/>
  <c r="G82" i="13"/>
  <c r="G183" i="13"/>
  <c r="G185" i="13"/>
  <c r="G80" i="13"/>
  <c r="G199" i="13"/>
  <c r="G6" i="13"/>
  <c r="G54" i="13"/>
  <c r="G137" i="13"/>
  <c r="G189" i="13"/>
  <c r="G195" i="13"/>
  <c r="G10" i="13"/>
  <c r="G11" i="13"/>
  <c r="G42" i="13"/>
  <c r="G59" i="13"/>
  <c r="G136" i="13"/>
  <c r="G58" i="13"/>
  <c r="G43" i="13"/>
  <c r="G105" i="13"/>
  <c r="G106" i="13" s="1"/>
  <c r="G204" i="13"/>
  <c r="G205" i="13" s="1"/>
  <c r="G99" i="13"/>
  <c r="G100" i="13" s="1"/>
  <c r="G101" i="13"/>
  <c r="G102" i="13" s="1"/>
  <c r="I129" i="14" l="1"/>
  <c r="I410" i="14" s="1"/>
  <c r="I218" i="14"/>
  <c r="I266" i="14" s="1"/>
  <c r="I262" i="14"/>
  <c r="I465" i="14"/>
  <c r="I203" i="14"/>
  <c r="I216" i="14"/>
  <c r="I264" i="14" s="1"/>
  <c r="I486" i="14"/>
  <c r="I534" i="14" s="1"/>
  <c r="I487" i="14"/>
  <c r="I535" i="14" s="1"/>
  <c r="I449" i="14"/>
  <c r="I215" i="14"/>
  <c r="I263" i="14" s="1"/>
  <c r="I217" i="14"/>
  <c r="I248" i="14"/>
  <c r="I201" i="14"/>
  <c r="I249" i="14" s="1"/>
  <c r="I318" i="14"/>
  <c r="I484" i="14"/>
  <c r="I533" i="14"/>
  <c r="I483" i="14"/>
  <c r="I531" i="14" s="1"/>
  <c r="I360" i="14"/>
  <c r="I529" i="14"/>
  <c r="I443" i="14"/>
  <c r="I372" i="14"/>
  <c r="I384" i="14"/>
  <c r="I378" i="14"/>
  <c r="I438" i="14"/>
  <c r="G130" i="13"/>
  <c r="G132" i="13"/>
  <c r="G155" i="13"/>
  <c r="G157" i="13"/>
  <c r="G156" i="13"/>
  <c r="G154" i="13"/>
  <c r="G180" i="13"/>
  <c r="G178" i="13"/>
  <c r="G131" i="13"/>
  <c r="G129" i="13"/>
  <c r="G181" i="13"/>
  <c r="G74" i="13"/>
  <c r="G179" i="13"/>
  <c r="G72" i="13"/>
  <c r="G76" i="13"/>
  <c r="G75" i="13"/>
  <c r="I497" i="14"/>
  <c r="I545" i="14" s="1"/>
  <c r="I543" i="14"/>
  <c r="I498" i="14"/>
  <c r="I496" i="14"/>
  <c r="I544" i="14" s="1"/>
  <c r="I499" i="14"/>
  <c r="I547" i="14" s="1"/>
  <c r="I500" i="14"/>
  <c r="I548" i="14" s="1"/>
  <c r="I239" i="14"/>
  <c r="I390" i="14"/>
  <c r="I422" i="14"/>
  <c r="I295" i="14"/>
  <c r="I540" i="14"/>
  <c r="I476" i="14"/>
  <c r="I524" i="14" s="1"/>
  <c r="I478" i="14"/>
  <c r="I480" i="14"/>
  <c r="I528" i="14" s="1"/>
  <c r="I479" i="14"/>
  <c r="I527" i="14" s="1"/>
  <c r="I523" i="14"/>
  <c r="I477" i="14"/>
  <c r="I525" i="14" s="1"/>
  <c r="I506" i="14"/>
  <c r="I554" i="14" s="1"/>
  <c r="I505" i="14"/>
  <c r="I553" i="14" s="1"/>
  <c r="I549" i="14"/>
  <c r="I503" i="14"/>
  <c r="I551" i="14" s="1"/>
  <c r="I504" i="14"/>
  <c r="I502" i="14"/>
  <c r="I550" i="14" s="1"/>
  <c r="I324" i="14"/>
  <c r="I211" i="14"/>
  <c r="I256" i="14"/>
  <c r="I212" i="14"/>
  <c r="I260" i="14" s="1"/>
  <c r="I210" i="14"/>
  <c r="I258" i="14" s="1"/>
  <c r="I213" i="14"/>
  <c r="I261" i="14" s="1"/>
  <c r="I209" i="14"/>
  <c r="I257" i="14" s="1"/>
  <c r="I336" i="14"/>
  <c r="I49" i="14"/>
  <c r="I47" i="14"/>
  <c r="I328" i="14" s="1"/>
  <c r="I327" i="14"/>
  <c r="I507" i="14" s="1"/>
  <c r="I51" i="14"/>
  <c r="I332" i="14" s="1"/>
  <c r="I48" i="14"/>
  <c r="I329" i="14" s="1"/>
  <c r="I50" i="14"/>
  <c r="I331" i="14" s="1"/>
  <c r="I226" i="14"/>
  <c r="I312" i="14"/>
  <c r="I536" i="14"/>
  <c r="I428" i="14"/>
  <c r="I207" i="14"/>
  <c r="I206" i="14"/>
  <c r="I254" i="14" s="1"/>
  <c r="I252" i="14"/>
  <c r="I205" i="14"/>
  <c r="I253" i="14" s="1"/>
  <c r="I366" i="14"/>
  <c r="I197" i="14"/>
  <c r="I196" i="14"/>
  <c r="I244" i="14" s="1"/>
  <c r="I195" i="14"/>
  <c r="I243" i="14" s="1"/>
  <c r="I242" i="14"/>
  <c r="I198" i="14"/>
  <c r="I246" i="14" s="1"/>
  <c r="I199" i="14"/>
  <c r="I247" i="14" s="1"/>
  <c r="I225" i="14"/>
  <c r="I273" i="14" s="1"/>
  <c r="I223" i="14"/>
  <c r="I222" i="14"/>
  <c r="I270" i="14" s="1"/>
  <c r="I268" i="14"/>
  <c r="I224" i="14"/>
  <c r="I272" i="14" s="1"/>
  <c r="I221" i="14"/>
  <c r="I269" i="14" s="1"/>
  <c r="I471" i="14"/>
  <c r="I519" i="14" s="1"/>
  <c r="I517" i="14"/>
  <c r="I473" i="14"/>
  <c r="I521" i="14" s="1"/>
  <c r="I472" i="14"/>
  <c r="I474" i="14"/>
  <c r="I522" i="14" s="1"/>
  <c r="I470" i="14"/>
  <c r="I518" i="14" s="1"/>
  <c r="G62" i="13"/>
  <c r="G63" i="13"/>
  <c r="G64" i="13"/>
  <c r="G61" i="13"/>
  <c r="G168" i="13"/>
  <c r="G166" i="13"/>
  <c r="G167" i="13"/>
  <c r="G169" i="13"/>
  <c r="G145" i="13"/>
  <c r="G141" i="13"/>
  <c r="G142" i="13"/>
  <c r="G143" i="13"/>
  <c r="G144" i="13"/>
  <c r="G12" i="13"/>
  <c r="G16" i="13"/>
  <c r="G14" i="13"/>
  <c r="G15" i="13"/>
  <c r="G13" i="13"/>
  <c r="G119" i="13"/>
  <c r="G118" i="13"/>
  <c r="G121" i="13"/>
  <c r="G117" i="13"/>
  <c r="G120" i="13"/>
  <c r="G39" i="13"/>
  <c r="G36" i="13"/>
  <c r="G38" i="13"/>
  <c r="G37" i="13"/>
  <c r="G40" i="13"/>
  <c r="I251" i="14" l="1"/>
  <c r="I265" i="14"/>
  <c r="I532" i="14"/>
  <c r="I259" i="14"/>
  <c r="I526" i="14"/>
  <c r="I255" i="14"/>
  <c r="I330" i="14"/>
  <c r="I245" i="14"/>
  <c r="I546" i="14"/>
  <c r="I509" i="14"/>
  <c r="I557" i="14" s="1"/>
  <c r="I512" i="14"/>
  <c r="I560" i="14" s="1"/>
  <c r="I555" i="14"/>
  <c r="I510" i="14"/>
  <c r="I511" i="14"/>
  <c r="I559" i="14" s="1"/>
  <c r="I508" i="14"/>
  <c r="I556" i="14" s="1"/>
  <c r="I552" i="14"/>
  <c r="I520" i="14"/>
  <c r="I271" i="14"/>
  <c r="I229" i="14"/>
  <c r="I274" i="14"/>
  <c r="I227" i="14"/>
  <c r="I275" i="14" s="1"/>
  <c r="I231" i="14"/>
  <c r="I279" i="14" s="1"/>
  <c r="I230" i="14"/>
  <c r="I278" i="14" s="1"/>
  <c r="I228" i="14"/>
  <c r="I276" i="14" s="1"/>
  <c r="I558" i="14" l="1"/>
  <c r="I277" i="14"/>
</calcChain>
</file>

<file path=xl/sharedStrings.xml><?xml version="1.0" encoding="utf-8"?>
<sst xmlns="http://schemas.openxmlformats.org/spreadsheetml/2006/main" count="2794" uniqueCount="697">
  <si>
    <t>種類</t>
    <rPh sb="0" eb="2">
      <t>シュルイ</t>
    </rPh>
    <phoneticPr fontId="1"/>
  </si>
  <si>
    <t>項目</t>
    <rPh sb="0" eb="2">
      <t>コウモク</t>
    </rPh>
    <phoneticPr fontId="1"/>
  </si>
  <si>
    <t>サービスコード</t>
    <phoneticPr fontId="1"/>
  </si>
  <si>
    <t>サービス内容略称</t>
    <rPh sb="7" eb="8">
      <t>ショウ</t>
    </rPh>
    <phoneticPr fontId="1"/>
  </si>
  <si>
    <t>算定項目</t>
    <rPh sb="2" eb="4">
      <t>コウモク</t>
    </rPh>
    <phoneticPr fontId="1"/>
  </si>
  <si>
    <t>中山間地域等における小規模事業所加算</t>
    <phoneticPr fontId="1"/>
  </si>
  <si>
    <t>特別地域加算</t>
    <phoneticPr fontId="1"/>
  </si>
  <si>
    <t>チ 初回加算</t>
    <phoneticPr fontId="1"/>
  </si>
  <si>
    <t>ヌ 介護職員処遇改善加算</t>
    <phoneticPr fontId="1"/>
  </si>
  <si>
    <t>合成単位数</t>
    <rPh sb="0" eb="2">
      <t>ゴウセイ</t>
    </rPh>
    <rPh sb="2" eb="4">
      <t>タンイ</t>
    </rPh>
    <rPh sb="4" eb="5">
      <t>スウ</t>
    </rPh>
    <phoneticPr fontId="1"/>
  </si>
  <si>
    <t>算定単位</t>
    <rPh sb="0" eb="2">
      <t>サンテイ</t>
    </rPh>
    <rPh sb="2" eb="4">
      <t>タンイ</t>
    </rPh>
    <phoneticPr fontId="1"/>
  </si>
  <si>
    <t>１月につき</t>
    <rPh sb="1" eb="2">
      <t>ガツ</t>
    </rPh>
    <phoneticPr fontId="1"/>
  </si>
  <si>
    <t>１日につき</t>
    <rPh sb="1" eb="2">
      <t>ニチ</t>
    </rPh>
    <phoneticPr fontId="1"/>
  </si>
  <si>
    <t>１回につき</t>
    <rPh sb="1" eb="2">
      <t>カイ</t>
    </rPh>
    <phoneticPr fontId="1"/>
  </si>
  <si>
    <t>１月につき</t>
    <phoneticPr fontId="1"/>
  </si>
  <si>
    <t>１日につき</t>
    <phoneticPr fontId="1"/>
  </si>
  <si>
    <t>１回につき</t>
    <phoneticPr fontId="1"/>
  </si>
  <si>
    <t>事業所と同一建物の利用者又はこ
れ以外の同一建物の利用者20人以上にサービスを行う場合　×90％</t>
    <rPh sb="30" eb="31">
      <t>ニン</t>
    </rPh>
    <rPh sb="31" eb="33">
      <t>イジョウ</t>
    </rPh>
    <rPh sb="39" eb="40">
      <t>オコナ</t>
    </rPh>
    <rPh sb="41" eb="43">
      <t>バアイ</t>
    </rPh>
    <phoneticPr fontId="1"/>
  </si>
  <si>
    <t>所定単位数の15％加算</t>
    <rPh sb="0" eb="2">
      <t>ショテイ</t>
    </rPh>
    <rPh sb="2" eb="5">
      <t>タンイスウ</t>
    </rPh>
    <rPh sb="9" eb="11">
      <t>カサン</t>
    </rPh>
    <phoneticPr fontId="1"/>
  </si>
  <si>
    <t>所定単位数の10％加算</t>
    <rPh sb="0" eb="2">
      <t>ショテイ</t>
    </rPh>
    <rPh sb="2" eb="5">
      <t>タンイスウ</t>
    </rPh>
    <rPh sb="9" eb="11">
      <t>カサン</t>
    </rPh>
    <phoneticPr fontId="1"/>
  </si>
  <si>
    <t>所定単位数の5％加算</t>
    <rPh sb="0" eb="2">
      <t>ショテイ</t>
    </rPh>
    <rPh sb="2" eb="5">
      <t>タンイスウ</t>
    </rPh>
    <rPh sb="8" eb="10">
      <t>カサン</t>
    </rPh>
    <phoneticPr fontId="1"/>
  </si>
  <si>
    <t>200単位加算</t>
    <rPh sb="3" eb="5">
      <t>タンイ</t>
    </rPh>
    <rPh sb="5" eb="7">
      <t>カサン</t>
    </rPh>
    <phoneticPr fontId="1"/>
  </si>
  <si>
    <t>100単位加算</t>
    <rPh sb="3" eb="5">
      <t>タンイ</t>
    </rPh>
    <rPh sb="5" eb="7">
      <t>カサン</t>
    </rPh>
    <phoneticPr fontId="1"/>
  </si>
  <si>
    <t>定員超過の場合</t>
    <phoneticPr fontId="1"/>
  </si>
  <si>
    <t>看護・介護職員が欠員の場合</t>
    <phoneticPr fontId="1"/>
  </si>
  <si>
    <t>定員超過の場合
×70％</t>
    <rPh sb="0" eb="2">
      <t>テイイン</t>
    </rPh>
    <rPh sb="2" eb="4">
      <t>チョウカ</t>
    </rPh>
    <rPh sb="5" eb="7">
      <t>バアイ</t>
    </rPh>
    <phoneticPr fontId="1"/>
  </si>
  <si>
    <t>看護・介護職員が欠員の場合
×70％</t>
    <rPh sb="0" eb="2">
      <t>カンゴ</t>
    </rPh>
    <rPh sb="3" eb="5">
      <t>カイゴ</t>
    </rPh>
    <rPh sb="5" eb="7">
      <t>ショクイン</t>
    </rPh>
    <rPh sb="8" eb="10">
      <t>ケツイン</t>
    </rPh>
    <rPh sb="11" eb="13">
      <t>バアイ</t>
    </rPh>
    <phoneticPr fontId="1"/>
  </si>
  <si>
    <t>事業対象者・要支援１</t>
    <phoneticPr fontId="1"/>
  </si>
  <si>
    <t>事業対象者・要支援１
※１月の中で全部で４回まで</t>
    <phoneticPr fontId="1"/>
  </si>
  <si>
    <t>事業対象者・要支援２</t>
    <phoneticPr fontId="1"/>
  </si>
  <si>
    <t>事業対象者・要支援２
※１月の中で全部で５回から８回まで</t>
    <phoneticPr fontId="1"/>
  </si>
  <si>
    <t>中山間地域等に居住する者へのサービス提供加算</t>
    <rPh sb="18" eb="20">
      <t>テイキョウ</t>
    </rPh>
    <rPh sb="20" eb="22">
      <t>カサン</t>
    </rPh>
    <phoneticPr fontId="1"/>
  </si>
  <si>
    <t>所定単位数の５％加算</t>
    <rPh sb="0" eb="2">
      <t>ショテイ</t>
    </rPh>
    <rPh sb="2" eb="4">
      <t>タンイ</t>
    </rPh>
    <rPh sb="4" eb="5">
      <t>スウ</t>
    </rPh>
    <rPh sb="8" eb="10">
      <t>カサン</t>
    </rPh>
    <phoneticPr fontId="1"/>
  </si>
  <si>
    <t>事業対象者・要支援１</t>
    <phoneticPr fontId="1"/>
  </si>
  <si>
    <t>事業対象者・要支援２</t>
    <phoneticPr fontId="1"/>
  </si>
  <si>
    <t>事業対象者・要支援１</t>
    <phoneticPr fontId="1"/>
  </si>
  <si>
    <t>ホ　口腔機能向上加算</t>
    <rPh sb="8" eb="10">
      <t>カサン</t>
    </rPh>
    <phoneticPr fontId="1"/>
  </si>
  <si>
    <t>ヘ　選択的サービス複数実施加算</t>
    <phoneticPr fontId="1"/>
  </si>
  <si>
    <t>(1) 選択的サービス複数実施加算（Ⅰ）</t>
    <phoneticPr fontId="1"/>
  </si>
  <si>
    <t>(2) 選択的サービス複数実施加算（Ⅱ）</t>
    <phoneticPr fontId="1"/>
  </si>
  <si>
    <t>運動器機能向上及び栄養改善</t>
    <rPh sb="11" eb="13">
      <t>カイゼン</t>
    </rPh>
    <phoneticPr fontId="1"/>
  </si>
  <si>
    <t>運動器機能向上及び口腔機能向上</t>
    <rPh sb="13" eb="15">
      <t>コウジョウ</t>
    </rPh>
    <phoneticPr fontId="1"/>
  </si>
  <si>
    <t>栄養改善及び口腔機能向上</t>
    <phoneticPr fontId="1"/>
  </si>
  <si>
    <t>チ　サービス提供体制強化加算</t>
    <phoneticPr fontId="1"/>
  </si>
  <si>
    <t>(2) サービス提供体制強化加算（Ⅰ）ロ</t>
    <phoneticPr fontId="1"/>
  </si>
  <si>
    <t>(1) サービス提供体制強化加算（Ⅰ）イ</t>
    <phoneticPr fontId="1"/>
  </si>
  <si>
    <t>(3) サービス提供体制強化加算（Ⅱ）</t>
    <phoneticPr fontId="1"/>
  </si>
  <si>
    <t>事業対象者・要支援２</t>
    <phoneticPr fontId="1"/>
  </si>
  <si>
    <t>72単位</t>
    <rPh sb="2" eb="4">
      <t>タンイ</t>
    </rPh>
    <phoneticPr fontId="1"/>
  </si>
  <si>
    <t>144単位</t>
    <rPh sb="3" eb="5">
      <t>タンイ</t>
    </rPh>
    <phoneticPr fontId="1"/>
  </si>
  <si>
    <t>48単位</t>
    <rPh sb="2" eb="4">
      <t>タンイ</t>
    </rPh>
    <phoneticPr fontId="1"/>
  </si>
  <si>
    <t>96単位</t>
    <rPh sb="2" eb="4">
      <t>タンイ</t>
    </rPh>
    <phoneticPr fontId="1"/>
  </si>
  <si>
    <t>24単位</t>
    <rPh sb="2" eb="4">
      <t>タンイ</t>
    </rPh>
    <phoneticPr fontId="1"/>
  </si>
  <si>
    <t>リ 介護職員処遇改善加算</t>
    <phoneticPr fontId="1"/>
  </si>
  <si>
    <t>480単位加算</t>
    <phoneticPr fontId="1"/>
  </si>
  <si>
    <t>運動器機能向上、栄養改善及び口腔機能向上　　</t>
    <phoneticPr fontId="1"/>
  </si>
  <si>
    <t>700単位加算</t>
    <phoneticPr fontId="1"/>
  </si>
  <si>
    <t>ロ　生活機能向上グループ活動加算　　　　　　　　　　　　　　　　　　　　　　　　</t>
    <phoneticPr fontId="1"/>
  </si>
  <si>
    <t>ハ　運動器機能向上加算　　　　　　　　　　　　　　　　　　　　　　　　</t>
    <phoneticPr fontId="1"/>
  </si>
  <si>
    <t>ニ　栄養改善加算　　　　　　　　　　　　　　　　　　　　　　　　　　　　　</t>
    <phoneticPr fontId="1"/>
  </si>
  <si>
    <t>120単位加算</t>
    <phoneticPr fontId="1"/>
  </si>
  <si>
    <t>100単位加算</t>
    <phoneticPr fontId="1"/>
  </si>
  <si>
    <t>若年性認知症利用者受入加算　　　　　　　　　　　　　　　　　　　　　　　　　　　　</t>
    <rPh sb="11" eb="13">
      <t>カサン</t>
    </rPh>
    <phoneticPr fontId="1"/>
  </si>
  <si>
    <t>240単位加算</t>
    <phoneticPr fontId="1"/>
  </si>
  <si>
    <t>376単位減算</t>
    <phoneticPr fontId="1"/>
  </si>
  <si>
    <t>752単位減算</t>
    <phoneticPr fontId="1"/>
  </si>
  <si>
    <t>225単位加算</t>
    <phoneticPr fontId="1"/>
  </si>
  <si>
    <t>150単位加算</t>
    <phoneticPr fontId="1"/>
  </si>
  <si>
    <t>(1)介護職員処遇改善加算（Ⅰ） 　　　所定単位数の40/1000 加算</t>
    <rPh sb="34" eb="36">
      <t>カサン</t>
    </rPh>
    <phoneticPr fontId="1"/>
  </si>
  <si>
    <t>(2)介護職員処遇改善加算（Ⅱ） 　　　所定単位数の22/1000 加算</t>
    <rPh sb="34" eb="36">
      <t>カサン</t>
    </rPh>
    <phoneticPr fontId="1"/>
  </si>
  <si>
    <t>(3)介護職員処遇改善加算（Ⅲ） 　　(2)で算定した単位数の　90％加算</t>
    <phoneticPr fontId="1"/>
  </si>
  <si>
    <t>(4)介護職員処遇改善加算（Ⅳ）　　 (2)で算定した単位数の　80％加算</t>
    <rPh sb="35" eb="37">
      <t>カサン</t>
    </rPh>
    <phoneticPr fontId="1"/>
  </si>
  <si>
    <t>1,317単位</t>
    <rPh sb="5" eb="7">
      <t>タンイ</t>
    </rPh>
    <phoneticPr fontId="1"/>
  </si>
  <si>
    <t>A2</t>
    <phoneticPr fontId="1"/>
  </si>
  <si>
    <t>Ａ6</t>
    <phoneticPr fontId="1"/>
  </si>
  <si>
    <t>0単位</t>
    <phoneticPr fontId="1"/>
  </si>
  <si>
    <t>-</t>
    <phoneticPr fontId="1"/>
  </si>
  <si>
    <t>0単位</t>
    <phoneticPr fontId="1"/>
  </si>
  <si>
    <t>定員超過の場合</t>
    <phoneticPr fontId="1"/>
  </si>
  <si>
    <t>1,317単位</t>
    <phoneticPr fontId="1"/>
  </si>
  <si>
    <t>43単位</t>
    <phoneticPr fontId="1"/>
  </si>
  <si>
    <t>43単位</t>
    <phoneticPr fontId="1"/>
  </si>
  <si>
    <t>2,701単位</t>
    <phoneticPr fontId="1"/>
  </si>
  <si>
    <t>2,701単位</t>
    <phoneticPr fontId="1"/>
  </si>
  <si>
    <t>89単位</t>
    <phoneticPr fontId="1"/>
  </si>
  <si>
    <t>A６　通所型サービス（独自）サービスコード表（緩和した基準によるサービス）</t>
    <rPh sb="3" eb="5">
      <t>ツウショ</t>
    </rPh>
    <rPh sb="11" eb="13">
      <t>ドクジ</t>
    </rPh>
    <phoneticPr fontId="1"/>
  </si>
  <si>
    <t>イ　通所型サービス費
（独自）</t>
    <rPh sb="12" eb="14">
      <t>ドクジ</t>
    </rPh>
    <phoneticPr fontId="1"/>
  </si>
  <si>
    <t>事業対象者・要支援１・２
（週2回程度）
77単位</t>
    <rPh sb="24" eb="26">
      <t>タンイ</t>
    </rPh>
    <phoneticPr fontId="1"/>
  </si>
  <si>
    <t>事業所と同一建物に居住する者又は同一建物から利用する者に通所型サービス（独自）を行う場合</t>
    <rPh sb="36" eb="38">
      <t>ドクジ</t>
    </rPh>
    <phoneticPr fontId="1"/>
  </si>
  <si>
    <t>訪問型独自サービスⅠ日割</t>
    <rPh sb="10" eb="12">
      <t>ヒワ</t>
    </rPh>
    <phoneticPr fontId="1"/>
  </si>
  <si>
    <t>訪問型独自サービスⅠ日割・同一</t>
    <phoneticPr fontId="1"/>
  </si>
  <si>
    <t>訪問型独自サービスⅡ</t>
    <phoneticPr fontId="1"/>
  </si>
  <si>
    <t>訪問型独自サービスⅡ日割</t>
    <phoneticPr fontId="1"/>
  </si>
  <si>
    <t>訪問型独自サービスⅢ</t>
    <phoneticPr fontId="1"/>
  </si>
  <si>
    <t>訪問型独自サービスⅢ日割</t>
    <phoneticPr fontId="1"/>
  </si>
  <si>
    <t>訪問型独自サービスⅢ日割・同一</t>
    <phoneticPr fontId="1"/>
  </si>
  <si>
    <t>訪問型独自サービス特別地域加算</t>
    <phoneticPr fontId="1"/>
  </si>
  <si>
    <t>訪問型独自サービス特別地域加算日割</t>
    <phoneticPr fontId="1"/>
  </si>
  <si>
    <t>訪問型独自サービス小規模事業所加算</t>
    <phoneticPr fontId="1"/>
  </si>
  <si>
    <t>訪問型独自サービス小規模事業所加算日割</t>
    <phoneticPr fontId="1"/>
  </si>
  <si>
    <t>訪問型独自サービス中山間地域等提供加算</t>
    <rPh sb="18" eb="19">
      <t>サン</t>
    </rPh>
    <phoneticPr fontId="1"/>
  </si>
  <si>
    <t>訪問型独自サービス中山間地域等加算日割</t>
    <phoneticPr fontId="1"/>
  </si>
  <si>
    <t>訪問型独自サービスⅠ／２・同一</t>
    <rPh sb="13" eb="15">
      <t>ドウイツ</t>
    </rPh>
    <phoneticPr fontId="1"/>
  </si>
  <si>
    <t>訪問型独自サービスⅠ／２日割</t>
    <rPh sb="12" eb="14">
      <t>ヒワ</t>
    </rPh>
    <phoneticPr fontId="1"/>
  </si>
  <si>
    <t>訪問型独自サービスⅠ／２日割・同一</t>
    <phoneticPr fontId="1"/>
  </si>
  <si>
    <t>訪問型独自サービスⅡ／２</t>
    <phoneticPr fontId="1"/>
  </si>
  <si>
    <t>訪問型独自サービスⅡ／２・同一</t>
    <rPh sb="13" eb="15">
      <t>ドウイツ</t>
    </rPh>
    <phoneticPr fontId="1"/>
  </si>
  <si>
    <t>訪問型独自サービスⅡ／２日割</t>
    <phoneticPr fontId="1"/>
  </si>
  <si>
    <t>訪問型独自サービスⅡ／２日割・同一</t>
    <phoneticPr fontId="1"/>
  </si>
  <si>
    <t>訪問型独自サービスⅢ／２</t>
    <phoneticPr fontId="1"/>
  </si>
  <si>
    <t>訪問型独自サービスⅢ／２・同一</t>
    <rPh sb="13" eb="15">
      <t>ドウイツ</t>
    </rPh>
    <phoneticPr fontId="1"/>
  </si>
  <si>
    <t>訪問型独自サービスⅢ／２日割</t>
    <phoneticPr fontId="1"/>
  </si>
  <si>
    <t>訪問型独自サービスⅢ／２日割・同一</t>
    <phoneticPr fontId="1"/>
  </si>
  <si>
    <t>通所型独自サービス１</t>
    <rPh sb="3" eb="5">
      <t>ドクジ</t>
    </rPh>
    <phoneticPr fontId="1"/>
  </si>
  <si>
    <t>通所型独自サービス１日割</t>
    <rPh sb="11" eb="12">
      <t>ワリ</t>
    </rPh>
    <phoneticPr fontId="1"/>
  </si>
  <si>
    <t>通所型独自サービス２</t>
    <phoneticPr fontId="1"/>
  </si>
  <si>
    <t>通所型独自サービス２日割</t>
    <phoneticPr fontId="1"/>
  </si>
  <si>
    <t>通所型独自サービス１回数</t>
    <rPh sb="11" eb="12">
      <t>カズ</t>
    </rPh>
    <phoneticPr fontId="1"/>
  </si>
  <si>
    <t>通所型独自サービス２回数</t>
    <phoneticPr fontId="1"/>
  </si>
  <si>
    <t>通所型独自サービス中山間地域等提供加算</t>
    <rPh sb="17" eb="19">
      <t>カサン</t>
    </rPh>
    <phoneticPr fontId="1"/>
  </si>
  <si>
    <t>通所型独自サービス中山間地域等加算日割</t>
    <rPh sb="17" eb="19">
      <t>ヒワ</t>
    </rPh>
    <phoneticPr fontId="1"/>
  </si>
  <si>
    <t>通所型独自サービス中山間地域等加算回数</t>
    <phoneticPr fontId="1"/>
  </si>
  <si>
    <t>通所型独自サービス若年性認知症受入加算</t>
    <phoneticPr fontId="1"/>
  </si>
  <si>
    <t>通所型独自サービス同一建物減算１</t>
    <phoneticPr fontId="1"/>
  </si>
  <si>
    <t>通所型独自サービス同一建物減算２</t>
    <phoneticPr fontId="1"/>
  </si>
  <si>
    <t>通所型独自生活向上グループ活動加算</t>
    <phoneticPr fontId="1"/>
  </si>
  <si>
    <t>通所型独自サービス運動器機能向上加算</t>
    <phoneticPr fontId="1"/>
  </si>
  <si>
    <t>通所型独自サービス栄養改善加算</t>
    <phoneticPr fontId="1"/>
  </si>
  <si>
    <t>通所型独自サービス口腔機能向上加算</t>
    <phoneticPr fontId="1"/>
  </si>
  <si>
    <t>通所型独自複数サービス実施加算Ⅰ１</t>
    <phoneticPr fontId="1"/>
  </si>
  <si>
    <t>通所型独自複数サービス実施加算Ⅰ2</t>
    <phoneticPr fontId="1"/>
  </si>
  <si>
    <t>通所型独自複数サービス実施加算Ⅰ3</t>
    <phoneticPr fontId="1"/>
  </si>
  <si>
    <t>通所型独自複数サービス実施加算Ⅱ</t>
    <phoneticPr fontId="1"/>
  </si>
  <si>
    <t>通所型独自サービス事業所評価加算</t>
    <phoneticPr fontId="1"/>
  </si>
  <si>
    <t>通所型独自サービス提供体制加算Ⅰ１１</t>
    <phoneticPr fontId="1"/>
  </si>
  <si>
    <t>通所型独自サービス提供体制加算Ⅰ１２</t>
    <phoneticPr fontId="1"/>
  </si>
  <si>
    <t>通所型独自サービス提供体制加算Ⅰ２１</t>
    <phoneticPr fontId="1"/>
  </si>
  <si>
    <t>通所型独自サービス提供体制加算Ⅰ２２</t>
    <phoneticPr fontId="1"/>
  </si>
  <si>
    <t>通所型独自サービス提供体制加算Ⅱ１</t>
    <phoneticPr fontId="1"/>
  </si>
  <si>
    <t>通所型独自サービス提供体制加算Ⅱ２</t>
    <phoneticPr fontId="1"/>
  </si>
  <si>
    <t>通所型独自サービス処遇改善加算Ⅰ</t>
    <phoneticPr fontId="1"/>
  </si>
  <si>
    <t>通所型独自サービス処遇改善加算Ⅱ</t>
    <phoneticPr fontId="1"/>
  </si>
  <si>
    <t>通所型独自サービス処遇改善加算Ⅲ</t>
    <phoneticPr fontId="1"/>
  </si>
  <si>
    <t>通所型独自サービス処遇改善加算Ⅳ</t>
    <phoneticPr fontId="1"/>
  </si>
  <si>
    <t>通所型独自サービス１・定超</t>
    <rPh sb="12" eb="13">
      <t>コ</t>
    </rPh>
    <phoneticPr fontId="1"/>
  </si>
  <si>
    <t>通所型独自サービス１日割・定超</t>
    <phoneticPr fontId="1"/>
  </si>
  <si>
    <t>通所型独自サービス２・定超</t>
    <phoneticPr fontId="1"/>
  </si>
  <si>
    <t>通所型独自サービス２日割・定超</t>
    <phoneticPr fontId="1"/>
  </si>
  <si>
    <t>通所型独自サービス１回数・定超</t>
    <phoneticPr fontId="1"/>
  </si>
  <si>
    <t>通所型独自サービス２回数・定超</t>
    <phoneticPr fontId="1"/>
  </si>
  <si>
    <t>通所型独自サービス１・人欠</t>
    <rPh sb="11" eb="12">
      <t>ヒト</t>
    </rPh>
    <rPh sb="12" eb="13">
      <t>ケツ</t>
    </rPh>
    <phoneticPr fontId="1"/>
  </si>
  <si>
    <t>通所型独自サービス１日割・人欠</t>
    <phoneticPr fontId="1"/>
  </si>
  <si>
    <t>通所型独自サービス２・人欠</t>
    <phoneticPr fontId="1"/>
  </si>
  <si>
    <t>通所型独自サービス２日割・人欠</t>
    <phoneticPr fontId="1"/>
  </si>
  <si>
    <t>通所型独自サービス１回数・人欠</t>
    <phoneticPr fontId="1"/>
  </si>
  <si>
    <t>通所型独自サービス２回数・人欠</t>
    <phoneticPr fontId="1"/>
  </si>
  <si>
    <t>ト　事業所評価加算</t>
    <phoneticPr fontId="1"/>
  </si>
  <si>
    <t>定員超過の場合×70％</t>
    <rPh sb="0" eb="2">
      <t>テイイン</t>
    </rPh>
    <rPh sb="2" eb="4">
      <t>チョウカ</t>
    </rPh>
    <rPh sb="5" eb="7">
      <t>バアイ</t>
    </rPh>
    <phoneticPr fontId="1"/>
  </si>
  <si>
    <t>看護・介護職員が欠員の場合×70％</t>
    <rPh sb="0" eb="2">
      <t>カンゴ</t>
    </rPh>
    <rPh sb="3" eb="5">
      <t>カイゴ</t>
    </rPh>
    <rPh sb="5" eb="7">
      <t>ショクイン</t>
    </rPh>
    <rPh sb="8" eb="10">
      <t>ケツイン</t>
    </rPh>
    <rPh sb="11" eb="13">
      <t>バアイ</t>
    </rPh>
    <phoneticPr fontId="1"/>
  </si>
  <si>
    <t>事業対象者・要支援１・２
（週1回程度）
27単位</t>
    <rPh sb="24" eb="26">
      <t>タンイ</t>
    </rPh>
    <phoneticPr fontId="1"/>
  </si>
  <si>
    <t>事業対象者・要支援１・２
（週2回程度）
54単位</t>
    <rPh sb="24" eb="26">
      <t>タンイ</t>
    </rPh>
    <phoneticPr fontId="1"/>
  </si>
  <si>
    <t>ＡＦ</t>
    <phoneticPr fontId="1"/>
  </si>
  <si>
    <t>介護予防ケア初回加算</t>
    <rPh sb="0" eb="2">
      <t>カイゴ</t>
    </rPh>
    <rPh sb="2" eb="4">
      <t>ヨボウ</t>
    </rPh>
    <rPh sb="6" eb="8">
      <t>ショカイ</t>
    </rPh>
    <rPh sb="8" eb="10">
      <t>カサン</t>
    </rPh>
    <phoneticPr fontId="1"/>
  </si>
  <si>
    <t>単位加算</t>
    <rPh sb="0" eb="2">
      <t>タンイ</t>
    </rPh>
    <rPh sb="2" eb="4">
      <t>カサン</t>
    </rPh>
    <phoneticPr fontId="3"/>
  </si>
  <si>
    <t>イ　介護予防ケアマネジメント費</t>
    <rPh sb="2" eb="4">
      <t>カイゴ</t>
    </rPh>
    <rPh sb="4" eb="6">
      <t>ヨボウ</t>
    </rPh>
    <rPh sb="14" eb="15">
      <t>ヒ</t>
    </rPh>
    <phoneticPr fontId="3"/>
  </si>
  <si>
    <t>単位</t>
    <rPh sb="0" eb="2">
      <t>タンイ</t>
    </rPh>
    <phoneticPr fontId="3"/>
  </si>
  <si>
    <t>事業所と同一建物の利用者又はこれ以外の同一建物の利用者20人以上にサービスを行う場合　×90％</t>
    <rPh sb="29" eb="30">
      <t>ニン</t>
    </rPh>
    <rPh sb="30" eb="32">
      <t>イジョウ</t>
    </rPh>
    <rPh sb="38" eb="39">
      <t>オコナ</t>
    </rPh>
    <rPh sb="40" eb="42">
      <t>バアイ</t>
    </rPh>
    <phoneticPr fontId="1"/>
  </si>
  <si>
    <t>訪問型独自サービスⅠ／２</t>
    <rPh sb="3" eb="5">
      <t>ドクジ</t>
    </rPh>
    <phoneticPr fontId="1"/>
  </si>
  <si>
    <t>訪問型独自サービスⅠ</t>
    <rPh sb="3" eb="5">
      <t>ドクジ</t>
    </rPh>
    <phoneticPr fontId="2"/>
  </si>
  <si>
    <t>訪問型独自サービスⅡ日割・同一</t>
    <phoneticPr fontId="1"/>
  </si>
  <si>
    <t>訪問型独自サービス初回加算</t>
    <phoneticPr fontId="1"/>
  </si>
  <si>
    <t>通所型独自サービス１</t>
    <phoneticPr fontId="1"/>
  </si>
  <si>
    <t>通所型独自複数サービス実施加算Ⅰ２</t>
    <phoneticPr fontId="1"/>
  </si>
  <si>
    <t>通所型独自複数サービス実施加算Ⅰ３</t>
    <phoneticPr fontId="1"/>
  </si>
  <si>
    <t>通所型独自サービス事業所評価加算</t>
    <phoneticPr fontId="1"/>
  </si>
  <si>
    <t>通所型独自サービス２・定超</t>
    <phoneticPr fontId="1"/>
  </si>
  <si>
    <t>通所型独自サービス２日割・定超</t>
    <phoneticPr fontId="1"/>
  </si>
  <si>
    <t>通所型独自サービス１日割・人欠</t>
    <phoneticPr fontId="1"/>
  </si>
  <si>
    <t>通所型独自サービス２・人欠</t>
    <phoneticPr fontId="1"/>
  </si>
  <si>
    <t>(1)介護職員処遇改善加算（Ⅰ） 所定単位数の137/1000 加算</t>
    <rPh sb="32" eb="34">
      <t>カサン</t>
    </rPh>
    <phoneticPr fontId="1"/>
  </si>
  <si>
    <t>(2)介護職員処遇改善加算（Ⅱ） 所定単位数の100/1000 加算</t>
    <rPh sb="32" eb="34">
      <t>カサン</t>
    </rPh>
    <phoneticPr fontId="1"/>
  </si>
  <si>
    <t>(3)介護職員処遇改善加算（Ⅲ） 所定単位数の55/1000 加算</t>
    <rPh sb="31" eb="33">
      <t>カサン</t>
    </rPh>
    <phoneticPr fontId="1"/>
  </si>
  <si>
    <t>A2</t>
  </si>
  <si>
    <t>(1)介護職員処遇改善加算（Ⅰ） 所定単位数の59/1000 加算</t>
    <rPh sb="31" eb="33">
      <t>カサン</t>
    </rPh>
    <phoneticPr fontId="1"/>
  </si>
  <si>
    <t>(2)介護職員処遇改善加算（Ⅱ） 所定単位数の43/1000 加算</t>
    <rPh sb="31" eb="33">
      <t>カサン</t>
    </rPh>
    <phoneticPr fontId="1"/>
  </si>
  <si>
    <t>(3)介護職員処遇改善加算（Ⅲ） 所定単位数の23/1000 加算</t>
    <rPh sb="31" eb="33">
      <t>カサン</t>
    </rPh>
    <phoneticPr fontId="1"/>
  </si>
  <si>
    <t>介護予防ケアマネジメントA</t>
    <rPh sb="0" eb="2">
      <t>カイゴ</t>
    </rPh>
    <rPh sb="2" eb="4">
      <t>ヨボウ</t>
    </rPh>
    <phoneticPr fontId="1"/>
  </si>
  <si>
    <t>介護予防ケアマネジメントB</t>
    <rPh sb="0" eb="2">
      <t>カイゴ</t>
    </rPh>
    <rPh sb="2" eb="4">
      <t>ヨボウ</t>
    </rPh>
    <phoneticPr fontId="1"/>
  </si>
  <si>
    <t>介護予防ケアマネジメントC</t>
    <rPh sb="0" eb="2">
      <t>カイゴ</t>
    </rPh>
    <rPh sb="2" eb="4">
      <t>ヨボウ</t>
    </rPh>
    <phoneticPr fontId="1"/>
  </si>
  <si>
    <t>富士市介護予防・日常生活支援総合事業　　★訪問型サービス（介護予防訪問介護相当）サービスコード表</t>
    <rPh sb="21" eb="23">
      <t>ホウモン</t>
    </rPh>
    <rPh sb="29" eb="30">
      <t>カイ</t>
    </rPh>
    <rPh sb="30" eb="31">
      <t>ゴ</t>
    </rPh>
    <rPh sb="31" eb="33">
      <t>ヨボウ</t>
    </rPh>
    <rPh sb="33" eb="35">
      <t>ホウモン</t>
    </rPh>
    <rPh sb="35" eb="37">
      <t>カイゴ</t>
    </rPh>
    <rPh sb="37" eb="39">
      <t>ソウトウ</t>
    </rPh>
    <phoneticPr fontId="1"/>
  </si>
  <si>
    <t>富士市介護予防・日常生活支援総合事業　　★訪問型サービス（健康づくりヘルパー）サービスコード表</t>
    <rPh sb="29" eb="31">
      <t>ケンコウ</t>
    </rPh>
    <phoneticPr fontId="1"/>
  </si>
  <si>
    <t>富士市介護予防・日常生活支援総合事業　　★通所型サービス（介護予防通所介護相当）サービスコード表</t>
    <rPh sb="21" eb="23">
      <t>ツウショ</t>
    </rPh>
    <rPh sb="23" eb="24">
      <t>カタ</t>
    </rPh>
    <rPh sb="29" eb="30">
      <t>カイ</t>
    </rPh>
    <rPh sb="30" eb="31">
      <t>ゴ</t>
    </rPh>
    <rPh sb="31" eb="33">
      <t>ヨボウ</t>
    </rPh>
    <rPh sb="33" eb="35">
      <t>ツウショ</t>
    </rPh>
    <rPh sb="35" eb="36">
      <t>カイ</t>
    </rPh>
    <rPh sb="36" eb="37">
      <t>ゴ</t>
    </rPh>
    <rPh sb="37" eb="39">
      <t>ソウトウ</t>
    </rPh>
    <rPh sb="47" eb="48">
      <t>ヒョウ</t>
    </rPh>
    <phoneticPr fontId="1"/>
  </si>
  <si>
    <t>富士市介護予防・日常生活支援総合事業　　★介護予防ケアマネジメントサービスコード表</t>
    <rPh sb="21" eb="23">
      <t>カイゴ</t>
    </rPh>
    <rPh sb="23" eb="25">
      <t>ヨボウ</t>
    </rPh>
    <rPh sb="40" eb="41">
      <t>ヒョウ</t>
    </rPh>
    <phoneticPr fontId="1"/>
  </si>
  <si>
    <t>訪問型独自サービス生活機能向上連携加算Ⅰ</t>
    <rPh sb="15" eb="17">
      <t>レンケイ</t>
    </rPh>
    <phoneticPr fontId="1"/>
  </si>
  <si>
    <t>リ 生活機能向上連携加算</t>
    <phoneticPr fontId="1"/>
  </si>
  <si>
    <t>通所型独自サービス処遇改善加算Ⅰ</t>
    <rPh sb="3" eb="5">
      <t>ドクジ</t>
    </rPh>
    <phoneticPr fontId="1"/>
  </si>
  <si>
    <t>通所型独自サービス処遇改善加算Ⅱ</t>
    <rPh sb="3" eb="5">
      <t>ドクジ</t>
    </rPh>
    <phoneticPr fontId="1"/>
  </si>
  <si>
    <t>通所型独自サービス処遇改善加算Ⅲ</t>
    <rPh sb="3" eb="5">
      <t>ドクジ</t>
    </rPh>
    <phoneticPr fontId="1"/>
  </si>
  <si>
    <t>訪問型独自サービス処遇改善加算Ⅰ</t>
    <rPh sb="3" eb="5">
      <t>ドクジ</t>
    </rPh>
    <phoneticPr fontId="1"/>
  </si>
  <si>
    <t>訪問型独自サービス処遇改善加算Ⅱ</t>
    <rPh sb="3" eb="5">
      <t>ドクジ</t>
    </rPh>
    <phoneticPr fontId="1"/>
  </si>
  <si>
    <t>訪問型独自サービス処遇改善加算Ⅲ</t>
    <rPh sb="3" eb="5">
      <t>ドクジ</t>
    </rPh>
    <phoneticPr fontId="1"/>
  </si>
  <si>
    <t>5単位加算</t>
    <phoneticPr fontId="1"/>
  </si>
  <si>
    <t>1回につき</t>
    <rPh sb="1" eb="2">
      <t>カイ</t>
    </rPh>
    <phoneticPr fontId="2"/>
  </si>
  <si>
    <t>(1)生活機能向上連携加算Ⅰ</t>
    <rPh sb="9" eb="11">
      <t>レンケイ</t>
    </rPh>
    <phoneticPr fontId="1"/>
  </si>
  <si>
    <t>(2)生活機能向上連携加算Ⅱ</t>
    <rPh sb="9" eb="11">
      <t>レンケイ</t>
    </rPh>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</si>
  <si>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</si>
  <si>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富士市介護予防・日常生活支援総合事業　　★通所型独自サービス（介護予防通所介護相当）サービスコード表</t>
    <rPh sb="31" eb="32">
      <t>カイ</t>
    </rPh>
    <rPh sb="32" eb="33">
      <t>ゴ</t>
    </rPh>
    <rPh sb="33" eb="35">
      <t>ヨボウ</t>
    </rPh>
    <rPh sb="35" eb="37">
      <t>ツウショ</t>
    </rPh>
    <rPh sb="37" eb="38">
      <t>カイ</t>
    </rPh>
    <rPh sb="38" eb="39">
      <t>ゴ</t>
    </rPh>
    <rPh sb="39" eb="41">
      <t>ソウトウ</t>
    </rPh>
    <rPh sb="49" eb="50">
      <t>ヒョウ</t>
    </rPh>
    <phoneticPr fontId="1"/>
  </si>
  <si>
    <t>給付率70％</t>
    <rPh sb="0" eb="2">
      <t>キュウフ</t>
    </rPh>
    <rPh sb="2" eb="3">
      <t>リツ</t>
    </rPh>
    <phoneticPr fontId="1"/>
  </si>
  <si>
    <t>Ａ７</t>
    <phoneticPr fontId="1"/>
  </si>
  <si>
    <t>イ　通所型独自サービス費
（独自）</t>
    <rPh sb="14" eb="16">
      <t>ドクジ</t>
    </rPh>
    <phoneticPr fontId="1"/>
  </si>
  <si>
    <t>通所型独自サービス１処遇改善加算Ⅰ</t>
    <rPh sb="0" eb="2">
      <t>ツウショ</t>
    </rPh>
    <rPh sb="2" eb="3">
      <t>ガタ</t>
    </rPh>
    <rPh sb="3" eb="5">
      <t>ドクジ</t>
    </rPh>
    <rPh sb="10" eb="12">
      <t>ショグウ</t>
    </rPh>
    <rPh sb="12" eb="14">
      <t>カイゼン</t>
    </rPh>
    <rPh sb="14" eb="16">
      <t>カサン</t>
    </rPh>
    <phoneticPr fontId="1"/>
  </si>
  <si>
    <t>通所型独自サービス１処遇改善加算Ⅱ</t>
    <rPh sb="10" eb="12">
      <t>ショグウ</t>
    </rPh>
    <rPh sb="12" eb="14">
      <t>カイゼン</t>
    </rPh>
    <rPh sb="14" eb="16">
      <t>カサン</t>
    </rPh>
    <phoneticPr fontId="1"/>
  </si>
  <si>
    <t>通所型独自サービス１処遇改善加算Ⅲ</t>
    <rPh sb="10" eb="12">
      <t>ショグウ</t>
    </rPh>
    <rPh sb="12" eb="14">
      <t>カイゼン</t>
    </rPh>
    <rPh sb="14" eb="16">
      <t>カサン</t>
    </rPh>
    <phoneticPr fontId="1"/>
  </si>
  <si>
    <t>通所型独自サービス１同一建物減算１</t>
    <phoneticPr fontId="1"/>
  </si>
  <si>
    <t>通所型独自サービス１同一建物減算１処遇改善加算Ⅰ</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</si>
  <si>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通所型独自サービス１同一建物減算１処遇改善加算Ⅱ</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</si>
  <si>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通所型独自サービス１同一建物減算１処遇改善加算Ⅲ</t>
    <rPh sb="10" eb="12">
      <t>ドウイツ</t>
    </rPh>
    <rPh sb="12" eb="14">
      <t>タテモノ</t>
    </rPh>
    <rPh sb="14" eb="16">
      <t>ゲンサン</t>
    </rPh>
    <rPh sb="17" eb="19">
      <t>ショグウ</t>
    </rPh>
    <rPh sb="19" eb="21">
      <t>カイゼン</t>
    </rPh>
    <rPh sb="21" eb="23">
      <t>カサン</t>
    </rPh>
    <phoneticPr fontId="1"/>
  </si>
  <si>
    <t>Ａ７</t>
  </si>
  <si>
    <t>同一建物減算1の場合　　　42単位</t>
    <rPh sb="0" eb="2">
      <t>ドウイツ</t>
    </rPh>
    <rPh sb="2" eb="4">
      <t>タテモノ</t>
    </rPh>
    <rPh sb="4" eb="6">
      <t>ゲンサン</t>
    </rPh>
    <rPh sb="8" eb="10">
      <t>バアイ</t>
    </rPh>
    <rPh sb="15" eb="17">
      <t>タンイ</t>
    </rPh>
    <phoneticPr fontId="1"/>
  </si>
  <si>
    <t>通所型独自サービス２処遇改善加算Ⅰ</t>
    <rPh sb="10" eb="12">
      <t>ショグウ</t>
    </rPh>
    <rPh sb="12" eb="14">
      <t>カイゼン</t>
    </rPh>
    <rPh sb="14" eb="16">
      <t>カサン</t>
    </rPh>
    <phoneticPr fontId="1"/>
  </si>
  <si>
    <t>通所型独自サービス２処遇改善加算Ⅱ</t>
    <rPh sb="10" eb="12">
      <t>ショグウ</t>
    </rPh>
    <rPh sb="12" eb="14">
      <t>カイゼン</t>
    </rPh>
    <rPh sb="14" eb="16">
      <t>カサン</t>
    </rPh>
    <phoneticPr fontId="1"/>
  </si>
  <si>
    <t>通所型独自サービス２処遇改善加算Ⅲ</t>
    <rPh sb="10" eb="12">
      <t>ショグウ</t>
    </rPh>
    <rPh sb="12" eb="14">
      <t>カイゼン</t>
    </rPh>
    <rPh sb="14" eb="16">
      <t>カサン</t>
    </rPh>
    <phoneticPr fontId="1"/>
  </si>
  <si>
    <t>通所型独自サービス２同一建物減算２</t>
    <phoneticPr fontId="1"/>
  </si>
  <si>
    <t>通所型独自サービス２同一建物減算２処遇改善加算Ⅰ</t>
    <rPh sb="17" eb="19">
      <t>ショグウ</t>
    </rPh>
    <rPh sb="19" eb="21">
      <t>カイゼン</t>
    </rPh>
    <rPh sb="21" eb="23">
      <t>カサン</t>
    </rPh>
    <phoneticPr fontId="1"/>
  </si>
  <si>
    <t>通所型独自サービス２同一建物減算２処遇改善加算Ⅱ</t>
    <rPh sb="17" eb="19">
      <t>ショグウ</t>
    </rPh>
    <rPh sb="19" eb="21">
      <t>カイゼン</t>
    </rPh>
    <rPh sb="21" eb="23">
      <t>カサン</t>
    </rPh>
    <phoneticPr fontId="1"/>
  </si>
  <si>
    <t>通所型独自サービス２同一建物減算２処遇改善加算Ⅲ</t>
    <rPh sb="17" eb="19">
      <t>ショグウ</t>
    </rPh>
    <rPh sb="19" eb="21">
      <t>カイゼン</t>
    </rPh>
    <rPh sb="21" eb="23">
      <t>カサン</t>
    </rPh>
    <phoneticPr fontId="1"/>
  </si>
  <si>
    <t>通所型独自サービス２日割処遇改善加算Ⅰ</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</si>
  <si>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通所型独自サービス２日割処遇改善加算Ⅱ</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</si>
  <si>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通所型独自サービス２日割処遇改善加算Ⅲ</t>
    <rPh sb="0" eb="3">
      <t>ツウショガタ</t>
    </rPh>
    <rPh sb="3" eb="5">
      <t>ドクジ</t>
    </rPh>
    <rPh sb="10" eb="11">
      <t>ヒ</t>
    </rPh>
    <rPh sb="11" eb="12">
      <t>ワ</t>
    </rPh>
    <rPh sb="12" eb="14">
      <t>ショグウ</t>
    </rPh>
    <rPh sb="14" eb="16">
      <t>カイゼン</t>
    </rPh>
    <rPh sb="16" eb="18">
      <t>カサン</t>
    </rPh>
    <phoneticPr fontId="1"/>
  </si>
  <si>
    <t>通所型独自サービス２日割同一建物減算2</t>
    <rPh sb="12" eb="14">
      <t>ドウイツ</t>
    </rPh>
    <rPh sb="14" eb="16">
      <t>タテモノ</t>
    </rPh>
    <rPh sb="16" eb="18">
      <t>ゲンサン</t>
    </rPh>
    <phoneticPr fontId="1"/>
  </si>
  <si>
    <t>通所型独自サービス２日割同一建物減算２処遇改善加算Ⅰ</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</si>
  <si>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通所型独自サービス２日割同一建物減算２処遇改善加算Ⅱ</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</si>
  <si>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通所型独自サービス２日割同一建物減算２処遇改善加算Ⅲ</t>
    <rPh sb="0" eb="3">
      <t>ツウショガタ</t>
    </rPh>
    <rPh sb="3" eb="5">
      <t>ドクジ</t>
    </rPh>
    <rPh sb="10" eb="11">
      <t>ヒ</t>
    </rPh>
    <rPh sb="11" eb="12">
      <t>ワ</t>
    </rPh>
    <rPh sb="12" eb="14">
      <t>ドウイツ</t>
    </rPh>
    <rPh sb="14" eb="16">
      <t>タテモノ</t>
    </rPh>
    <rPh sb="16" eb="18">
      <t>ゲンサン</t>
    </rPh>
    <phoneticPr fontId="1"/>
  </si>
  <si>
    <t>通所型独自若年性認知症受入加算処遇改善加算Ⅰ</t>
    <rPh sb="15" eb="17">
      <t>ショグウ</t>
    </rPh>
    <rPh sb="17" eb="19">
      <t>カイゼン</t>
    </rPh>
    <rPh sb="19" eb="21">
      <t>カサン</t>
    </rPh>
    <phoneticPr fontId="1"/>
  </si>
  <si>
    <t>通所型独自生活向上グループ活動加算処遇改善加算Ⅰ</t>
    <rPh sb="17" eb="19">
      <t>ショグウ</t>
    </rPh>
    <rPh sb="19" eb="21">
      <t>カイゼン</t>
    </rPh>
    <rPh sb="21" eb="23">
      <t>カサン</t>
    </rPh>
    <phoneticPr fontId="1"/>
  </si>
  <si>
    <t>通所型独自生活向上グループ活動加算処遇改善加算Ⅱ</t>
    <rPh sb="17" eb="19">
      <t>ショグウ</t>
    </rPh>
    <rPh sb="19" eb="21">
      <t>カイゼン</t>
    </rPh>
    <rPh sb="21" eb="23">
      <t>カサン</t>
    </rPh>
    <phoneticPr fontId="1"/>
  </si>
  <si>
    <t>通所型独自生活向上グループ活動加算処遇改善加算Ⅲ</t>
    <rPh sb="17" eb="19">
      <t>ショグウ</t>
    </rPh>
    <rPh sb="19" eb="21">
      <t>カイゼン</t>
    </rPh>
    <rPh sb="21" eb="23">
      <t>カサン</t>
    </rPh>
    <phoneticPr fontId="1"/>
  </si>
  <si>
    <t>通所型独自運動器機能向上加算処遇改善加算Ⅰ</t>
    <rPh sb="14" eb="16">
      <t>ショグウ</t>
    </rPh>
    <rPh sb="16" eb="18">
      <t>カイゼン</t>
    </rPh>
    <rPh sb="18" eb="20">
      <t>カサン</t>
    </rPh>
    <phoneticPr fontId="1"/>
  </si>
  <si>
    <t>通所型独自運動器機能向上加算処遇改善加算Ⅱ</t>
    <rPh sb="14" eb="16">
      <t>ショグウ</t>
    </rPh>
    <rPh sb="16" eb="18">
      <t>カイゼン</t>
    </rPh>
    <rPh sb="18" eb="20">
      <t>カサン</t>
    </rPh>
    <phoneticPr fontId="1"/>
  </si>
  <si>
    <t>通所型独自運動器機能向上加算処遇改善加算Ⅲ</t>
    <rPh sb="14" eb="16">
      <t>ショグウ</t>
    </rPh>
    <rPh sb="16" eb="18">
      <t>カイゼン</t>
    </rPh>
    <rPh sb="18" eb="20">
      <t>カサン</t>
    </rPh>
    <phoneticPr fontId="1"/>
  </si>
  <si>
    <t>通所型独自栄養改善加算処遇改善加算Ⅰ</t>
    <rPh sb="11" eb="13">
      <t>ショグウ</t>
    </rPh>
    <rPh sb="13" eb="15">
      <t>カイゼン</t>
    </rPh>
    <rPh sb="15" eb="17">
      <t>カサン</t>
    </rPh>
    <phoneticPr fontId="1"/>
  </si>
  <si>
    <t>通所型独自栄養改善加算処遇改善加算Ⅱ</t>
    <rPh sb="11" eb="13">
      <t>ショグウ</t>
    </rPh>
    <rPh sb="13" eb="15">
      <t>カイゼン</t>
    </rPh>
    <rPh sb="15" eb="17">
      <t>カサン</t>
    </rPh>
    <phoneticPr fontId="1"/>
  </si>
  <si>
    <t>通所型独自栄養改善加算処遇改善加算Ⅲ</t>
    <rPh sb="11" eb="13">
      <t>ショグウ</t>
    </rPh>
    <rPh sb="13" eb="15">
      <t>カイゼン</t>
    </rPh>
    <rPh sb="15" eb="17">
      <t>カサン</t>
    </rPh>
    <phoneticPr fontId="1"/>
  </si>
  <si>
    <t>通所型独自口腔機能向上加算処遇改善加算Ⅰ</t>
    <phoneticPr fontId="1"/>
  </si>
  <si>
    <t>通所型独自口腔機能向上加算処遇改善加算Ⅱ</t>
    <phoneticPr fontId="1"/>
  </si>
  <si>
    <t>通所型独自口腔機能向上加算処遇改善加算Ⅲ</t>
    <phoneticPr fontId="1"/>
  </si>
  <si>
    <t>通所型独自複数実施加算Ⅰ１処遇改善加算Ⅰ</t>
    <rPh sb="13" eb="15">
      <t>ショグウ</t>
    </rPh>
    <rPh sb="15" eb="17">
      <t>カイゼン</t>
    </rPh>
    <rPh sb="17" eb="19">
      <t>カサン</t>
    </rPh>
    <phoneticPr fontId="1"/>
  </si>
  <si>
    <t>通所型独自複数実施加算Ⅰ１処遇改善加算Ⅱ</t>
    <rPh sb="13" eb="15">
      <t>ショグウ</t>
    </rPh>
    <rPh sb="15" eb="17">
      <t>カイゼン</t>
    </rPh>
    <rPh sb="17" eb="19">
      <t>カサン</t>
    </rPh>
    <phoneticPr fontId="1"/>
  </si>
  <si>
    <t>通所型独自複数実施加算Ⅰ１処遇改善加算Ⅲ</t>
    <rPh sb="13" eb="15">
      <t>ショグウ</t>
    </rPh>
    <rPh sb="15" eb="17">
      <t>カイゼン</t>
    </rPh>
    <rPh sb="17" eb="19">
      <t>カサン</t>
    </rPh>
    <phoneticPr fontId="1"/>
  </si>
  <si>
    <t>通所型独自複数実施加算Ⅰ２処遇改善加算Ⅰ</t>
    <rPh sb="13" eb="15">
      <t>ショグウ</t>
    </rPh>
    <rPh sb="15" eb="17">
      <t>カイゼン</t>
    </rPh>
    <rPh sb="17" eb="19">
      <t>カサン</t>
    </rPh>
    <phoneticPr fontId="1"/>
  </si>
  <si>
    <t>通所型独自複数実施加算Ⅰ２処遇改善加算Ⅱ</t>
    <rPh sb="13" eb="15">
      <t>ショグウ</t>
    </rPh>
    <rPh sb="15" eb="17">
      <t>カイゼン</t>
    </rPh>
    <rPh sb="17" eb="19">
      <t>カサン</t>
    </rPh>
    <phoneticPr fontId="1"/>
  </si>
  <si>
    <t>通所型独自複数実施加算Ⅰ２処遇改善加算Ⅲ</t>
    <rPh sb="13" eb="15">
      <t>ショグウ</t>
    </rPh>
    <rPh sb="15" eb="17">
      <t>カイゼン</t>
    </rPh>
    <rPh sb="17" eb="19">
      <t>カサン</t>
    </rPh>
    <phoneticPr fontId="1"/>
  </si>
  <si>
    <t>通所型独自複数実施加算Ⅰ３処遇改善加算Ⅰ</t>
    <rPh sb="13" eb="15">
      <t>ショグウ</t>
    </rPh>
    <rPh sb="15" eb="17">
      <t>カイゼン</t>
    </rPh>
    <rPh sb="17" eb="19">
      <t>カサン</t>
    </rPh>
    <phoneticPr fontId="1"/>
  </si>
  <si>
    <t>通所型独自複数実施加算Ⅰ３処遇改善加算Ⅱ</t>
    <rPh sb="13" eb="15">
      <t>ショグウ</t>
    </rPh>
    <rPh sb="15" eb="17">
      <t>カイゼン</t>
    </rPh>
    <rPh sb="17" eb="19">
      <t>カサン</t>
    </rPh>
    <phoneticPr fontId="1"/>
  </si>
  <si>
    <t>通所型独自複数実施加算Ⅰ３処遇改善加算Ⅲ</t>
    <rPh sb="13" eb="15">
      <t>ショグウ</t>
    </rPh>
    <rPh sb="15" eb="17">
      <t>カイゼン</t>
    </rPh>
    <rPh sb="17" eb="19">
      <t>カサン</t>
    </rPh>
    <phoneticPr fontId="1"/>
  </si>
  <si>
    <t>通所型独自複数実施加算Ⅱ処遇改善加算Ⅰ</t>
    <rPh sb="12" eb="14">
      <t>ショグウ</t>
    </rPh>
    <rPh sb="14" eb="16">
      <t>カイゼン</t>
    </rPh>
    <rPh sb="16" eb="18">
      <t>カサン</t>
    </rPh>
    <phoneticPr fontId="1"/>
  </si>
  <si>
    <t>通所型独自複数実施加算Ⅱ処遇改善加算Ⅱ</t>
    <rPh sb="12" eb="14">
      <t>ショグウ</t>
    </rPh>
    <rPh sb="14" eb="16">
      <t>カイゼン</t>
    </rPh>
    <rPh sb="16" eb="18">
      <t>カサン</t>
    </rPh>
    <phoneticPr fontId="1"/>
  </si>
  <si>
    <t>通所型独自複数実施加算Ⅱ処遇改善加算Ⅲ</t>
    <rPh sb="12" eb="14">
      <t>ショグウ</t>
    </rPh>
    <rPh sb="14" eb="16">
      <t>カイゼン</t>
    </rPh>
    <rPh sb="16" eb="18">
      <t>カサン</t>
    </rPh>
    <phoneticPr fontId="1"/>
  </si>
  <si>
    <t>通所型独自事業所評価加算処遇改善加算Ⅰ</t>
    <rPh sb="12" eb="14">
      <t>ショグウ</t>
    </rPh>
    <rPh sb="14" eb="16">
      <t>カイゼン</t>
    </rPh>
    <rPh sb="16" eb="18">
      <t>カサン</t>
    </rPh>
    <phoneticPr fontId="1"/>
  </si>
  <si>
    <t>通所型独自事業所評価加算処遇改善加算Ⅱ</t>
    <rPh sb="12" eb="14">
      <t>ショグウ</t>
    </rPh>
    <rPh sb="14" eb="16">
      <t>カイゼン</t>
    </rPh>
    <rPh sb="16" eb="18">
      <t>カサン</t>
    </rPh>
    <phoneticPr fontId="1"/>
  </si>
  <si>
    <t>通所型独自事業所評価加算処遇改善加算Ⅲ</t>
    <rPh sb="12" eb="14">
      <t>ショグウ</t>
    </rPh>
    <rPh sb="14" eb="16">
      <t>カイゼン</t>
    </rPh>
    <rPh sb="16" eb="18">
      <t>カサン</t>
    </rPh>
    <phoneticPr fontId="1"/>
  </si>
  <si>
    <t>通所型独自提供体制加算Ⅱ１処遇改善加算Ⅰ</t>
    <phoneticPr fontId="1"/>
  </si>
  <si>
    <t>通所型独自提供体制加算Ⅱ１処遇改善加算Ⅱ</t>
    <phoneticPr fontId="1"/>
  </si>
  <si>
    <t>通所型独自提供体制加算Ⅱ２処遇改善加算Ⅰ</t>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</si>
  <si>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1"/>
  </si>
  <si>
    <t>1回につき</t>
    <rPh sb="1" eb="2">
      <t>カイ</t>
    </rPh>
    <phoneticPr fontId="1"/>
  </si>
  <si>
    <t>通所型独自サービス１・定超処遇改善加算Ⅰ</t>
    <rPh sb="12" eb="13">
      <t>コ</t>
    </rPh>
    <phoneticPr fontId="1"/>
  </si>
  <si>
    <t>(1)処遇改善加算（Ⅰ） 所定単位数の59/1000 加算</t>
    <rPh sb="27" eb="29">
      <t>カサン</t>
    </rPh>
    <phoneticPr fontId="1"/>
  </si>
  <si>
    <t>通所型独自サービス１・定超処遇改善加算Ⅱ</t>
    <rPh sb="12" eb="13">
      <t>コ</t>
    </rPh>
    <phoneticPr fontId="1"/>
  </si>
  <si>
    <t>(2)処遇改善加算（Ⅱ） 所定単位数の43/1000 加算</t>
    <rPh sb="27" eb="29">
      <t>カサン</t>
    </rPh>
    <phoneticPr fontId="1"/>
  </si>
  <si>
    <t>通所型独自サービス１・定超処遇改善加算Ⅲ</t>
    <rPh sb="12" eb="13">
      <t>コ</t>
    </rPh>
    <phoneticPr fontId="1"/>
  </si>
  <si>
    <t>(3)処遇改善加算（Ⅲ） 所定単位数の23/1000 加算</t>
    <rPh sb="27" eb="29">
      <t>カサン</t>
    </rPh>
    <phoneticPr fontId="1"/>
  </si>
  <si>
    <t>通所型独自サービス１日割・定超処遇改善加算Ⅰ</t>
    <rPh sb="15" eb="17">
      <t>ショグウ</t>
    </rPh>
    <rPh sb="17" eb="19">
      <t>カイゼン</t>
    </rPh>
    <rPh sb="19" eb="21">
      <t>カサン</t>
    </rPh>
    <phoneticPr fontId="1"/>
  </si>
  <si>
    <t>通所型独自サービス1日割・定超処遇改善加算Ⅱ</t>
    <rPh sb="15" eb="17">
      <t>ショグウ</t>
    </rPh>
    <rPh sb="17" eb="19">
      <t>カイゼン</t>
    </rPh>
    <rPh sb="19" eb="21">
      <t>カサン</t>
    </rPh>
    <phoneticPr fontId="1"/>
  </si>
  <si>
    <t>通所型独自サービス1日割・定超処遇改善加算Ⅲ</t>
    <rPh sb="15" eb="17">
      <t>ショグウ</t>
    </rPh>
    <rPh sb="17" eb="19">
      <t>カイゼン</t>
    </rPh>
    <rPh sb="19" eb="21">
      <t>カサン</t>
    </rPh>
    <phoneticPr fontId="1"/>
  </si>
  <si>
    <t>通所型独自サービス２・定超処遇改善加算Ⅰ</t>
    <phoneticPr fontId="1"/>
  </si>
  <si>
    <t>通所型独自サービス２・定超処遇改善加算Ⅱ</t>
    <phoneticPr fontId="1"/>
  </si>
  <si>
    <t>通所型独自サービス２・定超処遇改善加算Ⅲ</t>
    <phoneticPr fontId="1"/>
  </si>
  <si>
    <t>通所型独自サービス2日割・定超処遇改善加算Ⅰ</t>
    <rPh sb="15" eb="17">
      <t>ショグウ</t>
    </rPh>
    <rPh sb="17" eb="19">
      <t>カイゼン</t>
    </rPh>
    <rPh sb="19" eb="21">
      <t>カサン</t>
    </rPh>
    <phoneticPr fontId="1"/>
  </si>
  <si>
    <t>通所型独自サービス2日割・定超処遇改善加算Ⅱ</t>
    <rPh sb="15" eb="17">
      <t>ショグウ</t>
    </rPh>
    <rPh sb="17" eb="19">
      <t>カイゼン</t>
    </rPh>
    <rPh sb="19" eb="21">
      <t>カサン</t>
    </rPh>
    <phoneticPr fontId="1"/>
  </si>
  <si>
    <t>通所型独自サービス2日割・定超処遇改善加算Ⅲ</t>
    <rPh sb="15" eb="17">
      <t>ショグウ</t>
    </rPh>
    <rPh sb="17" eb="19">
      <t>カイゼン</t>
    </rPh>
    <rPh sb="19" eb="21">
      <t>カサン</t>
    </rPh>
    <phoneticPr fontId="1"/>
  </si>
  <si>
    <t>通所型独自サービス１・人欠処遇改善加算Ⅰ</t>
    <rPh sb="11" eb="12">
      <t>ヒト</t>
    </rPh>
    <rPh sb="12" eb="13">
      <t>ケツ</t>
    </rPh>
    <rPh sb="13" eb="15">
      <t>ショグウ</t>
    </rPh>
    <rPh sb="15" eb="17">
      <t>カイゼン</t>
    </rPh>
    <rPh sb="17" eb="19">
      <t>カサン</t>
    </rPh>
    <phoneticPr fontId="1"/>
  </si>
  <si>
    <t>通所型独自サービス１・人欠処遇改善加算Ⅱ</t>
    <rPh sb="11" eb="12">
      <t>ヒト</t>
    </rPh>
    <rPh sb="12" eb="13">
      <t>ケツ</t>
    </rPh>
    <rPh sb="13" eb="15">
      <t>ショグウ</t>
    </rPh>
    <rPh sb="15" eb="17">
      <t>カイゼン</t>
    </rPh>
    <rPh sb="17" eb="19">
      <t>カサン</t>
    </rPh>
    <phoneticPr fontId="1"/>
  </si>
  <si>
    <t>通所型独自サービス１・人欠処遇改善加算Ⅲ</t>
    <rPh sb="11" eb="12">
      <t>ヒト</t>
    </rPh>
    <rPh sb="12" eb="13">
      <t>ケツ</t>
    </rPh>
    <rPh sb="13" eb="15">
      <t>ショグウ</t>
    </rPh>
    <rPh sb="15" eb="17">
      <t>カイゼン</t>
    </rPh>
    <rPh sb="17" eb="19">
      <t>カサン</t>
    </rPh>
    <phoneticPr fontId="1"/>
  </si>
  <si>
    <t>通所型独自サービス１・人欠同一建物減算１</t>
    <rPh sb="11" eb="12">
      <t>ヒト</t>
    </rPh>
    <rPh sb="12" eb="13">
      <t>ケツ</t>
    </rPh>
    <rPh sb="13" eb="15">
      <t>ドウイツ</t>
    </rPh>
    <rPh sb="15" eb="17">
      <t>タテモノ</t>
    </rPh>
    <rPh sb="17" eb="19">
      <t>ゲンサン</t>
    </rPh>
    <phoneticPr fontId="1"/>
  </si>
  <si>
    <t>通所型独自サービス１・人欠同一建物減算１処遇改善加算Ⅰ</t>
    <rPh sb="11" eb="12">
      <t>ヒト</t>
    </rPh>
    <rPh sb="12" eb="13">
      <t>ケツ</t>
    </rPh>
    <rPh sb="13" eb="15">
      <t>ドウイツ</t>
    </rPh>
    <rPh sb="15" eb="17">
      <t>タテモノ</t>
    </rPh>
    <rPh sb="17" eb="19">
      <t>ゲンサン</t>
    </rPh>
    <phoneticPr fontId="1"/>
  </si>
  <si>
    <t>通所型独自サービス１・人欠同一建物減算１処遇改善加算Ⅱ</t>
    <rPh sb="11" eb="12">
      <t>ヒト</t>
    </rPh>
    <rPh sb="12" eb="13">
      <t>ケツ</t>
    </rPh>
    <rPh sb="13" eb="15">
      <t>ドウイツ</t>
    </rPh>
    <rPh sb="15" eb="17">
      <t>タテモノ</t>
    </rPh>
    <rPh sb="17" eb="19">
      <t>ゲンサン</t>
    </rPh>
    <phoneticPr fontId="1"/>
  </si>
  <si>
    <t>通所型独自サービス１・人欠同一建物減算１処遇改善加算Ⅲ</t>
    <rPh sb="11" eb="12">
      <t>ヒト</t>
    </rPh>
    <rPh sb="12" eb="13">
      <t>ケツ</t>
    </rPh>
    <rPh sb="13" eb="15">
      <t>ドウイツ</t>
    </rPh>
    <rPh sb="15" eb="17">
      <t>タテモノ</t>
    </rPh>
    <rPh sb="17" eb="19">
      <t>ゲンサン</t>
    </rPh>
    <phoneticPr fontId="1"/>
  </si>
  <si>
    <t>通所型独自サービス１日割・人欠処遇改善加算Ⅰ</t>
    <rPh sb="15" eb="17">
      <t>ショグウ</t>
    </rPh>
    <rPh sb="17" eb="19">
      <t>カイゼン</t>
    </rPh>
    <rPh sb="19" eb="21">
      <t>カサン</t>
    </rPh>
    <phoneticPr fontId="1"/>
  </si>
  <si>
    <t>通所型独自サービス１日割・人欠処遇改善加算Ⅱ</t>
    <rPh sb="15" eb="17">
      <t>ショグウ</t>
    </rPh>
    <rPh sb="17" eb="19">
      <t>カイゼン</t>
    </rPh>
    <rPh sb="19" eb="21">
      <t>カサン</t>
    </rPh>
    <phoneticPr fontId="1"/>
  </si>
  <si>
    <t>通所型独自サービス１日割・人欠処遇改善加算Ⅲ</t>
    <rPh sb="15" eb="17">
      <t>ショグウ</t>
    </rPh>
    <rPh sb="17" eb="19">
      <t>カイゼン</t>
    </rPh>
    <rPh sb="19" eb="21">
      <t>カサン</t>
    </rPh>
    <phoneticPr fontId="1"/>
  </si>
  <si>
    <t>通所型独自サービス２・人欠処遇改善加算Ⅰ</t>
    <rPh sb="13" eb="15">
      <t>ショグウ</t>
    </rPh>
    <rPh sb="15" eb="17">
      <t>カイゼン</t>
    </rPh>
    <rPh sb="17" eb="19">
      <t>カサン</t>
    </rPh>
    <phoneticPr fontId="1"/>
  </si>
  <si>
    <t>通所型独自サービス２・人欠処遇改善加算Ⅱ</t>
    <rPh sb="13" eb="15">
      <t>ショグウ</t>
    </rPh>
    <rPh sb="15" eb="17">
      <t>カイゼン</t>
    </rPh>
    <rPh sb="17" eb="19">
      <t>カサン</t>
    </rPh>
    <phoneticPr fontId="1"/>
  </si>
  <si>
    <t>通所型独自サービス２・人欠処遇改善加算Ⅲ</t>
    <rPh sb="13" eb="15">
      <t>ショグウ</t>
    </rPh>
    <rPh sb="15" eb="17">
      <t>カイゼン</t>
    </rPh>
    <rPh sb="17" eb="19">
      <t>カサン</t>
    </rPh>
    <phoneticPr fontId="1"/>
  </si>
  <si>
    <t>通所型独自サービス２・人欠同一建物減算２</t>
    <rPh sb="13" eb="15">
      <t>ドウイツ</t>
    </rPh>
    <rPh sb="15" eb="17">
      <t>タテモノ</t>
    </rPh>
    <rPh sb="17" eb="19">
      <t>ゲンサン</t>
    </rPh>
    <phoneticPr fontId="1"/>
  </si>
  <si>
    <t>通所型独自サービス２・人欠同一建物減算２処遇改善加算Ⅰ</t>
    <rPh sb="13" eb="15">
      <t>ドウイツ</t>
    </rPh>
    <rPh sb="15" eb="17">
      <t>タテモノ</t>
    </rPh>
    <rPh sb="17" eb="19">
      <t>ゲンサン</t>
    </rPh>
    <phoneticPr fontId="1"/>
  </si>
  <si>
    <t>通所型独自サービス２・人欠同一建物減算２処遇改善加算Ⅱ</t>
    <rPh sb="13" eb="15">
      <t>ドウイツ</t>
    </rPh>
    <rPh sb="15" eb="17">
      <t>タテモノ</t>
    </rPh>
    <rPh sb="17" eb="19">
      <t>ゲンサン</t>
    </rPh>
    <phoneticPr fontId="1"/>
  </si>
  <si>
    <t>通所型独自サービス２・人欠同一建物減算２処遇改善加算Ⅲ</t>
    <rPh sb="13" eb="15">
      <t>ドウイツ</t>
    </rPh>
    <rPh sb="15" eb="17">
      <t>タテモノ</t>
    </rPh>
    <rPh sb="17" eb="19">
      <t>ゲンサン</t>
    </rPh>
    <phoneticPr fontId="1"/>
  </si>
  <si>
    <t>通所型独自サービス２日割・人欠処遇改善加算Ⅰ</t>
    <rPh sb="15" eb="17">
      <t>ショグウ</t>
    </rPh>
    <rPh sb="17" eb="19">
      <t>カイゼン</t>
    </rPh>
    <rPh sb="19" eb="21">
      <t>カサン</t>
    </rPh>
    <phoneticPr fontId="1"/>
  </si>
  <si>
    <t>通所型独自サービス２日割・人欠処遇改善加算Ⅱ</t>
    <rPh sb="15" eb="17">
      <t>ショグウ</t>
    </rPh>
    <rPh sb="17" eb="19">
      <t>カイゼン</t>
    </rPh>
    <rPh sb="19" eb="21">
      <t>カサン</t>
    </rPh>
    <phoneticPr fontId="1"/>
  </si>
  <si>
    <t>通所型独自サービス２日割・人欠処遇改善加算Ⅲ</t>
    <rPh sb="15" eb="17">
      <t>ショグウ</t>
    </rPh>
    <rPh sb="17" eb="19">
      <t>カイゼン</t>
    </rPh>
    <rPh sb="19" eb="21">
      <t>カサン</t>
    </rPh>
    <phoneticPr fontId="1"/>
  </si>
  <si>
    <t>※中山間地域等に居住する者へのサービス提供加算、介護職員処遇改善加算は、通所型独自サービス（緩和した基準）のコードと同じです。</t>
    <rPh sb="1" eb="4">
      <t>チュウサンカン</t>
    </rPh>
    <rPh sb="4" eb="6">
      <t>チイキ</t>
    </rPh>
    <rPh sb="6" eb="7">
      <t>トウ</t>
    </rPh>
    <rPh sb="8" eb="10">
      <t>キョジュウ</t>
    </rPh>
    <rPh sb="12" eb="13">
      <t>モノ</t>
    </rPh>
    <rPh sb="19" eb="21">
      <t>テイキョウ</t>
    </rPh>
    <rPh sb="21" eb="23">
      <t>カサン</t>
    </rPh>
    <rPh sb="24" eb="26">
      <t>カイゴ</t>
    </rPh>
    <rPh sb="26" eb="28">
      <t>ショクイン</t>
    </rPh>
    <rPh sb="28" eb="30">
      <t>ショグウ</t>
    </rPh>
    <rPh sb="30" eb="32">
      <t>カイゼン</t>
    </rPh>
    <rPh sb="32" eb="34">
      <t>カサン</t>
    </rPh>
    <rPh sb="46" eb="48">
      <t>カンワ</t>
    </rPh>
    <rPh sb="50" eb="52">
      <t>キジュン</t>
    </rPh>
    <rPh sb="58" eb="59">
      <t>オナ</t>
    </rPh>
    <phoneticPr fontId="1"/>
  </si>
  <si>
    <t>通所型独自若年性認知症受入加算処遇改善加算Ⅱ</t>
    <rPh sb="15" eb="17">
      <t>ショグウ</t>
    </rPh>
    <rPh sb="17" eb="19">
      <t>カイゼン</t>
    </rPh>
    <rPh sb="19" eb="21">
      <t>カサン</t>
    </rPh>
    <phoneticPr fontId="1"/>
  </si>
  <si>
    <t>通所型独自若年性認知症受入加算処遇改善加算Ⅲ</t>
    <rPh sb="15" eb="17">
      <t>ショグウ</t>
    </rPh>
    <rPh sb="17" eb="19">
      <t>カイゼン</t>
    </rPh>
    <rPh sb="19" eb="21">
      <t>カサン</t>
    </rPh>
    <phoneticPr fontId="1"/>
  </si>
  <si>
    <t>Ａ3</t>
  </si>
  <si>
    <t>給付率７０％</t>
    <rPh sb="0" eb="2">
      <t>キュウフ</t>
    </rPh>
    <rPh sb="2" eb="3">
      <t>リツ</t>
    </rPh>
    <phoneticPr fontId="1"/>
  </si>
  <si>
    <t>Ａ3</t>
    <phoneticPr fontId="1"/>
  </si>
  <si>
    <t>訪問型独自サービスⅠ</t>
    <rPh sb="3" eb="5">
      <t>ドクジ</t>
    </rPh>
    <phoneticPr fontId="1"/>
  </si>
  <si>
    <t>訪問型独自サービスⅠ処遇改善加算Ⅰ</t>
    <rPh sb="10" eb="12">
      <t>ショグウ</t>
    </rPh>
    <rPh sb="12" eb="14">
      <t>カイゼン</t>
    </rPh>
    <rPh sb="14" eb="16">
      <t>カサン</t>
    </rPh>
    <phoneticPr fontId="1"/>
  </si>
  <si>
    <t>訪問型独自サービスⅠ処遇改善加算Ⅱ</t>
    <rPh sb="10" eb="12">
      <t>ショグウ</t>
    </rPh>
    <rPh sb="12" eb="14">
      <t>カイゼン</t>
    </rPh>
    <rPh sb="14" eb="16">
      <t>カサン</t>
    </rPh>
    <phoneticPr fontId="1"/>
  </si>
  <si>
    <t>訪問型独自サービスⅠ処遇改善加算Ⅲ</t>
    <rPh sb="10" eb="12">
      <t>ショグウ</t>
    </rPh>
    <rPh sb="12" eb="14">
      <t>カイゼン</t>
    </rPh>
    <rPh sb="14" eb="16">
      <t>カサン</t>
    </rPh>
    <phoneticPr fontId="1"/>
  </si>
  <si>
    <t>訪問型独自サービスⅠ・同一</t>
    <rPh sb="11" eb="12">
      <t>ドウ</t>
    </rPh>
    <rPh sb="12" eb="13">
      <t>イチ</t>
    </rPh>
    <phoneticPr fontId="1"/>
  </si>
  <si>
    <t>事業所と同一建物の利用者又はこれ以外の同一建物の利用者20人以上にサービスを行う場合　×90％</t>
    <phoneticPr fontId="1"/>
  </si>
  <si>
    <t>訪問型独自サービスⅠ・同一処遇改善加算Ⅰ</t>
    <rPh sb="11" eb="12">
      <t>ドウ</t>
    </rPh>
    <rPh sb="12" eb="13">
      <t>イチ</t>
    </rPh>
    <phoneticPr fontId="1"/>
  </si>
  <si>
    <t>訪問型独自サービスⅠ・同一処遇改善加算Ⅱ</t>
    <rPh sb="11" eb="12">
      <t>ドウ</t>
    </rPh>
    <rPh sb="12" eb="13">
      <t>イチ</t>
    </rPh>
    <phoneticPr fontId="1"/>
  </si>
  <si>
    <t>訪問型独自サービスⅠ・同一処遇改善加算Ⅲ</t>
    <rPh sb="11" eb="12">
      <t>ドウ</t>
    </rPh>
    <rPh sb="12" eb="13">
      <t>イチ</t>
    </rPh>
    <phoneticPr fontId="1"/>
  </si>
  <si>
    <t>訪問型独自サービスⅠ日割処遇改善加算Ⅰ</t>
    <rPh sb="10" eb="12">
      <t>ヒワ</t>
    </rPh>
    <rPh sb="12" eb="14">
      <t>ショグウ</t>
    </rPh>
    <rPh sb="14" eb="16">
      <t>カイゼン</t>
    </rPh>
    <rPh sb="16" eb="18">
      <t>カサン</t>
    </rPh>
    <phoneticPr fontId="1"/>
  </si>
  <si>
    <t>訪問型独自サービスⅠ日割処遇改善加算Ⅱ</t>
    <rPh sb="10" eb="12">
      <t>ヒワ</t>
    </rPh>
    <rPh sb="12" eb="14">
      <t>ショグウ</t>
    </rPh>
    <rPh sb="14" eb="16">
      <t>カイゼン</t>
    </rPh>
    <rPh sb="16" eb="18">
      <t>カサン</t>
    </rPh>
    <phoneticPr fontId="1"/>
  </si>
  <si>
    <t>訪問型独自サービスⅠ日割処遇改善加算Ⅲ</t>
    <rPh sb="10" eb="12">
      <t>ヒワ</t>
    </rPh>
    <rPh sb="12" eb="14">
      <t>ショグウ</t>
    </rPh>
    <rPh sb="14" eb="16">
      <t>カイゼン</t>
    </rPh>
    <rPh sb="16" eb="18">
      <t>カサン</t>
    </rPh>
    <phoneticPr fontId="1"/>
  </si>
  <si>
    <t>訪問型独自サービスⅠ日割・同一処遇改善加算Ⅰ</t>
    <rPh sb="15" eb="17">
      <t>ショグウ</t>
    </rPh>
    <rPh sb="17" eb="19">
      <t>カイゼン</t>
    </rPh>
    <rPh sb="19" eb="21">
      <t>カサン</t>
    </rPh>
    <phoneticPr fontId="1"/>
  </si>
  <si>
    <t>訪問型独自サービスⅠ日割・同一処遇改善加算Ⅱ</t>
    <rPh sb="15" eb="17">
      <t>ショグウ</t>
    </rPh>
    <rPh sb="17" eb="19">
      <t>カイゼン</t>
    </rPh>
    <rPh sb="19" eb="21">
      <t>カサン</t>
    </rPh>
    <phoneticPr fontId="1"/>
  </si>
  <si>
    <t>訪問型独自サービスⅠ日割・同一処遇改善加算Ⅲ</t>
    <rPh sb="15" eb="17">
      <t>ショグウ</t>
    </rPh>
    <rPh sb="17" eb="19">
      <t>カイゼン</t>
    </rPh>
    <rPh sb="19" eb="21">
      <t>カサン</t>
    </rPh>
    <phoneticPr fontId="1"/>
  </si>
  <si>
    <t>訪問型独自サービスⅡ処遇改善加算Ⅰ</t>
    <rPh sb="10" eb="12">
      <t>ショグウ</t>
    </rPh>
    <rPh sb="12" eb="14">
      <t>カイゼン</t>
    </rPh>
    <rPh sb="14" eb="16">
      <t>カサン</t>
    </rPh>
    <phoneticPr fontId="1"/>
  </si>
  <si>
    <t>訪問型独自サービスⅡ処遇改善加算Ⅱ</t>
    <rPh sb="10" eb="12">
      <t>ショグウ</t>
    </rPh>
    <rPh sb="12" eb="14">
      <t>カイゼン</t>
    </rPh>
    <rPh sb="14" eb="16">
      <t>カサン</t>
    </rPh>
    <phoneticPr fontId="1"/>
  </si>
  <si>
    <t>訪問型独自サービスⅡ処遇改善加算Ⅲ</t>
    <rPh sb="10" eb="12">
      <t>ショグウ</t>
    </rPh>
    <rPh sb="12" eb="14">
      <t>カイゼン</t>
    </rPh>
    <rPh sb="14" eb="16">
      <t>カサン</t>
    </rPh>
    <phoneticPr fontId="1"/>
  </si>
  <si>
    <t>訪問型独自サービスⅡ・同一</t>
    <rPh sb="11" eb="12">
      <t>ドウ</t>
    </rPh>
    <rPh sb="12" eb="13">
      <t>イチ</t>
    </rPh>
    <phoneticPr fontId="1"/>
  </si>
  <si>
    <t xml:space="preserve"> 事業所と同一建物の利用者又はこれ以外の同一建物の利用者20人以上にサービスを行う場合　×90％</t>
    <rPh sb="1" eb="4">
      <t>ジギョウショ</t>
    </rPh>
    <rPh sb="5" eb="7">
      <t>ドウイツ</t>
    </rPh>
    <rPh sb="7" eb="9">
      <t>タテモノ</t>
    </rPh>
    <rPh sb="10" eb="13">
      <t>リヨウシャ</t>
    </rPh>
    <rPh sb="13" eb="14">
      <t>マタ</t>
    </rPh>
    <phoneticPr fontId="1"/>
  </si>
  <si>
    <t>訪問型独自サービスⅡ・同一処遇改善加算Ⅰ</t>
    <rPh sb="11" eb="12">
      <t>ドウ</t>
    </rPh>
    <rPh sb="12" eb="13">
      <t>イチ</t>
    </rPh>
    <phoneticPr fontId="1"/>
  </si>
  <si>
    <t>訪問型独自サービスⅡ・同一処遇改善加算Ⅱ</t>
    <rPh sb="11" eb="12">
      <t>ドウ</t>
    </rPh>
    <rPh sb="12" eb="13">
      <t>イチ</t>
    </rPh>
    <phoneticPr fontId="1"/>
  </si>
  <si>
    <t>訪問型独自サービスⅡ・同一処遇改善加算Ⅲ</t>
    <rPh sb="11" eb="12">
      <t>ドウ</t>
    </rPh>
    <rPh sb="12" eb="13">
      <t>イチ</t>
    </rPh>
    <phoneticPr fontId="1"/>
  </si>
  <si>
    <t>訪問型独自サービスⅡ日割処遇改善加算Ⅰ</t>
    <rPh sb="12" eb="14">
      <t>ショグウ</t>
    </rPh>
    <rPh sb="14" eb="16">
      <t>カイゼン</t>
    </rPh>
    <rPh sb="16" eb="18">
      <t>カサン</t>
    </rPh>
    <phoneticPr fontId="1"/>
  </si>
  <si>
    <t>訪問型独自サービスⅡ日割処遇改善加算Ⅱ</t>
    <rPh sb="12" eb="14">
      <t>ショグウ</t>
    </rPh>
    <rPh sb="14" eb="16">
      <t>カイゼン</t>
    </rPh>
    <rPh sb="16" eb="18">
      <t>カサン</t>
    </rPh>
    <phoneticPr fontId="1"/>
  </si>
  <si>
    <t>訪問型独自サービスⅡ日割処遇改善加算Ⅲ</t>
    <rPh sb="12" eb="14">
      <t>ショグウ</t>
    </rPh>
    <rPh sb="14" eb="16">
      <t>カイゼン</t>
    </rPh>
    <rPh sb="16" eb="18">
      <t>カサン</t>
    </rPh>
    <phoneticPr fontId="1"/>
  </si>
  <si>
    <t>訪問型独自サービスⅡ日割・同一処遇改善加算Ⅰ</t>
    <rPh sb="15" eb="17">
      <t>ショグウ</t>
    </rPh>
    <rPh sb="17" eb="19">
      <t>カイゼン</t>
    </rPh>
    <rPh sb="19" eb="21">
      <t>カサン</t>
    </rPh>
    <phoneticPr fontId="1"/>
  </si>
  <si>
    <t>訪問型独自サービスⅡ日割・同一処遇改善加算Ⅱ</t>
    <rPh sb="15" eb="17">
      <t>ショグウ</t>
    </rPh>
    <rPh sb="17" eb="19">
      <t>カイゼン</t>
    </rPh>
    <rPh sb="19" eb="21">
      <t>カサン</t>
    </rPh>
    <phoneticPr fontId="1"/>
  </si>
  <si>
    <t>訪問型独自サービスⅡ日割・同一処遇改善加算Ⅲ</t>
    <rPh sb="15" eb="17">
      <t>ショグウ</t>
    </rPh>
    <rPh sb="17" eb="19">
      <t>カイゼン</t>
    </rPh>
    <rPh sb="19" eb="21">
      <t>カサン</t>
    </rPh>
    <phoneticPr fontId="1"/>
  </si>
  <si>
    <t>訪問型独自サービスⅢ処遇改善加算Ⅰ</t>
    <rPh sb="10" eb="12">
      <t>ショグウ</t>
    </rPh>
    <rPh sb="12" eb="14">
      <t>カイゼン</t>
    </rPh>
    <rPh sb="14" eb="16">
      <t>カサン</t>
    </rPh>
    <phoneticPr fontId="1"/>
  </si>
  <si>
    <t>訪問型独自サービスⅢ処遇改善加算Ⅱ</t>
    <rPh sb="10" eb="12">
      <t>ショグウ</t>
    </rPh>
    <rPh sb="12" eb="14">
      <t>カイゼン</t>
    </rPh>
    <rPh sb="14" eb="16">
      <t>カサン</t>
    </rPh>
    <phoneticPr fontId="1"/>
  </si>
  <si>
    <t>訪問型独自サービスⅢ処遇改善加算Ⅲ</t>
    <rPh sb="10" eb="12">
      <t>ショグウ</t>
    </rPh>
    <rPh sb="12" eb="14">
      <t>カイゼン</t>
    </rPh>
    <rPh sb="14" eb="16">
      <t>カサン</t>
    </rPh>
    <phoneticPr fontId="1"/>
  </si>
  <si>
    <t>訪問型独自サービスⅢ・同一</t>
    <rPh sb="11" eb="12">
      <t>ドウ</t>
    </rPh>
    <rPh sb="12" eb="13">
      <t>イチ</t>
    </rPh>
    <phoneticPr fontId="1"/>
  </si>
  <si>
    <t>訪問型独自サービスⅢ・同一処遇改善加算Ⅰ</t>
    <rPh sb="11" eb="12">
      <t>ドウ</t>
    </rPh>
    <rPh sb="12" eb="13">
      <t>イチ</t>
    </rPh>
    <phoneticPr fontId="1"/>
  </si>
  <si>
    <t>訪問型独自サービスⅢ・同一処遇改善加算Ⅱ</t>
    <rPh sb="11" eb="12">
      <t>ドウ</t>
    </rPh>
    <rPh sb="12" eb="13">
      <t>イチ</t>
    </rPh>
    <phoneticPr fontId="1"/>
  </si>
  <si>
    <t>訪問型独自サービスⅢ・同一処遇改善加算Ⅲ</t>
    <rPh sb="11" eb="12">
      <t>ドウ</t>
    </rPh>
    <rPh sb="12" eb="13">
      <t>イチ</t>
    </rPh>
    <phoneticPr fontId="1"/>
  </si>
  <si>
    <t>訪問型独自サービスⅢ日割処遇改善加算Ⅰ</t>
    <rPh sb="12" eb="14">
      <t>ショグウ</t>
    </rPh>
    <rPh sb="14" eb="16">
      <t>カイゼン</t>
    </rPh>
    <rPh sb="16" eb="18">
      <t>カサン</t>
    </rPh>
    <phoneticPr fontId="1"/>
  </si>
  <si>
    <t>訪問型独自サービスⅢ日割処遇改善加算Ⅱ</t>
    <rPh sb="12" eb="14">
      <t>ショグウ</t>
    </rPh>
    <rPh sb="14" eb="16">
      <t>カイゼン</t>
    </rPh>
    <rPh sb="16" eb="18">
      <t>カサン</t>
    </rPh>
    <phoneticPr fontId="1"/>
  </si>
  <si>
    <t>訪問型独自サービスⅢ日割処遇改善加算Ⅲ</t>
    <rPh sb="12" eb="14">
      <t>ショグウ</t>
    </rPh>
    <rPh sb="14" eb="16">
      <t>カイゼン</t>
    </rPh>
    <rPh sb="16" eb="18">
      <t>カサン</t>
    </rPh>
    <phoneticPr fontId="1"/>
  </si>
  <si>
    <t>訪問型独自サービスⅢ日割・同一処遇改善加算Ⅰ</t>
    <rPh sb="15" eb="17">
      <t>ショグウ</t>
    </rPh>
    <rPh sb="17" eb="19">
      <t>カイゼン</t>
    </rPh>
    <rPh sb="19" eb="21">
      <t>カサン</t>
    </rPh>
    <phoneticPr fontId="1"/>
  </si>
  <si>
    <t>訪問型独自サービスⅢ日割・同一処遇改善加算Ⅱ</t>
    <rPh sb="15" eb="17">
      <t>ショグウ</t>
    </rPh>
    <rPh sb="17" eb="19">
      <t>カイゼン</t>
    </rPh>
    <rPh sb="19" eb="21">
      <t>カサン</t>
    </rPh>
    <phoneticPr fontId="1"/>
  </si>
  <si>
    <t>訪問型独自サービスⅢ日割・同一処遇改善加算Ⅲ</t>
    <rPh sb="15" eb="17">
      <t>ショグウ</t>
    </rPh>
    <rPh sb="17" eb="19">
      <t>カイゼン</t>
    </rPh>
    <rPh sb="19" eb="21">
      <t>カサン</t>
    </rPh>
    <phoneticPr fontId="1"/>
  </si>
  <si>
    <t>1月につき</t>
    <rPh sb="1" eb="2">
      <t>ツキ</t>
    </rPh>
    <phoneticPr fontId="1"/>
  </si>
  <si>
    <t>訪問型独自サービス初回加算処遇改善加算Ⅰ</t>
    <phoneticPr fontId="1"/>
  </si>
  <si>
    <t>訪問型独自サービス初回加算処遇改善加算Ⅱ</t>
    <phoneticPr fontId="1"/>
  </si>
  <si>
    <t>訪問型独自サービス初回加算処遇改善加算Ⅲ</t>
    <phoneticPr fontId="1"/>
  </si>
  <si>
    <t>訪問型独自サービス生活機能向上連携加算Ⅰ処遇改善加算Ⅰ</t>
    <rPh sb="15" eb="17">
      <t>レンケイ</t>
    </rPh>
    <phoneticPr fontId="1"/>
  </si>
  <si>
    <t>訪問型独自サービス生活機能向上連携加算Ⅰ処遇改善加算Ⅱ</t>
    <rPh sb="15" eb="17">
      <t>レンケイ</t>
    </rPh>
    <phoneticPr fontId="1"/>
  </si>
  <si>
    <t>訪問型独自サービス生活機能向上連携加算Ⅰ処遇改善加算Ⅲ</t>
    <rPh sb="15" eb="17">
      <t>レンケイ</t>
    </rPh>
    <phoneticPr fontId="1"/>
  </si>
  <si>
    <t>訪問型独自サービス生活機能向上連携加算Ⅱ処遇改善加算Ⅰ</t>
    <rPh sb="15" eb="17">
      <t>レンケイ</t>
    </rPh>
    <phoneticPr fontId="1"/>
  </si>
  <si>
    <t>訪問型独自サービス生活機能向上連携加算Ⅱ処遇改善加算Ⅱ</t>
    <rPh sb="15" eb="17">
      <t>レンケイ</t>
    </rPh>
    <phoneticPr fontId="1"/>
  </si>
  <si>
    <t>訪問型独自サービス生活機能向上連携加算Ⅱ処遇改善加算Ⅲ</t>
    <rPh sb="15" eb="17">
      <t>レンケイ</t>
    </rPh>
    <phoneticPr fontId="1"/>
  </si>
  <si>
    <t>給付率６０％（現役並み所得者の給付額の減額）</t>
    <rPh sb="0" eb="2">
      <t>キュウフ</t>
    </rPh>
    <rPh sb="2" eb="3">
      <t>リツ</t>
    </rPh>
    <rPh sb="7" eb="9">
      <t>ゲンエキ</t>
    </rPh>
    <rPh sb="9" eb="10">
      <t>ナ</t>
    </rPh>
    <rPh sb="11" eb="14">
      <t>ショトクシャ</t>
    </rPh>
    <rPh sb="15" eb="18">
      <t>キュウフガク</t>
    </rPh>
    <rPh sb="19" eb="21">
      <t>ゲンガク</t>
    </rPh>
    <phoneticPr fontId="1"/>
  </si>
  <si>
    <t>富士市介護予防・日常生活支援総合事業　　★訪問型サービス（介護予防訪問介護相当･健康づくりヘルパー）サービスコード表</t>
    <rPh sb="21" eb="23">
      <t>ホウモン</t>
    </rPh>
    <rPh sb="29" eb="30">
      <t>カイ</t>
    </rPh>
    <rPh sb="30" eb="31">
      <t>ゴ</t>
    </rPh>
    <rPh sb="31" eb="33">
      <t>ヨボウ</t>
    </rPh>
    <rPh sb="33" eb="35">
      <t>ホウモン</t>
    </rPh>
    <rPh sb="35" eb="37">
      <t>カイゴ</t>
    </rPh>
    <rPh sb="37" eb="39">
      <t>ソウトウ</t>
    </rPh>
    <phoneticPr fontId="1"/>
  </si>
  <si>
    <t>事業対象者・要支援１・２
（週1回程度）
820単位</t>
    <rPh sb="25" eb="27">
      <t>タンイ</t>
    </rPh>
    <phoneticPr fontId="1"/>
  </si>
  <si>
    <t>事業対象者・要支援１・２
（週2回程度）
1,639単位</t>
    <rPh sb="27" eb="29">
      <t>タンイ</t>
    </rPh>
    <phoneticPr fontId="1"/>
  </si>
  <si>
    <t>事業対象者・要支援２
（週2回を超える程度）
2,600単位</t>
    <rPh sb="29" eb="31">
      <t>タンイ</t>
    </rPh>
    <phoneticPr fontId="1"/>
  </si>
  <si>
    <t>事業対象者・要支援２
（週2回を超える程度）
86単位</t>
    <rPh sb="26" eb="28">
      <t>タンイ</t>
    </rPh>
    <phoneticPr fontId="1"/>
  </si>
  <si>
    <t>通所型独自サービス特定処遇改善加算Ⅰ</t>
    <rPh sb="3" eb="5">
      <t>ドクジ</t>
    </rPh>
    <rPh sb="9" eb="11">
      <t>トクテイ</t>
    </rPh>
    <rPh sb="11" eb="13">
      <t>ショグウ</t>
    </rPh>
    <phoneticPr fontId="1"/>
  </si>
  <si>
    <t>通所型独自サービス特定処遇改善加算Ⅱ</t>
    <rPh sb="3" eb="5">
      <t>ドクジ</t>
    </rPh>
    <rPh sb="9" eb="11">
      <t>トクテイ</t>
    </rPh>
    <phoneticPr fontId="1"/>
  </si>
  <si>
    <t>(１)介護職員等特定処遇改善加算（Ⅰ）　　　　所定単位数の12/1000</t>
    <rPh sb="7" eb="8">
      <t>トウ</t>
    </rPh>
    <rPh sb="8" eb="10">
      <t>トクテイ</t>
    </rPh>
    <rPh sb="23" eb="25">
      <t>ショテイ</t>
    </rPh>
    <rPh sb="25" eb="28">
      <t>タンイスウ</t>
    </rPh>
    <phoneticPr fontId="1"/>
  </si>
  <si>
    <t>訪問型独自サービス特定処遇改善加算Ⅰ</t>
    <rPh sb="3" eb="5">
      <t>ドクジ</t>
    </rPh>
    <rPh sb="9" eb="11">
      <t>トクテイ</t>
    </rPh>
    <phoneticPr fontId="2"/>
  </si>
  <si>
    <t>訪問型独自サービス特定処遇改善加算Ⅱ</t>
    <rPh sb="3" eb="5">
      <t>ドクジ</t>
    </rPh>
    <rPh sb="9" eb="11">
      <t>トクテイ</t>
    </rPh>
    <phoneticPr fontId="2"/>
  </si>
  <si>
    <t>訪問型独自サービスⅠ特定処遇改善加算Ⅰ</t>
    <rPh sb="10" eb="12">
      <t>トクテイ</t>
    </rPh>
    <rPh sb="12" eb="14">
      <t>ショグウ</t>
    </rPh>
    <rPh sb="14" eb="16">
      <t>カイゼン</t>
    </rPh>
    <rPh sb="16" eb="18">
      <t>カサン</t>
    </rPh>
    <phoneticPr fontId="1"/>
  </si>
  <si>
    <t>訪問型独自サービスⅠ特定処遇改善加算Ⅱ</t>
    <rPh sb="10" eb="12">
      <t>トクテイ</t>
    </rPh>
    <rPh sb="12" eb="14">
      <t>ショグウ</t>
    </rPh>
    <rPh sb="14" eb="16">
      <t>カイゼン</t>
    </rPh>
    <rPh sb="16" eb="18">
      <t>カサン</t>
    </rPh>
    <phoneticPr fontId="1"/>
  </si>
  <si>
    <t>(1)介護職員等特定処遇改善加算（Ⅰ） 　　　所定単位数の　63/1000</t>
  </si>
  <si>
    <t>Ａ3</t>
    <phoneticPr fontId="4"/>
  </si>
  <si>
    <t>(2)介護職員等特定処遇改善加算（Ⅱ） 　　　所定単位数の　42/100</t>
    <rPh sb="7" eb="8">
      <t>トウ</t>
    </rPh>
    <rPh sb="8" eb="9">
      <t>トク</t>
    </rPh>
    <rPh sb="9" eb="10">
      <t>テイ</t>
    </rPh>
    <rPh sb="23" eb="25">
      <t>ショテイ</t>
    </rPh>
    <rPh sb="25" eb="28">
      <t>タンイスウ</t>
    </rPh>
    <phoneticPr fontId="1"/>
  </si>
  <si>
    <t>(2)介護職員等特定処遇改善加算（Ⅱ） 　　　所定単位数の　42/1000</t>
    <rPh sb="7" eb="8">
      <t>トウ</t>
    </rPh>
    <rPh sb="8" eb="9">
      <t>トク</t>
    </rPh>
    <rPh sb="9" eb="10">
      <t>テイ</t>
    </rPh>
    <rPh sb="23" eb="25">
      <t>ショテイ</t>
    </rPh>
    <rPh sb="25" eb="28">
      <t>タンイスウ</t>
    </rPh>
    <phoneticPr fontId="1"/>
  </si>
  <si>
    <t>訪問型独自サービスⅡ日割特定処遇改善加算Ⅰ</t>
    <rPh sb="12" eb="14">
      <t>トクテイ</t>
    </rPh>
    <rPh sb="14" eb="16">
      <t>ショグウ</t>
    </rPh>
    <rPh sb="16" eb="18">
      <t>カイゼン</t>
    </rPh>
    <rPh sb="18" eb="20">
      <t>カサン</t>
    </rPh>
    <phoneticPr fontId="1"/>
  </si>
  <si>
    <t>訪問型独自サービスⅡ・同一特定処遇改善加算Ⅰ</t>
    <rPh sb="11" eb="12">
      <t>ドウ</t>
    </rPh>
    <rPh sb="12" eb="13">
      <t>イチ</t>
    </rPh>
    <rPh sb="13" eb="15">
      <t>トクテイ</t>
    </rPh>
    <phoneticPr fontId="1"/>
  </si>
  <si>
    <t>訪問型独自サービスⅡ・同一特定処遇改善加算Ⅱ</t>
    <rPh sb="11" eb="12">
      <t>ドウ</t>
    </rPh>
    <rPh sb="12" eb="13">
      <t>イチ</t>
    </rPh>
    <rPh sb="13" eb="15">
      <t>トクテイ</t>
    </rPh>
    <phoneticPr fontId="1"/>
  </si>
  <si>
    <t>訪問型独自サービスⅡ特定処遇改善加算Ⅰ</t>
    <rPh sb="10" eb="12">
      <t>トクテイ</t>
    </rPh>
    <rPh sb="12" eb="14">
      <t>ショグウ</t>
    </rPh>
    <rPh sb="14" eb="16">
      <t>カイゼン</t>
    </rPh>
    <rPh sb="16" eb="18">
      <t>カサン</t>
    </rPh>
    <phoneticPr fontId="1"/>
  </si>
  <si>
    <t>訪問型独自サービスⅡ特定処遇改善加算Ⅱ</t>
    <rPh sb="10" eb="12">
      <t>トクテイ</t>
    </rPh>
    <rPh sb="12" eb="14">
      <t>ショグウ</t>
    </rPh>
    <rPh sb="14" eb="16">
      <t>カイゼン</t>
    </rPh>
    <rPh sb="16" eb="18">
      <t>カサン</t>
    </rPh>
    <phoneticPr fontId="1"/>
  </si>
  <si>
    <t>訪問型独自サービスⅠ日割・同一特定処遇改善加算Ⅰ</t>
    <rPh sb="15" eb="17">
      <t>トクテイ</t>
    </rPh>
    <rPh sb="17" eb="19">
      <t>ショグウ</t>
    </rPh>
    <rPh sb="19" eb="21">
      <t>カイゼン</t>
    </rPh>
    <rPh sb="21" eb="23">
      <t>カサン</t>
    </rPh>
    <phoneticPr fontId="1"/>
  </si>
  <si>
    <t>訪問型独自サービスⅠ日割・同一特定処遇改善加算Ⅱ</t>
    <rPh sb="15" eb="17">
      <t>トクテイ</t>
    </rPh>
    <rPh sb="17" eb="19">
      <t>ショグウ</t>
    </rPh>
    <rPh sb="19" eb="21">
      <t>カイゼン</t>
    </rPh>
    <rPh sb="21" eb="23">
      <t>カサン</t>
    </rPh>
    <phoneticPr fontId="1"/>
  </si>
  <si>
    <t>訪問型独自サービスⅠ日割特定処遇改善加算Ⅰ</t>
    <rPh sb="10" eb="12">
      <t>ヒワ</t>
    </rPh>
    <rPh sb="12" eb="14">
      <t>トクテイ</t>
    </rPh>
    <rPh sb="14" eb="16">
      <t>ショグウ</t>
    </rPh>
    <rPh sb="16" eb="18">
      <t>カイゼン</t>
    </rPh>
    <rPh sb="18" eb="20">
      <t>カサン</t>
    </rPh>
    <phoneticPr fontId="1"/>
  </si>
  <si>
    <t>訪問型独自サービスⅠ日割特定処遇改善加算Ⅱ</t>
    <rPh sb="10" eb="12">
      <t>ヒワ</t>
    </rPh>
    <rPh sb="12" eb="14">
      <t>トクテイ</t>
    </rPh>
    <rPh sb="14" eb="16">
      <t>ショグウ</t>
    </rPh>
    <rPh sb="16" eb="18">
      <t>カイゼン</t>
    </rPh>
    <rPh sb="18" eb="20">
      <t>カサン</t>
    </rPh>
    <phoneticPr fontId="1"/>
  </si>
  <si>
    <t>訪問型独自サービスⅠ・同一特定処遇改善加算Ⅰ</t>
    <rPh sb="11" eb="12">
      <t>ドウ</t>
    </rPh>
    <rPh sb="12" eb="13">
      <t>イチ</t>
    </rPh>
    <rPh sb="13" eb="15">
      <t>トクテイ</t>
    </rPh>
    <phoneticPr fontId="1"/>
  </si>
  <si>
    <t>訪問型独自サービスⅠ・同一特定処遇改善加算Ⅱ</t>
    <rPh sb="11" eb="12">
      <t>ドウ</t>
    </rPh>
    <rPh sb="12" eb="13">
      <t>イチ</t>
    </rPh>
    <rPh sb="13" eb="15">
      <t>トクテイ</t>
    </rPh>
    <phoneticPr fontId="1"/>
  </si>
  <si>
    <t>訪問型独自サービスⅡ日割・同一特定処遇改善加算Ⅰ</t>
    <rPh sb="15" eb="17">
      <t>トクテイ</t>
    </rPh>
    <rPh sb="17" eb="19">
      <t>ショグウ</t>
    </rPh>
    <rPh sb="19" eb="21">
      <t>カイゼン</t>
    </rPh>
    <rPh sb="21" eb="23">
      <t>カサン</t>
    </rPh>
    <phoneticPr fontId="1"/>
  </si>
  <si>
    <t>訪問型独自サービスⅡ日割・同一特定処遇改善加算Ⅱ</t>
    <rPh sb="15" eb="17">
      <t>トクテイ</t>
    </rPh>
    <rPh sb="17" eb="19">
      <t>ショグウ</t>
    </rPh>
    <rPh sb="19" eb="21">
      <t>カイゼン</t>
    </rPh>
    <rPh sb="21" eb="23">
      <t>カサン</t>
    </rPh>
    <phoneticPr fontId="1"/>
  </si>
  <si>
    <t>訪問型独自サービスⅢ特定処遇改善加算Ⅰ</t>
    <rPh sb="10" eb="12">
      <t>トクテイ</t>
    </rPh>
    <rPh sb="12" eb="14">
      <t>ショグウ</t>
    </rPh>
    <rPh sb="14" eb="16">
      <t>カイゼン</t>
    </rPh>
    <rPh sb="16" eb="18">
      <t>カサン</t>
    </rPh>
    <phoneticPr fontId="1"/>
  </si>
  <si>
    <t>訪問型独自サービスⅢ特定処遇改善加算Ⅱ</t>
    <rPh sb="10" eb="12">
      <t>トクテイ</t>
    </rPh>
    <rPh sb="12" eb="14">
      <t>ショグウ</t>
    </rPh>
    <rPh sb="14" eb="16">
      <t>カイゼン</t>
    </rPh>
    <rPh sb="16" eb="18">
      <t>カサン</t>
    </rPh>
    <phoneticPr fontId="1"/>
  </si>
  <si>
    <t>訪問型独自サービスⅢ・同一特定処遇改善加算Ⅰ</t>
    <rPh sb="11" eb="12">
      <t>ドウ</t>
    </rPh>
    <rPh sb="12" eb="13">
      <t>イチ</t>
    </rPh>
    <rPh sb="13" eb="15">
      <t>トクテイ</t>
    </rPh>
    <phoneticPr fontId="1"/>
  </si>
  <si>
    <t>訪問型独自サービスⅢ・同一特定処遇改善加算Ⅱ</t>
    <rPh sb="11" eb="12">
      <t>ドウ</t>
    </rPh>
    <rPh sb="12" eb="13">
      <t>イチ</t>
    </rPh>
    <rPh sb="13" eb="15">
      <t>トクテイ</t>
    </rPh>
    <phoneticPr fontId="1"/>
  </si>
  <si>
    <t>訪問型独自サービスⅢ日割特定処遇改善加算Ⅰ</t>
    <rPh sb="12" eb="14">
      <t>トクテイ</t>
    </rPh>
    <rPh sb="14" eb="16">
      <t>ショグウ</t>
    </rPh>
    <rPh sb="16" eb="18">
      <t>カイゼン</t>
    </rPh>
    <rPh sb="18" eb="20">
      <t>カサン</t>
    </rPh>
    <phoneticPr fontId="1"/>
  </si>
  <si>
    <t>訪問型独自サービスⅢ日割特定処遇改善加算Ⅱ</t>
    <rPh sb="12" eb="14">
      <t>トクテイ</t>
    </rPh>
    <rPh sb="14" eb="16">
      <t>ショグウ</t>
    </rPh>
    <rPh sb="16" eb="18">
      <t>カイゼン</t>
    </rPh>
    <rPh sb="18" eb="20">
      <t>カサン</t>
    </rPh>
    <phoneticPr fontId="1"/>
  </si>
  <si>
    <t>訪問型独自サービスⅢ日割・同一特定処遇改善加算Ⅰ</t>
    <rPh sb="15" eb="17">
      <t>トクテイ</t>
    </rPh>
    <rPh sb="17" eb="19">
      <t>ショグウ</t>
    </rPh>
    <rPh sb="19" eb="21">
      <t>カイゼン</t>
    </rPh>
    <rPh sb="21" eb="23">
      <t>カサン</t>
    </rPh>
    <phoneticPr fontId="1"/>
  </si>
  <si>
    <t>訪問型独自サービスⅢ日割・同一特定処遇改善加算Ⅱ</t>
    <rPh sb="15" eb="17">
      <t>トクテイ</t>
    </rPh>
    <rPh sb="17" eb="19">
      <t>ショグウ</t>
    </rPh>
    <rPh sb="19" eb="21">
      <t>カイゼン</t>
    </rPh>
    <rPh sb="21" eb="23">
      <t>カサン</t>
    </rPh>
    <phoneticPr fontId="1"/>
  </si>
  <si>
    <t>訪問型独自サービス初回加算特定処遇改善加算Ⅰ</t>
    <rPh sb="13" eb="15">
      <t>トクテイ</t>
    </rPh>
    <phoneticPr fontId="1"/>
  </si>
  <si>
    <t>訪問型独自サービス初回加算特定処遇改善加算Ⅱ</t>
    <rPh sb="13" eb="15">
      <t>トクテイ</t>
    </rPh>
    <phoneticPr fontId="1"/>
  </si>
  <si>
    <t>訪問型独自サービス生活機能向上連携加算Ⅰ特定処遇改善加算Ⅰ</t>
    <rPh sb="15" eb="17">
      <t>レンケイ</t>
    </rPh>
    <rPh sb="20" eb="22">
      <t>トクテイ</t>
    </rPh>
    <phoneticPr fontId="1"/>
  </si>
  <si>
    <t>訪問型独自サービス生活機能向上連携加算Ⅰ特定処遇改善加算Ⅱ</t>
    <rPh sb="15" eb="17">
      <t>レンケイ</t>
    </rPh>
    <rPh sb="20" eb="22">
      <t>トクテイ</t>
    </rPh>
    <phoneticPr fontId="1"/>
  </si>
  <si>
    <t>訪問型独自サービス生活機能向上連携加算Ⅱ特定処遇改善加算Ⅰ</t>
    <rPh sb="15" eb="17">
      <t>レンケイ</t>
    </rPh>
    <rPh sb="20" eb="22">
      <t>トクテイ</t>
    </rPh>
    <phoneticPr fontId="1"/>
  </si>
  <si>
    <t>訪問型独自サービス生活機能向上連携加算Ⅱ特定処遇改善加算Ⅱ</t>
    <rPh sb="15" eb="17">
      <t>レンケイ</t>
    </rPh>
    <rPh sb="20" eb="22">
      <t>トクテイ</t>
    </rPh>
    <phoneticPr fontId="1"/>
  </si>
  <si>
    <t>訪問型独自サービスⅡ日割特定処遇改善加算Ⅱ</t>
    <rPh sb="12" eb="14">
      <t>トクテイ</t>
    </rPh>
    <rPh sb="14" eb="16">
      <t>ショグウ</t>
    </rPh>
    <rPh sb="16" eb="18">
      <t>カイゼン</t>
    </rPh>
    <rPh sb="18" eb="20">
      <t>カサン</t>
    </rPh>
    <phoneticPr fontId="1"/>
  </si>
  <si>
    <t>通所型独自サービス１特定処遇改善加算Ⅰ</t>
    <rPh sb="10" eb="12">
      <t>トクテイ</t>
    </rPh>
    <rPh sb="12" eb="14">
      <t>ショグウ</t>
    </rPh>
    <rPh sb="14" eb="16">
      <t>カイゼン</t>
    </rPh>
    <rPh sb="16" eb="18">
      <t>カサン</t>
    </rPh>
    <phoneticPr fontId="1"/>
  </si>
  <si>
    <t>通所型独自サービス１特定処遇改善加算Ⅱ</t>
    <rPh sb="10" eb="12">
      <t>トクテイ</t>
    </rPh>
    <rPh sb="12" eb="14">
      <t>ショグウ</t>
    </rPh>
    <rPh sb="14" eb="16">
      <t>カイゼン</t>
    </rPh>
    <rPh sb="16" eb="18">
      <t>カサン</t>
    </rPh>
    <phoneticPr fontId="1"/>
  </si>
  <si>
    <t>通所型独自サービス１同一建物減算１特定処遇改善加算Ⅰ</t>
    <rPh sb="10" eb="12">
      <t>ドウイツ</t>
    </rPh>
    <rPh sb="12" eb="14">
      <t>タテモノ</t>
    </rPh>
    <rPh sb="14" eb="16">
      <t>ゲンサン</t>
    </rPh>
    <rPh sb="17" eb="19">
      <t>トクテイ</t>
    </rPh>
    <rPh sb="19" eb="21">
      <t>ショグウ</t>
    </rPh>
    <rPh sb="21" eb="23">
      <t>カイゼン</t>
    </rPh>
    <rPh sb="23" eb="25">
      <t>カサン</t>
    </rPh>
    <phoneticPr fontId="1"/>
  </si>
  <si>
    <t>通所型独自サービス１同一建物減算１特定処遇改善加算Ⅱ</t>
    <rPh sb="10" eb="12">
      <t>ドウイツ</t>
    </rPh>
    <rPh sb="12" eb="14">
      <t>タテモノ</t>
    </rPh>
    <rPh sb="14" eb="16">
      <t>ゲンサン</t>
    </rPh>
    <rPh sb="17" eb="19">
      <t>トクテイ</t>
    </rPh>
    <rPh sb="19" eb="21">
      <t>ショグウ</t>
    </rPh>
    <rPh sb="21" eb="23">
      <t>カイゼン</t>
    </rPh>
    <rPh sb="23" eb="25">
      <t>カサン</t>
    </rPh>
    <phoneticPr fontId="1"/>
  </si>
  <si>
    <t>通所型独自サービス２特定処遇改善加算Ⅰ</t>
    <rPh sb="10" eb="12">
      <t>トクテイ</t>
    </rPh>
    <rPh sb="12" eb="14">
      <t>ショグウ</t>
    </rPh>
    <rPh sb="14" eb="16">
      <t>カイゼン</t>
    </rPh>
    <rPh sb="16" eb="18">
      <t>カサン</t>
    </rPh>
    <phoneticPr fontId="1"/>
  </si>
  <si>
    <t>通所型独自サービス２特定処遇改善加算Ⅱ</t>
    <rPh sb="10" eb="12">
      <t>トクテイ</t>
    </rPh>
    <rPh sb="12" eb="14">
      <t>ショグウ</t>
    </rPh>
    <rPh sb="14" eb="16">
      <t>カイゼン</t>
    </rPh>
    <rPh sb="16" eb="18">
      <t>カサン</t>
    </rPh>
    <phoneticPr fontId="1"/>
  </si>
  <si>
    <t>通所型独自サービス２同一建物減算２特定処遇改善加算Ⅰ</t>
    <rPh sb="17" eb="19">
      <t>トクテイ</t>
    </rPh>
    <rPh sb="19" eb="21">
      <t>ショグウ</t>
    </rPh>
    <rPh sb="21" eb="23">
      <t>カイゼン</t>
    </rPh>
    <rPh sb="23" eb="25">
      <t>カサン</t>
    </rPh>
    <phoneticPr fontId="1"/>
  </si>
  <si>
    <t>通所型独自サービス２同一建物減算２特定処遇改善加算Ⅱ</t>
    <rPh sb="17" eb="19">
      <t>トクテイ</t>
    </rPh>
    <rPh sb="19" eb="21">
      <t>ショグウ</t>
    </rPh>
    <rPh sb="21" eb="23">
      <t>カイゼン</t>
    </rPh>
    <rPh sb="23" eb="25">
      <t>カサン</t>
    </rPh>
    <phoneticPr fontId="1"/>
  </si>
  <si>
    <t>通所型独自サービス２日割特定処遇改善加算Ⅰ</t>
    <rPh sb="0" eb="3">
      <t>ツウショガタ</t>
    </rPh>
    <rPh sb="3" eb="5">
      <t>ドクジ</t>
    </rPh>
    <rPh sb="10" eb="11">
      <t>ヒ</t>
    </rPh>
    <rPh sb="11" eb="12">
      <t>ワ</t>
    </rPh>
    <rPh sb="12" eb="14">
      <t>トクテイ</t>
    </rPh>
    <rPh sb="14" eb="16">
      <t>ショグウ</t>
    </rPh>
    <rPh sb="16" eb="18">
      <t>カイゼン</t>
    </rPh>
    <rPh sb="18" eb="20">
      <t>カサン</t>
    </rPh>
    <phoneticPr fontId="1"/>
  </si>
  <si>
    <t>通所型独自サービス２日割特定処遇改善加算Ⅱ</t>
    <rPh sb="0" eb="3">
      <t>ツウショガタ</t>
    </rPh>
    <rPh sb="3" eb="5">
      <t>ドクジ</t>
    </rPh>
    <rPh sb="10" eb="11">
      <t>ヒ</t>
    </rPh>
    <rPh sb="11" eb="12">
      <t>ワ</t>
    </rPh>
    <rPh sb="12" eb="14">
      <t>トクテイ</t>
    </rPh>
    <rPh sb="14" eb="16">
      <t>ショグウ</t>
    </rPh>
    <rPh sb="16" eb="18">
      <t>カイゼン</t>
    </rPh>
    <rPh sb="18" eb="20">
      <t>カサン</t>
    </rPh>
    <phoneticPr fontId="1"/>
  </si>
  <si>
    <t>通所型独自サービス２日割同一建物減算２特定処遇改善加算Ⅰ</t>
    <rPh sb="0" eb="3">
      <t>ツウショガタ</t>
    </rPh>
    <rPh sb="3" eb="5">
      <t>ドクジ</t>
    </rPh>
    <rPh sb="10" eb="11">
      <t>ヒ</t>
    </rPh>
    <rPh sb="11" eb="12">
      <t>ワ</t>
    </rPh>
    <rPh sb="12" eb="14">
      <t>ドウイツ</t>
    </rPh>
    <rPh sb="14" eb="16">
      <t>タテモノ</t>
    </rPh>
    <rPh sb="16" eb="18">
      <t>ゲンサン</t>
    </rPh>
    <rPh sb="19" eb="21">
      <t>トクテイ</t>
    </rPh>
    <phoneticPr fontId="1"/>
  </si>
  <si>
    <t>通所型独自サービス２日割同一建物減算２特定処遇改善加算Ⅱ</t>
    <rPh sb="0" eb="3">
      <t>ツウショガタ</t>
    </rPh>
    <rPh sb="3" eb="5">
      <t>ドクジ</t>
    </rPh>
    <rPh sb="10" eb="11">
      <t>ヒ</t>
    </rPh>
    <rPh sb="11" eb="12">
      <t>ワ</t>
    </rPh>
    <rPh sb="12" eb="14">
      <t>ドウイツ</t>
    </rPh>
    <rPh sb="14" eb="16">
      <t>タテモノ</t>
    </rPh>
    <rPh sb="16" eb="18">
      <t>ゲンサン</t>
    </rPh>
    <rPh sb="19" eb="21">
      <t>トクテイ</t>
    </rPh>
    <phoneticPr fontId="1"/>
  </si>
  <si>
    <t>通所型独自若年性認知症受入加算特定処遇改善加算Ⅰ</t>
    <rPh sb="15" eb="17">
      <t>トクテイ</t>
    </rPh>
    <rPh sb="17" eb="19">
      <t>ショグウ</t>
    </rPh>
    <rPh sb="19" eb="21">
      <t>カイゼン</t>
    </rPh>
    <rPh sb="21" eb="23">
      <t>カサン</t>
    </rPh>
    <phoneticPr fontId="1"/>
  </si>
  <si>
    <t>通所型独自若年性認知症受入加算特定処遇改善加算Ⅱ</t>
    <rPh sb="15" eb="17">
      <t>トクテイ</t>
    </rPh>
    <rPh sb="17" eb="19">
      <t>ショグウ</t>
    </rPh>
    <rPh sb="19" eb="21">
      <t>カイゼン</t>
    </rPh>
    <rPh sb="21" eb="23">
      <t>カサン</t>
    </rPh>
    <phoneticPr fontId="1"/>
  </si>
  <si>
    <t>通所型独自生活向上グループ活動加算特定処遇改善加算Ⅰ</t>
    <rPh sb="17" eb="19">
      <t>トクテイ</t>
    </rPh>
    <rPh sb="19" eb="21">
      <t>ショグウ</t>
    </rPh>
    <rPh sb="21" eb="23">
      <t>カイゼン</t>
    </rPh>
    <rPh sb="23" eb="25">
      <t>カサン</t>
    </rPh>
    <phoneticPr fontId="1"/>
  </si>
  <si>
    <t>通所型独自生活向上グループ活動加算特定処遇改善加算Ⅱ</t>
    <rPh sb="17" eb="19">
      <t>トクテイ</t>
    </rPh>
    <rPh sb="19" eb="21">
      <t>ショグウ</t>
    </rPh>
    <rPh sb="21" eb="23">
      <t>カイゼン</t>
    </rPh>
    <rPh sb="23" eb="25">
      <t>カサン</t>
    </rPh>
    <phoneticPr fontId="1"/>
  </si>
  <si>
    <t>通所型独自運動器機能向上加算特定処遇改善加算Ⅰ</t>
    <rPh sb="14" eb="16">
      <t>トクテイ</t>
    </rPh>
    <rPh sb="16" eb="18">
      <t>ショグウ</t>
    </rPh>
    <rPh sb="18" eb="20">
      <t>カイゼン</t>
    </rPh>
    <rPh sb="20" eb="22">
      <t>カサン</t>
    </rPh>
    <phoneticPr fontId="1"/>
  </si>
  <si>
    <t>通所型独自運動器機能向上加算特定処遇改善加算Ⅱ</t>
    <rPh sb="14" eb="16">
      <t>トクテイ</t>
    </rPh>
    <rPh sb="16" eb="18">
      <t>ショグウ</t>
    </rPh>
    <rPh sb="18" eb="20">
      <t>カイゼン</t>
    </rPh>
    <rPh sb="20" eb="22">
      <t>カサン</t>
    </rPh>
    <phoneticPr fontId="1"/>
  </si>
  <si>
    <t>通所型独自栄養改善加算特定処遇改善加算Ⅰ</t>
    <rPh sb="11" eb="13">
      <t>トクテイ</t>
    </rPh>
    <rPh sb="13" eb="15">
      <t>ショグウ</t>
    </rPh>
    <rPh sb="15" eb="17">
      <t>カイゼン</t>
    </rPh>
    <rPh sb="17" eb="19">
      <t>カサン</t>
    </rPh>
    <phoneticPr fontId="1"/>
  </si>
  <si>
    <t>通所型独自栄養改善加算特定処遇改善加算Ⅱ</t>
    <rPh sb="11" eb="13">
      <t>トクテイ</t>
    </rPh>
    <rPh sb="13" eb="15">
      <t>ショグウ</t>
    </rPh>
    <rPh sb="15" eb="17">
      <t>カイゼン</t>
    </rPh>
    <rPh sb="17" eb="19">
      <t>カサン</t>
    </rPh>
    <phoneticPr fontId="1"/>
  </si>
  <si>
    <t>通所型独自口腔機能向上加算特定処遇改善加算Ⅰ</t>
    <rPh sb="13" eb="15">
      <t>トクテイ</t>
    </rPh>
    <phoneticPr fontId="1"/>
  </si>
  <si>
    <t>通所型独自口腔機能向上加算特定処遇改善加算Ⅱ</t>
    <rPh sb="13" eb="15">
      <t>トクテイ</t>
    </rPh>
    <phoneticPr fontId="1"/>
  </si>
  <si>
    <t>通所型独自複数実施加算Ⅰ１特定処遇改善加算Ⅰ</t>
    <rPh sb="13" eb="15">
      <t>トクテイ</t>
    </rPh>
    <rPh sb="15" eb="17">
      <t>ショグウ</t>
    </rPh>
    <rPh sb="17" eb="19">
      <t>カイゼン</t>
    </rPh>
    <rPh sb="19" eb="21">
      <t>カサン</t>
    </rPh>
    <phoneticPr fontId="1"/>
  </si>
  <si>
    <t>通所型独自複数実施加算Ⅰ１特定処遇改善加算Ⅱ</t>
    <rPh sb="13" eb="15">
      <t>トクテイ</t>
    </rPh>
    <rPh sb="15" eb="17">
      <t>ショグウ</t>
    </rPh>
    <rPh sb="17" eb="19">
      <t>カイゼン</t>
    </rPh>
    <rPh sb="19" eb="21">
      <t>カサン</t>
    </rPh>
    <phoneticPr fontId="1"/>
  </si>
  <si>
    <t>通所型独自複数実施加算Ⅰ２特定処遇改善加算Ⅰ</t>
    <rPh sb="13" eb="15">
      <t>トクテイ</t>
    </rPh>
    <rPh sb="15" eb="17">
      <t>ショグウ</t>
    </rPh>
    <rPh sb="17" eb="19">
      <t>カイゼン</t>
    </rPh>
    <rPh sb="19" eb="21">
      <t>カサン</t>
    </rPh>
    <phoneticPr fontId="1"/>
  </si>
  <si>
    <t>通所型独自複数実施加算Ⅰ２特定処遇改善加算Ⅱ</t>
    <rPh sb="13" eb="15">
      <t>トクテイ</t>
    </rPh>
    <rPh sb="15" eb="17">
      <t>ショグウ</t>
    </rPh>
    <rPh sb="17" eb="19">
      <t>カイゼン</t>
    </rPh>
    <rPh sb="19" eb="21">
      <t>カサン</t>
    </rPh>
    <phoneticPr fontId="1"/>
  </si>
  <si>
    <t>通所型独自複数実施加算Ⅰ３特定処遇改善加算Ⅰ</t>
    <rPh sb="13" eb="15">
      <t>トクテイ</t>
    </rPh>
    <rPh sb="15" eb="17">
      <t>ショグウ</t>
    </rPh>
    <rPh sb="17" eb="19">
      <t>カイゼン</t>
    </rPh>
    <rPh sb="19" eb="21">
      <t>カサン</t>
    </rPh>
    <phoneticPr fontId="1"/>
  </si>
  <si>
    <t>通所型独自複数実施加算Ⅰ３特定処遇改善加算Ⅱ</t>
    <rPh sb="13" eb="15">
      <t>トクテイ</t>
    </rPh>
    <rPh sb="15" eb="17">
      <t>ショグウ</t>
    </rPh>
    <rPh sb="17" eb="19">
      <t>カイゼン</t>
    </rPh>
    <rPh sb="19" eb="21">
      <t>カサン</t>
    </rPh>
    <phoneticPr fontId="1"/>
  </si>
  <si>
    <t>通所型独自複数実施加算Ⅱ特定処遇改善加算Ⅰ</t>
    <rPh sb="12" eb="14">
      <t>トクテイ</t>
    </rPh>
    <rPh sb="14" eb="16">
      <t>ショグウ</t>
    </rPh>
    <rPh sb="16" eb="18">
      <t>カイゼン</t>
    </rPh>
    <rPh sb="18" eb="20">
      <t>カサン</t>
    </rPh>
    <phoneticPr fontId="1"/>
  </si>
  <si>
    <t>通所型独自複数実施加算Ⅱ特定処遇改善加算Ⅱ</t>
    <rPh sb="12" eb="14">
      <t>トクテイ</t>
    </rPh>
    <rPh sb="14" eb="16">
      <t>ショグウ</t>
    </rPh>
    <rPh sb="16" eb="18">
      <t>カイゼン</t>
    </rPh>
    <rPh sb="18" eb="20">
      <t>カサン</t>
    </rPh>
    <phoneticPr fontId="1"/>
  </si>
  <si>
    <t>通所型独自事業所評価加算特定処遇改善加算Ⅰ</t>
    <rPh sb="12" eb="14">
      <t>トクテイ</t>
    </rPh>
    <rPh sb="14" eb="16">
      <t>ショグウ</t>
    </rPh>
    <rPh sb="16" eb="18">
      <t>カイゼン</t>
    </rPh>
    <rPh sb="18" eb="20">
      <t>カサン</t>
    </rPh>
    <phoneticPr fontId="1"/>
  </si>
  <si>
    <t>通所型独自事業所評価加算特定処遇改善加算Ⅱ</t>
    <rPh sb="12" eb="14">
      <t>トクテイ</t>
    </rPh>
    <rPh sb="14" eb="16">
      <t>ショグウ</t>
    </rPh>
    <rPh sb="16" eb="18">
      <t>カイゼン</t>
    </rPh>
    <rPh sb="18" eb="20">
      <t>カサン</t>
    </rPh>
    <phoneticPr fontId="1"/>
  </si>
  <si>
    <t>通所型独自提供体制加算Ⅱ２特定処遇改善加算Ⅰ</t>
    <rPh sb="13" eb="15">
      <t>トクテイ</t>
    </rPh>
    <phoneticPr fontId="1"/>
  </si>
  <si>
    <t>通所型独自サービス１・定超特定処遇改善加算Ⅰ</t>
    <rPh sb="12" eb="13">
      <t>コ</t>
    </rPh>
    <rPh sb="13" eb="15">
      <t>トクテイ</t>
    </rPh>
    <phoneticPr fontId="1"/>
  </si>
  <si>
    <t>通所型独自サービス１・定超特定処遇改善加算Ⅱ</t>
    <rPh sb="12" eb="13">
      <t>コ</t>
    </rPh>
    <rPh sb="13" eb="15">
      <t>トクテイ</t>
    </rPh>
    <phoneticPr fontId="1"/>
  </si>
  <si>
    <t>通所型独自サービス２・定超特定処遇改善加算Ⅰ</t>
    <rPh sb="13" eb="15">
      <t>トクテイ</t>
    </rPh>
    <phoneticPr fontId="1"/>
  </si>
  <si>
    <t>通所型独自サービス２・定超特定処遇改善加算Ⅱ</t>
    <rPh sb="13" eb="15">
      <t>トクテイ</t>
    </rPh>
    <phoneticPr fontId="1"/>
  </si>
  <si>
    <t>通所型独自サービス2日割・定超特定処遇改善加算Ⅰ</t>
    <rPh sb="15" eb="17">
      <t>トクテイ</t>
    </rPh>
    <rPh sb="17" eb="19">
      <t>ショグウ</t>
    </rPh>
    <rPh sb="19" eb="21">
      <t>カイゼン</t>
    </rPh>
    <rPh sb="21" eb="23">
      <t>カサン</t>
    </rPh>
    <phoneticPr fontId="1"/>
  </si>
  <si>
    <t>通所型独自サービス2日割・定超特定処遇改善加算Ⅱ</t>
    <rPh sb="15" eb="17">
      <t>トクテイ</t>
    </rPh>
    <rPh sb="17" eb="19">
      <t>ショグウ</t>
    </rPh>
    <rPh sb="19" eb="21">
      <t>カイゼン</t>
    </rPh>
    <rPh sb="21" eb="23">
      <t>カサン</t>
    </rPh>
    <phoneticPr fontId="1"/>
  </si>
  <si>
    <t>通所型独自サービス１・人欠特定処遇改善加算Ⅰ</t>
    <rPh sb="11" eb="12">
      <t>ヒト</t>
    </rPh>
    <rPh sb="12" eb="13">
      <t>ケツ</t>
    </rPh>
    <rPh sb="13" eb="15">
      <t>トクテイ</t>
    </rPh>
    <rPh sb="15" eb="17">
      <t>ショグウ</t>
    </rPh>
    <rPh sb="17" eb="19">
      <t>カイゼン</t>
    </rPh>
    <rPh sb="19" eb="21">
      <t>カサン</t>
    </rPh>
    <phoneticPr fontId="1"/>
  </si>
  <si>
    <t>通所型独自サービス１・人欠特定処遇改善加算Ⅱ</t>
    <rPh sb="11" eb="12">
      <t>ヒト</t>
    </rPh>
    <rPh sb="12" eb="13">
      <t>ケツ</t>
    </rPh>
    <rPh sb="13" eb="15">
      <t>トクテイ</t>
    </rPh>
    <rPh sb="15" eb="17">
      <t>ショグウ</t>
    </rPh>
    <rPh sb="17" eb="19">
      <t>カイゼン</t>
    </rPh>
    <rPh sb="19" eb="21">
      <t>カサン</t>
    </rPh>
    <phoneticPr fontId="1"/>
  </si>
  <si>
    <t>通所型独自サービス１・人欠同一建物減算１特定処遇改善加算Ⅰ</t>
    <rPh sb="11" eb="12">
      <t>ヒト</t>
    </rPh>
    <rPh sb="12" eb="13">
      <t>ケツ</t>
    </rPh>
    <rPh sb="13" eb="15">
      <t>ドウイツ</t>
    </rPh>
    <rPh sb="15" eb="17">
      <t>タテモノ</t>
    </rPh>
    <rPh sb="17" eb="19">
      <t>ゲンサン</t>
    </rPh>
    <rPh sb="20" eb="22">
      <t>トクテイ</t>
    </rPh>
    <phoneticPr fontId="1"/>
  </si>
  <si>
    <t>通所型独自サービス１・人欠同一建物減算１特定処遇改善加Ⅱ</t>
    <rPh sb="11" eb="12">
      <t>ヒト</t>
    </rPh>
    <rPh sb="12" eb="13">
      <t>ケツ</t>
    </rPh>
    <rPh sb="13" eb="15">
      <t>ドウイツ</t>
    </rPh>
    <rPh sb="15" eb="17">
      <t>タテモノ</t>
    </rPh>
    <rPh sb="17" eb="19">
      <t>ゲンサン</t>
    </rPh>
    <rPh sb="20" eb="22">
      <t>トクテイ</t>
    </rPh>
    <phoneticPr fontId="1"/>
  </si>
  <si>
    <t>通所型独自サービス２・人欠特定処遇改善加算Ⅰ</t>
    <rPh sb="13" eb="15">
      <t>トクテイ</t>
    </rPh>
    <rPh sb="15" eb="17">
      <t>ショグウ</t>
    </rPh>
    <rPh sb="17" eb="19">
      <t>カイゼン</t>
    </rPh>
    <rPh sb="19" eb="21">
      <t>カサン</t>
    </rPh>
    <phoneticPr fontId="1"/>
  </si>
  <si>
    <t>通所型独自サービス２・人欠特定処遇改善加算Ⅱ</t>
    <rPh sb="13" eb="15">
      <t>トクテイ</t>
    </rPh>
    <rPh sb="15" eb="17">
      <t>ショグウ</t>
    </rPh>
    <rPh sb="17" eb="19">
      <t>カイゼン</t>
    </rPh>
    <rPh sb="19" eb="21">
      <t>カサン</t>
    </rPh>
    <phoneticPr fontId="1"/>
  </si>
  <si>
    <t>通所型独自サービス２・人欠同一建物減算２特定処遇改善加算Ⅰ</t>
    <rPh sb="13" eb="15">
      <t>ドウイツ</t>
    </rPh>
    <rPh sb="15" eb="17">
      <t>タテモノ</t>
    </rPh>
    <rPh sb="17" eb="19">
      <t>ゲンサン</t>
    </rPh>
    <rPh sb="20" eb="22">
      <t>トクテイ</t>
    </rPh>
    <phoneticPr fontId="1"/>
  </si>
  <si>
    <t>通所型独自サービス２・人欠同一建物減算２特定処遇改善加算Ⅱ</t>
    <rPh sb="13" eb="15">
      <t>ドウイツ</t>
    </rPh>
    <rPh sb="15" eb="17">
      <t>タテモノ</t>
    </rPh>
    <rPh sb="17" eb="19">
      <t>ゲンサン</t>
    </rPh>
    <rPh sb="20" eb="22">
      <t>トクテイ</t>
    </rPh>
    <phoneticPr fontId="1"/>
  </si>
  <si>
    <t>通所型独自サービス２日割・人欠特定処遇改善加算Ⅰ</t>
    <rPh sb="15" eb="17">
      <t>トクテイ</t>
    </rPh>
    <rPh sb="17" eb="19">
      <t>ショグウ</t>
    </rPh>
    <rPh sb="19" eb="21">
      <t>カイゼン</t>
    </rPh>
    <rPh sb="21" eb="23">
      <t>カサン</t>
    </rPh>
    <phoneticPr fontId="1"/>
  </si>
  <si>
    <t>通所型独自サービス２日割・人欠特定処遇改善加算Ⅱ</t>
    <rPh sb="15" eb="17">
      <t>トクテイ</t>
    </rPh>
    <rPh sb="17" eb="19">
      <t>ショグウ</t>
    </rPh>
    <rPh sb="19" eb="21">
      <t>カイゼン</t>
    </rPh>
    <rPh sb="21" eb="23">
      <t>カサン</t>
    </rPh>
    <phoneticPr fontId="1"/>
  </si>
  <si>
    <t>(２)介護職員等特定処遇改善加算（Ⅱ）　　　　所定単位数の10/1000</t>
    <rPh sb="7" eb="8">
      <t>トウ</t>
    </rPh>
    <rPh sb="8" eb="10">
      <t>トクテイ</t>
    </rPh>
    <rPh sb="23" eb="25">
      <t>ショテイ</t>
    </rPh>
    <rPh sb="25" eb="28">
      <t>タンイスウ</t>
    </rPh>
    <phoneticPr fontId="1"/>
  </si>
  <si>
    <t>ル 介護職員等特定処遇改善加算</t>
    <rPh sb="2" eb="4">
      <t>カイゴ</t>
    </rPh>
    <rPh sb="4" eb="5">
      <t>ショク</t>
    </rPh>
    <rPh sb="5" eb="6">
      <t>イン</t>
    </rPh>
    <rPh sb="6" eb="7">
      <t>トウ</t>
    </rPh>
    <rPh sb="7" eb="9">
      <t>トクテイ</t>
    </rPh>
    <rPh sb="9" eb="11">
      <t>ショグウ</t>
    </rPh>
    <rPh sb="11" eb="13">
      <t>カイゼン</t>
    </rPh>
    <rPh sb="13" eb="15">
      <t>カサン</t>
    </rPh>
    <phoneticPr fontId="2"/>
  </si>
  <si>
    <t xml:space="preserve">(1)介護職員処遇改善加算（Ⅰ） </t>
    <phoneticPr fontId="1"/>
  </si>
  <si>
    <t>所定単位数の137/1000 加算</t>
    <phoneticPr fontId="2"/>
  </si>
  <si>
    <t xml:space="preserve">(2)介護職員処遇改善加算（Ⅱ） </t>
    <phoneticPr fontId="1"/>
  </si>
  <si>
    <t>所定単位数の100/1000 加算</t>
  </si>
  <si>
    <t>所定単位数の55/1000 加算</t>
  </si>
  <si>
    <t xml:space="preserve">(3)介護職員処遇改善加算（Ⅲ） </t>
    <phoneticPr fontId="1"/>
  </si>
  <si>
    <t>所定単位数の　63/1000</t>
    <phoneticPr fontId="2"/>
  </si>
  <si>
    <t>所定単位数の59/1000 加算</t>
    <phoneticPr fontId="2"/>
  </si>
  <si>
    <t xml:space="preserve">(2)介護職員処遇改善加算（Ⅱ） </t>
    <phoneticPr fontId="1"/>
  </si>
  <si>
    <t>所定単位数の43/1000 加算</t>
  </si>
  <si>
    <t>所定単位数の23/1000 加算</t>
    <phoneticPr fontId="2"/>
  </si>
  <si>
    <t>所定単位数の　42/1000</t>
    <phoneticPr fontId="2"/>
  </si>
  <si>
    <t>委託連携加算</t>
    <rPh sb="0" eb="2">
      <t>イタク</t>
    </rPh>
    <rPh sb="2" eb="4">
      <t>レンケイ</t>
    </rPh>
    <rPh sb="4" eb="6">
      <t>カサン</t>
    </rPh>
    <phoneticPr fontId="1"/>
  </si>
  <si>
    <t>訪問型独自サービス同一建物減算</t>
    <rPh sb="3" eb="5">
      <t>ドクジ</t>
    </rPh>
    <rPh sb="9" eb="11">
      <t>ドウイツ</t>
    </rPh>
    <rPh sb="11" eb="13">
      <t>タテモノ</t>
    </rPh>
    <rPh sb="13" eb="15">
      <t>ゲンサン</t>
    </rPh>
    <phoneticPr fontId="2"/>
  </si>
  <si>
    <t>事業所と同一建物の利用者又はこれ以外の同一建物の利用者20人以上にサービスを行う場合</t>
    <phoneticPr fontId="5"/>
  </si>
  <si>
    <t>１月につき</t>
  </si>
  <si>
    <t>事業対象者・要支援１・２（週1回程度）</t>
    <phoneticPr fontId="1"/>
  </si>
  <si>
    <t>事業対象者・要支援１・２（週2回程度）</t>
    <phoneticPr fontId="1"/>
  </si>
  <si>
    <t>事業対象者・要支援１・２（週2回程度）</t>
    <phoneticPr fontId="1"/>
  </si>
  <si>
    <t>事業対象者・要支援２（週2回を超える程度）</t>
    <phoneticPr fontId="1"/>
  </si>
  <si>
    <t>通所型独自サービス栄養アセスメント加算</t>
    <phoneticPr fontId="2"/>
  </si>
  <si>
    <t>ニ　若年性認知症利用者受入加算　　　　　　　　　　　　　　　　　　　　　　　　　　　　</t>
    <rPh sb="13" eb="15">
      <t>カサン</t>
    </rPh>
    <phoneticPr fontId="1"/>
  </si>
  <si>
    <t>ホ　栄養アセスメント加算</t>
    <rPh sb="2" eb="4">
      <t>エイヨウ</t>
    </rPh>
    <rPh sb="10" eb="12">
      <t>カサン</t>
    </rPh>
    <phoneticPr fontId="1"/>
  </si>
  <si>
    <t>ヘ　栄養改善加算　　　　　　　　　　　　　　　　　　　　　　　　　　　　　</t>
    <phoneticPr fontId="1"/>
  </si>
  <si>
    <t>ト　口腔機能向上加算</t>
    <rPh sb="8" eb="10">
      <t>カサン</t>
    </rPh>
    <phoneticPr fontId="1"/>
  </si>
  <si>
    <t>50単位加算</t>
    <phoneticPr fontId="2"/>
  </si>
  <si>
    <t>200単位加算</t>
    <phoneticPr fontId="1"/>
  </si>
  <si>
    <t>通所型独自サービス栄養改善加算</t>
    <phoneticPr fontId="1"/>
  </si>
  <si>
    <t>通所型独自サービス口腔機能向上加算Ⅰ</t>
    <phoneticPr fontId="1"/>
  </si>
  <si>
    <t>通所型独自サービス口腔機能向上加算Ⅱ</t>
    <phoneticPr fontId="1"/>
  </si>
  <si>
    <t>160単位加算</t>
    <phoneticPr fontId="2"/>
  </si>
  <si>
    <t>(1) 口腔機能向上加算（Ⅰ）</t>
  </si>
  <si>
    <t>(2) 口腔機能向上加算（Ⅱ）</t>
    <phoneticPr fontId="2"/>
  </si>
  <si>
    <t>チ　選択的サービス複数実施加算</t>
    <phoneticPr fontId="1"/>
  </si>
  <si>
    <t>リ　事業所評価加算</t>
    <rPh sb="7" eb="9">
      <t>カサン</t>
    </rPh>
    <phoneticPr fontId="1"/>
  </si>
  <si>
    <t>ヌ　サービス提供体制強化加算</t>
    <phoneticPr fontId="1"/>
  </si>
  <si>
    <t>(1) サービス提供体制強化加算（Ⅰ）</t>
    <phoneticPr fontId="1"/>
  </si>
  <si>
    <t>(2) サービス提供体制強化加算（Ⅱ）</t>
    <phoneticPr fontId="1"/>
  </si>
  <si>
    <t>88単位</t>
    <rPh sb="2" eb="4">
      <t>タンイ</t>
    </rPh>
    <phoneticPr fontId="1"/>
  </si>
  <si>
    <t>176単位</t>
    <rPh sb="3" eb="5">
      <t>タンイ</t>
    </rPh>
    <phoneticPr fontId="1"/>
  </si>
  <si>
    <t>通所型独自サービス提供体制加算Ⅲ１</t>
    <phoneticPr fontId="2"/>
  </si>
  <si>
    <t>通所型独自サービス提供体制加算Ⅲ２</t>
    <phoneticPr fontId="2"/>
  </si>
  <si>
    <t>通所型独自サービス提供体制加算Ⅰ１</t>
    <phoneticPr fontId="1"/>
  </si>
  <si>
    <t>通所型独自サービス提供体制加算Ⅰ２</t>
    <phoneticPr fontId="1"/>
  </si>
  <si>
    <t>通所型独自サービス生活機能向上連携加算Ⅰ</t>
    <rPh sb="0" eb="2">
      <t>ツウショ</t>
    </rPh>
    <rPh sb="15" eb="17">
      <t>レンケイ</t>
    </rPh>
    <phoneticPr fontId="1"/>
  </si>
  <si>
    <t>通所型独自サービス生活機能向上連携加算Ⅱ１</t>
    <rPh sb="0" eb="2">
      <t>ツウショ</t>
    </rPh>
    <rPh sb="15" eb="17">
      <t>レンケイ</t>
    </rPh>
    <phoneticPr fontId="1"/>
  </si>
  <si>
    <t>通所型独自サービス生活機能向上連携加算Ⅱ2</t>
    <rPh sb="0" eb="2">
      <t>ツウショ</t>
    </rPh>
    <rPh sb="15" eb="17">
      <t>レンケイ</t>
    </rPh>
    <phoneticPr fontId="1"/>
  </si>
  <si>
    <t>通所型独自サービス生活機能向上連携加算Ⅱ２</t>
    <rPh sb="0" eb="2">
      <t>ツウショ</t>
    </rPh>
    <rPh sb="15" eb="17">
      <t>レンケイ</t>
    </rPh>
    <phoneticPr fontId="1"/>
  </si>
  <si>
    <t>(3) サービス提供体制強化加算（Ⅲ）</t>
    <phoneticPr fontId="2"/>
  </si>
  <si>
    <t xml:space="preserve">(1) 生活機能向上連携加算（Ⅰ）（３月に１回を限度） </t>
    <phoneticPr fontId="2"/>
  </si>
  <si>
    <t>(2) 生活機能向上連携加算（Ⅱ）</t>
    <phoneticPr fontId="2"/>
  </si>
  <si>
    <t>通所型独自サービス栄養スクリーニング加算Ⅰ</t>
    <rPh sb="18" eb="20">
      <t>カサン</t>
    </rPh>
    <phoneticPr fontId="1"/>
  </si>
  <si>
    <t>通所型独自サービス栄養スクリーニング加算Ⅱ</t>
    <rPh sb="18" eb="20">
      <t>カサン</t>
    </rPh>
    <phoneticPr fontId="1"/>
  </si>
  <si>
    <t>(2) 口腔・栄養スクリーニング加算（Ⅱ）（６月に１回を限度）</t>
  </si>
  <si>
    <t>(1) 口腔・栄養スクリーニング加算（Ⅰ）（６月に１回を限度）</t>
  </si>
  <si>
    <t>20単位加算</t>
    <phoneticPr fontId="1"/>
  </si>
  <si>
    <t>40単位加算</t>
    <phoneticPr fontId="2"/>
  </si>
  <si>
    <t>ル　生活機能向上連携加算</t>
    <phoneticPr fontId="2"/>
  </si>
  <si>
    <t>カ　 介護職員処遇改善加算</t>
    <phoneticPr fontId="1"/>
  </si>
  <si>
    <t>ヨ　介護職員等特定処遇改選加算</t>
    <rPh sb="2" eb="4">
      <t>カイゴ</t>
    </rPh>
    <rPh sb="4" eb="5">
      <t>ショク</t>
    </rPh>
    <rPh sb="5" eb="6">
      <t>イン</t>
    </rPh>
    <rPh sb="6" eb="7">
      <t>トウ</t>
    </rPh>
    <rPh sb="7" eb="9">
      <t>トクテイ</t>
    </rPh>
    <rPh sb="9" eb="11">
      <t>ショグウ</t>
    </rPh>
    <rPh sb="11" eb="13">
      <t>カイセン</t>
    </rPh>
    <rPh sb="13" eb="15">
      <t>カサン</t>
    </rPh>
    <phoneticPr fontId="2"/>
  </si>
  <si>
    <t>所定単位数の12/1000加算</t>
    <rPh sb="13" eb="15">
      <t>カサン</t>
    </rPh>
    <phoneticPr fontId="2"/>
  </si>
  <si>
    <t>所定単位数の10/1000加算</t>
    <rPh sb="13" eb="15">
      <t>カサン</t>
    </rPh>
    <phoneticPr fontId="2"/>
  </si>
  <si>
    <t>(1)介護職員等特定処遇改善加算（Ⅰ）　　　　</t>
    <rPh sb="7" eb="8">
      <t>トウ</t>
    </rPh>
    <rPh sb="8" eb="10">
      <t>トクテイ</t>
    </rPh>
    <phoneticPr fontId="1"/>
  </si>
  <si>
    <t>(2)介護職員等特定処遇改善加算（Ⅱ）　　　　</t>
    <rPh sb="7" eb="8">
      <t>トウ</t>
    </rPh>
    <rPh sb="8" eb="10">
      <t>トクテイ</t>
    </rPh>
    <phoneticPr fontId="1"/>
  </si>
  <si>
    <t>1,672単位</t>
  </si>
  <si>
    <t>1,672単位</t>
    <phoneticPr fontId="1"/>
  </si>
  <si>
    <t>55単位</t>
  </si>
  <si>
    <t>55単位</t>
    <phoneticPr fontId="1"/>
  </si>
  <si>
    <t>3,428単位</t>
  </si>
  <si>
    <t>3,428単位</t>
    <phoneticPr fontId="1"/>
  </si>
  <si>
    <t>113単位</t>
  </si>
  <si>
    <t>113単位</t>
    <phoneticPr fontId="1"/>
  </si>
  <si>
    <t>イ　通所型サービス費（独自）</t>
    <rPh sb="11" eb="13">
      <t>ドクジ</t>
    </rPh>
    <phoneticPr fontId="1"/>
  </si>
  <si>
    <t>1,672単位</t>
    <rPh sb="5" eb="7">
      <t>タンイ</t>
    </rPh>
    <phoneticPr fontId="1"/>
  </si>
  <si>
    <t>同一建物減算1の場合　　　1296単位</t>
    <rPh sb="0" eb="2">
      <t>ドウイツ</t>
    </rPh>
    <rPh sb="2" eb="4">
      <t>タテモノ</t>
    </rPh>
    <rPh sb="4" eb="6">
      <t>ゲンサン</t>
    </rPh>
    <rPh sb="8" eb="10">
      <t>バアイ</t>
    </rPh>
    <rPh sb="17" eb="19">
      <t>タンイ</t>
    </rPh>
    <phoneticPr fontId="1"/>
  </si>
  <si>
    <t>同一建物減算2の場合　　　2,676単位</t>
    <rPh sb="0" eb="2">
      <t>ドウイツ</t>
    </rPh>
    <rPh sb="2" eb="4">
      <t>タテモノ</t>
    </rPh>
    <rPh sb="4" eb="6">
      <t>ゲンサン</t>
    </rPh>
    <rPh sb="8" eb="10">
      <t>バアイ</t>
    </rPh>
    <rPh sb="18" eb="20">
      <t>タンイ</t>
    </rPh>
    <phoneticPr fontId="1"/>
  </si>
  <si>
    <t>同一建物減算2の場合　　　88単位</t>
    <rPh sb="0" eb="2">
      <t>ドウイツ</t>
    </rPh>
    <rPh sb="2" eb="4">
      <t>タテモノ</t>
    </rPh>
    <rPh sb="4" eb="6">
      <t>ゲンサン</t>
    </rPh>
    <rPh sb="8" eb="10">
      <t>バアイ</t>
    </rPh>
    <rPh sb="15" eb="17">
      <t>タンイ</t>
    </rPh>
    <phoneticPr fontId="1"/>
  </si>
  <si>
    <t>(2) 口腔機能向上加算（Ⅱ）</t>
    <phoneticPr fontId="4"/>
  </si>
  <si>
    <t>160単位加算</t>
    <phoneticPr fontId="1"/>
  </si>
  <si>
    <t>(1)  サービス提供体制強化加算（Ⅰ）</t>
    <phoneticPr fontId="1"/>
  </si>
  <si>
    <t>通所型独自サービス提供体制加算Ⅰ１</t>
    <phoneticPr fontId="1"/>
  </si>
  <si>
    <t>通所型独自提供体制加算Ⅰ２処遇改善加算Ⅰ</t>
    <rPh sb="13" eb="15">
      <t>ショグウ</t>
    </rPh>
    <rPh sb="15" eb="17">
      <t>カイゼン</t>
    </rPh>
    <rPh sb="17" eb="19">
      <t>カサン</t>
    </rPh>
    <phoneticPr fontId="1"/>
  </si>
  <si>
    <t>通所型独自提供体制加算Ⅰ２処遇改善加算Ⅱ</t>
    <rPh sb="13" eb="15">
      <t>ショグウ</t>
    </rPh>
    <rPh sb="15" eb="17">
      <t>カイゼン</t>
    </rPh>
    <rPh sb="17" eb="19">
      <t>カサン</t>
    </rPh>
    <phoneticPr fontId="1"/>
  </si>
  <si>
    <t>通所型独自提供体制加算Ⅰ２処遇改善加算Ⅲ</t>
    <rPh sb="13" eb="15">
      <t>ショグウ</t>
    </rPh>
    <rPh sb="15" eb="17">
      <t>カイゼン</t>
    </rPh>
    <rPh sb="17" eb="19">
      <t>カサン</t>
    </rPh>
    <phoneticPr fontId="1"/>
  </si>
  <si>
    <t>通所型独自提供体制加算Ⅰ２特定処遇改善加算Ⅰ</t>
    <rPh sb="13" eb="15">
      <t>トクテイ</t>
    </rPh>
    <rPh sb="15" eb="17">
      <t>ショグウ</t>
    </rPh>
    <rPh sb="17" eb="19">
      <t>カイゼン</t>
    </rPh>
    <rPh sb="19" eb="21">
      <t>カサン</t>
    </rPh>
    <phoneticPr fontId="1"/>
  </si>
  <si>
    <t>通所型独自提供体制加算Ⅰ２特定処遇改善加算Ⅱ</t>
    <rPh sb="13" eb="15">
      <t>トクテイ</t>
    </rPh>
    <rPh sb="15" eb="17">
      <t>ショグウ</t>
    </rPh>
    <rPh sb="17" eb="19">
      <t>カイゼン</t>
    </rPh>
    <rPh sb="19" eb="21">
      <t>カサン</t>
    </rPh>
    <phoneticPr fontId="1"/>
  </si>
  <si>
    <t>通所型独自提供体制加算Ⅱ１処遇改善加算Ⅲ</t>
    <phoneticPr fontId="1"/>
  </si>
  <si>
    <t>通所型独自提供体制加算Ⅱ１特定処遇改善加算Ⅰ</t>
    <rPh sb="13" eb="15">
      <t>トクテイ</t>
    </rPh>
    <phoneticPr fontId="1"/>
  </si>
  <si>
    <t>通所型独自提供体制加算Ⅱ２処遇改善加算Ⅱ</t>
    <phoneticPr fontId="1"/>
  </si>
  <si>
    <t>通所型独自提供体制加算Ⅱ２処遇改善加算Ⅲ</t>
    <phoneticPr fontId="1"/>
  </si>
  <si>
    <t>通所型独自提供体制加算Ⅱ２特定処遇改善加算Ⅱ</t>
    <rPh sb="13" eb="15">
      <t>トクテイ</t>
    </rPh>
    <phoneticPr fontId="1"/>
  </si>
  <si>
    <t>通所型独自サービス提供体制加算Ⅲ１</t>
    <phoneticPr fontId="1"/>
  </si>
  <si>
    <t>通所型独自提供体制加算Ⅲ１処遇改善加算Ⅰ</t>
    <rPh sb="9" eb="11">
      <t>カサン</t>
    </rPh>
    <phoneticPr fontId="1"/>
  </si>
  <si>
    <t>通所型独自提供体制加算Ⅲ１処遇改善加算Ⅱ</t>
    <phoneticPr fontId="1"/>
  </si>
  <si>
    <t>通所型独自提供体制加算Ⅲ１処遇改善加算Ⅲ</t>
    <rPh sb="9" eb="11">
      <t>カサン</t>
    </rPh>
    <phoneticPr fontId="1"/>
  </si>
  <si>
    <t>通所型独自サービス生活機能向上連携加算Ⅱ1</t>
    <rPh sb="0" eb="2">
      <t>ツウショ</t>
    </rPh>
    <rPh sb="15" eb="17">
      <t>レンケイ</t>
    </rPh>
    <phoneticPr fontId="1"/>
  </si>
  <si>
    <t>通所型独自生活機能向上連携加算Ⅱ1処遇改善加算Ⅰ</t>
    <rPh sb="0" eb="2">
      <t>ツウショ</t>
    </rPh>
    <rPh sb="11" eb="13">
      <t>レンケイ</t>
    </rPh>
    <phoneticPr fontId="1"/>
  </si>
  <si>
    <t>通所型独自生活機能向上連携加算Ⅱ1処遇改善加算Ⅱ</t>
    <rPh sb="0" eb="2">
      <t>ツウショ</t>
    </rPh>
    <rPh sb="11" eb="13">
      <t>レンケイ</t>
    </rPh>
    <phoneticPr fontId="1"/>
  </si>
  <si>
    <t>通所型独自生活機能向上連携加算Ⅱ1処遇改善加算Ⅲ</t>
    <rPh sb="0" eb="2">
      <t>ツウショ</t>
    </rPh>
    <rPh sb="11" eb="13">
      <t>レンケイ</t>
    </rPh>
    <phoneticPr fontId="1"/>
  </si>
  <si>
    <t>通所型独自生活機能向上連携加算Ⅱ1特定処遇改善加算Ⅰ</t>
    <rPh sb="0" eb="2">
      <t>ツウショ</t>
    </rPh>
    <rPh sb="11" eb="13">
      <t>レンケイ</t>
    </rPh>
    <rPh sb="17" eb="19">
      <t>トクテイ</t>
    </rPh>
    <phoneticPr fontId="1"/>
  </si>
  <si>
    <t>通所型独自生活機能向上連携加算Ⅱ1特定処遇改善加算Ⅱ</t>
    <rPh sb="0" eb="2">
      <t>ツウショ</t>
    </rPh>
    <rPh sb="11" eb="13">
      <t>レンケイ</t>
    </rPh>
    <rPh sb="17" eb="19">
      <t>トクテイ</t>
    </rPh>
    <phoneticPr fontId="1"/>
  </si>
  <si>
    <t>通所型独自生活機能向上連携加算Ⅱ2処遇改善加算Ⅰ</t>
    <rPh sb="0" eb="2">
      <t>ツウショ</t>
    </rPh>
    <rPh sb="11" eb="13">
      <t>レンケイ</t>
    </rPh>
    <phoneticPr fontId="1"/>
  </si>
  <si>
    <t>通所型独自生活機能向上連携加算Ⅱ2処遇改善加算Ⅱ</t>
    <rPh sb="0" eb="2">
      <t>ツウショ</t>
    </rPh>
    <rPh sb="11" eb="13">
      <t>レンケイ</t>
    </rPh>
    <phoneticPr fontId="1"/>
  </si>
  <si>
    <t>通所型独自生活機能向上連携加算Ⅱ2処遇改善加算Ⅲ</t>
    <rPh sb="0" eb="2">
      <t>ツウショ</t>
    </rPh>
    <rPh sb="11" eb="13">
      <t>レンケイ</t>
    </rPh>
    <phoneticPr fontId="1"/>
  </si>
  <si>
    <t>通所型独自生活機能向上連携加算Ⅱ2特定処遇改善加算Ⅰ</t>
    <rPh sb="0" eb="2">
      <t>ツウショ</t>
    </rPh>
    <rPh sb="11" eb="13">
      <t>レンケイ</t>
    </rPh>
    <rPh sb="17" eb="19">
      <t>トクテイ</t>
    </rPh>
    <phoneticPr fontId="1"/>
  </si>
  <si>
    <t>通所型独自生活機能向上連携加算Ⅱ2特定処遇改善加算Ⅱ</t>
    <rPh sb="0" eb="2">
      <t>ツウショ</t>
    </rPh>
    <rPh sb="11" eb="13">
      <t>レンケイ</t>
    </rPh>
    <rPh sb="17" eb="19">
      <t>トクテイ</t>
    </rPh>
    <phoneticPr fontId="1"/>
  </si>
  <si>
    <t>通所型独自栄養スクリーニング加算Ⅰ処遇改善加算Ⅰ</t>
    <phoneticPr fontId="4"/>
  </si>
  <si>
    <t>通所型独自栄養スクリーニング加算Ⅰ処遇改善加算Ⅱ</t>
    <phoneticPr fontId="4"/>
  </si>
  <si>
    <t>(1) 口腔・栄養スクリーニング加算（Ⅰ）（６月に１回を限度）</t>
    <phoneticPr fontId="2"/>
  </si>
  <si>
    <t>通所型独自サービス科学的介護推進体制加算</t>
    <phoneticPr fontId="2"/>
  </si>
  <si>
    <t>ワ　科学的介護推進体制加算</t>
    <phoneticPr fontId="2"/>
  </si>
  <si>
    <t>40単位加算</t>
    <phoneticPr fontId="1"/>
  </si>
  <si>
    <t>1,672単位</t>
    <phoneticPr fontId="1"/>
  </si>
  <si>
    <t>1296単位</t>
    <rPh sb="4" eb="6">
      <t>タンイ</t>
    </rPh>
    <phoneticPr fontId="4"/>
  </si>
  <si>
    <t>42単位</t>
    <rPh sb="2" eb="4">
      <t>タンイ</t>
    </rPh>
    <phoneticPr fontId="4"/>
  </si>
  <si>
    <t>2,676単位</t>
    <rPh sb="5" eb="7">
      <t>タンイ</t>
    </rPh>
    <phoneticPr fontId="4"/>
  </si>
  <si>
    <t>20単位加算</t>
    <rPh sb="2" eb="4">
      <t>タンイ</t>
    </rPh>
    <rPh sb="4" eb="6">
      <t>カサン</t>
    </rPh>
    <phoneticPr fontId="4"/>
  </si>
  <si>
    <t>通所型独自サービス２日割・定超同一建物減算2</t>
    <rPh sb="13" eb="14">
      <t>サダム</t>
    </rPh>
    <rPh sb="14" eb="15">
      <t>チョウ</t>
    </rPh>
    <rPh sb="15" eb="17">
      <t>ドウイツ</t>
    </rPh>
    <rPh sb="17" eb="19">
      <t>タテモノ</t>
    </rPh>
    <rPh sb="19" eb="21">
      <t>ゲンサン</t>
    </rPh>
    <phoneticPr fontId="1"/>
  </si>
  <si>
    <t>通所型独自サービス２日割・定超同一建物減算２処遇改善加算Ⅰ</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</si>
  <si>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通所型独自サービス２日割・定超同一建物減算２処遇改善加算Ⅱ</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</si>
  <si>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通所型独自サービス２日割・定超同一建物減算２処遇改善加算Ⅲ</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</si>
  <si>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通所型独自サービス２日割・定超同一建物減算２特定処遇改善加算Ⅰ</t>
    <rPh sb="0" eb="3">
      <t>ツウショガタ</t>
    </rPh>
    <rPh sb="3" eb="5">
      <t>ドクジ</t>
    </rPh>
    <rPh sb="10" eb="11">
      <t>ヒ</t>
    </rPh>
    <rPh sb="11" eb="12">
      <t>ワ</t>
    </rPh>
    <rPh sb="13" eb="14">
      <t>テイ</t>
    </rPh>
    <rPh sb="14" eb="15">
      <t>チョウ</t>
    </rPh>
    <rPh sb="15" eb="17">
      <t>ドウイツ</t>
    </rPh>
    <rPh sb="17" eb="19">
      <t>タテモノ</t>
    </rPh>
    <rPh sb="19" eb="21">
      <t>ゲンサン</t>
    </rPh>
    <rPh sb="22" eb="24">
      <t>トクテイ</t>
    </rPh>
    <phoneticPr fontId="1"/>
  </si>
  <si>
    <t>通所型独自サービス２日割・定超同一建物減算２特定処遇改善加算Ⅱ</t>
    <rPh sb="0" eb="3">
      <t>ツウショガタ</t>
    </rPh>
    <rPh sb="3" eb="5">
      <t>ドクジ</t>
    </rPh>
    <rPh sb="10" eb="11">
      <t>ヒ</t>
    </rPh>
    <rPh sb="11" eb="12">
      <t>ワ</t>
    </rPh>
    <rPh sb="13" eb="15">
      <t>テイチョウ</t>
    </rPh>
    <rPh sb="15" eb="17">
      <t>ドウイツ</t>
    </rPh>
    <rPh sb="17" eb="19">
      <t>タテモノ</t>
    </rPh>
    <rPh sb="19" eb="21">
      <t>ゲンサン</t>
    </rPh>
    <rPh sb="22" eb="24">
      <t>トクテイ</t>
    </rPh>
    <phoneticPr fontId="1"/>
  </si>
  <si>
    <t>１月につき</t>
    <phoneticPr fontId="4"/>
  </si>
  <si>
    <t>通所型独自サービス２日割・人欠同一建物減算２</t>
    <phoneticPr fontId="4"/>
  </si>
  <si>
    <t>通所型独自サービス２日割・人欠同一建物減算２処遇改善加算Ⅰ</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</si>
  <si>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通所型独自サービス２日割・人欠同一建物減算２処遇改善加算Ⅱ</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</si>
  <si>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通所型独自サービス２日割・人欠同一建物減算２処遇改善加算Ⅲ</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</si>
  <si>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通所型独自サービス２日割・人欠同一建物減算２特定処遇改善加算Ⅰ</t>
    <rPh sb="0" eb="3">
      <t>ツウショガタ</t>
    </rPh>
    <rPh sb="3" eb="5">
      <t>ドクジ</t>
    </rPh>
    <rPh sb="10" eb="11">
      <t>ヒ</t>
    </rPh>
    <rPh sb="11" eb="12">
      <t>ワ</t>
    </rPh>
    <rPh sb="13" eb="14">
      <t>ヒト</t>
    </rPh>
    <rPh sb="14" eb="15">
      <t>ケツ</t>
    </rPh>
    <rPh sb="15" eb="17">
      <t>ドウイツ</t>
    </rPh>
    <rPh sb="17" eb="19">
      <t>タテモノ</t>
    </rPh>
    <rPh sb="19" eb="21">
      <t>ゲンサン</t>
    </rPh>
    <rPh sb="22" eb="24">
      <t>トクテイ</t>
    </rPh>
    <phoneticPr fontId="1"/>
  </si>
  <si>
    <t>通所型独自サービス２日割・人欠同一建物減算２特定処遇改善加算Ⅱ</t>
    <rPh sb="0" eb="3">
      <t>ツウショガタ</t>
    </rPh>
    <rPh sb="3" eb="5">
      <t>ドクジ</t>
    </rPh>
    <rPh sb="10" eb="11">
      <t>ヒ</t>
    </rPh>
    <rPh sb="11" eb="12">
      <t>ワ</t>
    </rPh>
    <rPh sb="13" eb="14">
      <t>ヒト</t>
    </rPh>
    <rPh sb="14" eb="15">
      <t>ケツ</t>
    </rPh>
    <rPh sb="15" eb="17">
      <t>ドウイツ</t>
    </rPh>
    <rPh sb="17" eb="19">
      <t>タテモノ</t>
    </rPh>
    <rPh sb="19" eb="21">
      <t>ゲンサン</t>
    </rPh>
    <rPh sb="22" eb="24">
      <t>トクテイ</t>
    </rPh>
    <phoneticPr fontId="1"/>
  </si>
  <si>
    <t>イ　訪問型サービス費（独自）（Ⅰ）</t>
    <phoneticPr fontId="1"/>
  </si>
  <si>
    <t>ロ 訪問型サービス費（独自）（Ⅱ）</t>
    <phoneticPr fontId="1"/>
  </si>
  <si>
    <t>ハ　訪問型サービス費（独自）（Ⅲ）</t>
    <phoneticPr fontId="1"/>
  </si>
  <si>
    <t>所定単位数の10％減算</t>
    <rPh sb="0" eb="2">
      <t>ショテイ</t>
    </rPh>
    <rPh sb="2" eb="4">
      <t>タンイ</t>
    </rPh>
    <rPh sb="4" eb="5">
      <t>スウ</t>
    </rPh>
    <rPh sb="9" eb="11">
      <t>ゲンサン</t>
    </rPh>
    <phoneticPr fontId="5"/>
  </si>
  <si>
    <t>ワ　科学的介護推進体制加算</t>
    <phoneticPr fontId="1"/>
  </si>
  <si>
    <t>通所型独自サービス栄養アセスメント加算</t>
    <phoneticPr fontId="1"/>
  </si>
  <si>
    <t>50単位加算</t>
    <phoneticPr fontId="1"/>
  </si>
  <si>
    <t>通所型独自栄養アセスメント加算処遇改善加算Ⅰ</t>
    <rPh sb="15" eb="17">
      <t>ショグウ</t>
    </rPh>
    <rPh sb="17" eb="19">
      <t>カイゼン</t>
    </rPh>
    <rPh sb="19" eb="21">
      <t>カサン</t>
    </rPh>
    <phoneticPr fontId="1"/>
  </si>
  <si>
    <t>通所型独自栄養アセスメント加算処遇改善加算Ⅱ</t>
    <rPh sb="15" eb="17">
      <t>ショグウ</t>
    </rPh>
    <rPh sb="17" eb="19">
      <t>カイゼン</t>
    </rPh>
    <rPh sb="19" eb="21">
      <t>カサン</t>
    </rPh>
    <phoneticPr fontId="1"/>
  </si>
  <si>
    <t>通所型独自栄養アセスメント加算処遇改善加算Ⅲ</t>
    <rPh sb="15" eb="17">
      <t>ショグウ</t>
    </rPh>
    <rPh sb="17" eb="19">
      <t>カイゼン</t>
    </rPh>
    <rPh sb="19" eb="21">
      <t>カサン</t>
    </rPh>
    <phoneticPr fontId="1"/>
  </si>
  <si>
    <t>通所型独自栄養アセスメント加算特定処遇改善加算Ⅰ</t>
    <rPh sb="15" eb="17">
      <t>トクテイ</t>
    </rPh>
    <rPh sb="17" eb="19">
      <t>ショグウ</t>
    </rPh>
    <rPh sb="19" eb="21">
      <t>カイゼン</t>
    </rPh>
    <rPh sb="21" eb="23">
      <t>カサン</t>
    </rPh>
    <phoneticPr fontId="1"/>
  </si>
  <si>
    <t>通所型独自栄養アセスメント加算特定処遇改善加算Ⅱ</t>
    <rPh sb="15" eb="17">
      <t>トクテイ</t>
    </rPh>
    <rPh sb="17" eb="19">
      <t>ショグウ</t>
    </rPh>
    <rPh sb="19" eb="21">
      <t>カイゼン</t>
    </rPh>
    <rPh sb="21" eb="23">
      <t>カサン</t>
    </rPh>
    <phoneticPr fontId="1"/>
  </si>
  <si>
    <t>チ　選択的サービス複数実施加算</t>
    <phoneticPr fontId="1"/>
  </si>
  <si>
    <t>ヌ　サービス提供体制強化加算</t>
    <phoneticPr fontId="1"/>
  </si>
  <si>
    <t>ル　生活機能向上連携加算</t>
    <phoneticPr fontId="1"/>
  </si>
  <si>
    <t>ヲ　口腔・栄養スクリーニング加算</t>
    <rPh sb="2" eb="4">
      <t>コウクウ</t>
    </rPh>
    <rPh sb="5" eb="7">
      <t>エイヨウ</t>
    </rPh>
    <rPh sb="14" eb="16">
      <t>カサン</t>
    </rPh>
    <phoneticPr fontId="1"/>
  </si>
  <si>
    <t>ヲ　栄養スクリーニング加算（6月に1回を限度）</t>
    <rPh sb="2" eb="4">
      <t>エイヨウ</t>
    </rPh>
    <rPh sb="11" eb="13">
      <t>カサン</t>
    </rPh>
    <rPh sb="15" eb="16">
      <t>ツキ</t>
    </rPh>
    <rPh sb="18" eb="19">
      <t>カイ</t>
    </rPh>
    <rPh sb="20" eb="22">
      <t>ゲンド</t>
    </rPh>
    <phoneticPr fontId="1"/>
  </si>
  <si>
    <t>(2) サービス提供体制強化加算（Ⅱ）</t>
    <phoneticPr fontId="1"/>
  </si>
  <si>
    <t>(3) サービス提供体制強化加算（Ⅲ）</t>
    <phoneticPr fontId="1"/>
  </si>
  <si>
    <t>通所型独自提供体制加算Ⅰ１特定処遇改善加算Ⅰ</t>
    <rPh sb="13" eb="15">
      <t>トクテイ</t>
    </rPh>
    <rPh sb="15" eb="17">
      <t>ショグウ</t>
    </rPh>
    <rPh sb="17" eb="19">
      <t>カイゼン</t>
    </rPh>
    <rPh sb="19" eb="21">
      <t>カサン</t>
    </rPh>
    <phoneticPr fontId="1"/>
  </si>
  <si>
    <t>通所型独自提供体制加算Ⅰ１特定処遇改善加算Ⅱ</t>
    <rPh sb="13" eb="15">
      <t>トクテイ</t>
    </rPh>
    <rPh sb="15" eb="17">
      <t>ショグウ</t>
    </rPh>
    <rPh sb="17" eb="19">
      <t>カイゼン</t>
    </rPh>
    <rPh sb="19" eb="21">
      <t>カサン</t>
    </rPh>
    <phoneticPr fontId="1"/>
  </si>
  <si>
    <t>通所型独自提供体制加算Ⅱ１特定処遇改善加算Ⅱ</t>
    <phoneticPr fontId="4"/>
  </si>
  <si>
    <t>通所型独自提供体制加算Ⅰ１処遇改善加算Ⅰ</t>
    <rPh sb="13" eb="15">
      <t>ショグウ</t>
    </rPh>
    <rPh sb="15" eb="17">
      <t>カイゼン</t>
    </rPh>
    <rPh sb="17" eb="19">
      <t>カサン</t>
    </rPh>
    <phoneticPr fontId="1"/>
  </si>
  <si>
    <t>通所型独自提供体制加算Ⅰ１処遇改善加算Ⅱ</t>
    <rPh sb="13" eb="15">
      <t>ショグウ</t>
    </rPh>
    <rPh sb="15" eb="17">
      <t>カイゼン</t>
    </rPh>
    <rPh sb="17" eb="19">
      <t>カサン</t>
    </rPh>
    <phoneticPr fontId="1"/>
  </si>
  <si>
    <t>通所型独自提供体制加算Ⅰ１処遇改善加算Ⅲ</t>
    <rPh sb="13" eb="15">
      <t>ショグウ</t>
    </rPh>
    <rPh sb="15" eb="17">
      <t>カイゼン</t>
    </rPh>
    <rPh sb="17" eb="19">
      <t>カサン</t>
    </rPh>
    <phoneticPr fontId="1"/>
  </si>
  <si>
    <t>通所型独自サービス科学的介護推進体制加算</t>
    <phoneticPr fontId="4"/>
  </si>
  <si>
    <t>通所型独自科学的介護推進体制加算処遇改善加算Ⅰ</t>
    <rPh sb="16" eb="18">
      <t>ショグウ</t>
    </rPh>
    <rPh sb="18" eb="20">
      <t>カイゼン</t>
    </rPh>
    <rPh sb="20" eb="22">
      <t>カサン</t>
    </rPh>
    <phoneticPr fontId="1"/>
  </si>
  <si>
    <t>通所型独自科学的介護推進体制加算処遇改善加算Ⅱ</t>
    <rPh sb="16" eb="18">
      <t>ショグウ</t>
    </rPh>
    <rPh sb="18" eb="20">
      <t>カイゼン</t>
    </rPh>
    <rPh sb="20" eb="22">
      <t>カサン</t>
    </rPh>
    <phoneticPr fontId="1"/>
  </si>
  <si>
    <t>通所型独自科学的介護推進体制加算処遇改善加算Ⅲ</t>
    <rPh sb="16" eb="18">
      <t>ショグウ</t>
    </rPh>
    <rPh sb="18" eb="20">
      <t>カイゼン</t>
    </rPh>
    <rPh sb="20" eb="22">
      <t>カサン</t>
    </rPh>
    <phoneticPr fontId="1"/>
  </si>
  <si>
    <t>通所独自型サービス2定超同一建物減算２</t>
  </si>
  <si>
    <t>通所独自型サービス2定超同一建物減算２処遇改善加算Ⅰ</t>
  </si>
  <si>
    <t>通所独自型サービス2定超同一建物減算２処遇改善加算Ⅱ</t>
  </si>
  <si>
    <t>通所独自型サービス2定超同一建物減算２処遇改善加算Ⅲ</t>
  </si>
  <si>
    <t>通所独自型サービス2定超同一建物減算２特定処遇改善加算Ⅰ</t>
  </si>
  <si>
    <t>通所独自型サービス2定超同一建物減算２特定処遇改善加算Ⅱ</t>
  </si>
  <si>
    <t>へ　栄養改善加算</t>
    <phoneticPr fontId="1"/>
  </si>
  <si>
    <t>ロ　生活機能向上グループ活動加算</t>
    <phoneticPr fontId="1"/>
  </si>
  <si>
    <t>ハ　運動器機能向上加算</t>
    <phoneticPr fontId="1"/>
  </si>
  <si>
    <t>ニ　若年性認知症利用者受入加算</t>
    <rPh sb="13" eb="15">
      <t>カサン</t>
    </rPh>
    <phoneticPr fontId="1"/>
  </si>
  <si>
    <t>1,672単位</t>
    <phoneticPr fontId="4"/>
  </si>
  <si>
    <r>
      <rPr>
        <sz val="16"/>
        <rFont val="ＭＳ Ｐゴシック"/>
        <family val="3"/>
        <charset val="128"/>
      </rPr>
      <t>訪問型独自サービス生活機能向上連携加算Ⅱ</t>
    </r>
    <rPh sb="15" eb="17">
      <t>レンケイ</t>
    </rPh>
    <phoneticPr fontId="1"/>
  </si>
  <si>
    <t>(1)生活機能向上連携加算Ⅰ    100単位加算</t>
    <rPh sb="9" eb="11">
      <t>レンケイ</t>
    </rPh>
    <phoneticPr fontId="1"/>
  </si>
  <si>
    <t>(2)生活機能向上連携加算Ⅱ    200単位加算</t>
    <rPh sb="9" eb="11">
      <t>レンケイ</t>
    </rPh>
    <phoneticPr fontId="1"/>
  </si>
  <si>
    <t>生活機能向上連携加算Ⅰ 100単位加算</t>
    <rPh sb="6" eb="8">
      <t>レンケイ</t>
    </rPh>
    <phoneticPr fontId="1"/>
  </si>
  <si>
    <t>生活機能向上連携加算Ⅱ  200単位加算</t>
    <rPh sb="6" eb="8">
      <t>レンケイ</t>
    </rPh>
    <phoneticPr fontId="1"/>
  </si>
  <si>
    <t>イ　訪問型サービス費（独自）（Ⅰ）</t>
    <rPh sb="11" eb="13">
      <t>ドクジ</t>
    </rPh>
    <phoneticPr fontId="1"/>
  </si>
  <si>
    <t>ハ訪問型サービス費（独自）（Ⅲ）</t>
    <phoneticPr fontId="1"/>
  </si>
  <si>
    <t>ロ訪問型サービス費（独自）（Ⅱ）</t>
    <phoneticPr fontId="1"/>
  </si>
  <si>
    <t>イ訪問型サービス費（独自）（Ⅰ）</t>
    <rPh sb="10" eb="12">
      <t>ドクジ</t>
    </rPh>
    <phoneticPr fontId="1"/>
  </si>
  <si>
    <t>イ　訪問型サービス費（独自）（Ⅰ）</t>
    <phoneticPr fontId="1"/>
  </si>
  <si>
    <t>ロ 訪問型サービス費（独自）（Ⅱ）</t>
    <phoneticPr fontId="1"/>
  </si>
  <si>
    <t>ハ　訪問型サービス費（独自）（Ⅲ）</t>
    <phoneticPr fontId="1"/>
  </si>
  <si>
    <t xml:space="preserve">事業対象者・要支援１・２
（週1回程度）
</t>
    <phoneticPr fontId="1"/>
  </si>
  <si>
    <t>事業対象者・要支援１・
２（週2回程度）</t>
    <phoneticPr fontId="1"/>
  </si>
  <si>
    <t xml:space="preserve">事業対象者・要支援２
（週2回を超える程度）
</t>
    <phoneticPr fontId="1"/>
  </si>
  <si>
    <t>事業対象者・要支援２
（週2回を超える程度）</t>
    <phoneticPr fontId="1"/>
  </si>
  <si>
    <t xml:space="preserve">事業対象者・要支援１・２
（週1回程度）
</t>
    <phoneticPr fontId="1"/>
  </si>
  <si>
    <t xml:space="preserve">事業対象者・要支援１・２
（週1回程度）
</t>
    <phoneticPr fontId="1"/>
  </si>
  <si>
    <t xml:space="preserve">事業対象者・要支援１・
２（週2回程度）
</t>
    <phoneticPr fontId="1"/>
  </si>
  <si>
    <t>事業対象者・要支援１・２
（週2回程度）</t>
    <phoneticPr fontId="1"/>
  </si>
  <si>
    <t>事業対象者・要支援1・2</t>
    <rPh sb="0" eb="2">
      <t>ジギョウ</t>
    </rPh>
    <rPh sb="2" eb="5">
      <t>タイショウシャ</t>
    </rPh>
    <rPh sb="6" eb="7">
      <t>ヨウ</t>
    </rPh>
    <rPh sb="7" eb="9">
      <t>シエン</t>
    </rPh>
    <phoneticPr fontId="3"/>
  </si>
  <si>
    <t>中山間地域等に居住する者へのサービス提供加算</t>
    <phoneticPr fontId="1"/>
  </si>
  <si>
    <t xml:space="preserve">(2)介護職員等特定処遇改善加算（Ⅱ） </t>
    <rPh sb="7" eb="8">
      <t>トウ</t>
    </rPh>
    <rPh sb="8" eb="9">
      <t>トク</t>
    </rPh>
    <rPh sb="9" eb="10">
      <t>テイ</t>
    </rPh>
    <phoneticPr fontId="1"/>
  </si>
  <si>
    <t xml:space="preserve">(1)介護職員等特定処遇改善加算（Ⅰ） </t>
    <rPh sb="7" eb="8">
      <t>トウ</t>
    </rPh>
    <rPh sb="8" eb="9">
      <t>トク</t>
    </rPh>
    <rPh sb="9" eb="10">
      <t>テイ</t>
    </rPh>
    <phoneticPr fontId="1"/>
  </si>
  <si>
    <t>A6</t>
  </si>
  <si>
    <t>A6</t>
    <phoneticPr fontId="1"/>
  </si>
  <si>
    <t xml:space="preserve"> </t>
    <phoneticPr fontId="3"/>
  </si>
  <si>
    <t>※中山間地域等に居住する者へのサービス提供加算、介護職員処遇改善加算は、通所型サービス（緩和した基準）のコードと同じです。</t>
    <rPh sb="1" eb="4">
      <t>チュウサンカン</t>
    </rPh>
    <rPh sb="4" eb="6">
      <t>チイキ</t>
    </rPh>
    <rPh sb="6" eb="7">
      <t>トウ</t>
    </rPh>
    <rPh sb="8" eb="10">
      <t>キョジュウ</t>
    </rPh>
    <rPh sb="12" eb="13">
      <t>モノ</t>
    </rPh>
    <rPh sb="19" eb="21">
      <t>テイキョウ</t>
    </rPh>
    <rPh sb="21" eb="23">
      <t>カサン</t>
    </rPh>
    <rPh sb="24" eb="26">
      <t>カイゴ</t>
    </rPh>
    <rPh sb="26" eb="28">
      <t>ショクイン</t>
    </rPh>
    <rPh sb="28" eb="30">
      <t>ショグウ</t>
    </rPh>
    <rPh sb="30" eb="32">
      <t>カイゼン</t>
    </rPh>
    <rPh sb="32" eb="34">
      <t>カサン</t>
    </rPh>
    <rPh sb="36" eb="38">
      <t>ツウショ</t>
    </rPh>
    <rPh sb="38" eb="39">
      <t>ガタ</t>
    </rPh>
    <rPh sb="44" eb="46">
      <t>カンワ</t>
    </rPh>
    <rPh sb="48" eb="50">
      <t>キジュン</t>
    </rPh>
    <rPh sb="56" eb="57">
      <t>オナ</t>
    </rPh>
    <phoneticPr fontId="1"/>
  </si>
  <si>
    <t>通所型独自サービス口腔機能向上加算Ⅰ</t>
    <phoneticPr fontId="1"/>
  </si>
  <si>
    <t>通所型独自サービス提供体制加算Ⅲ２</t>
    <phoneticPr fontId="1"/>
  </si>
  <si>
    <t>通所型独自提供体制加算Ⅲ２処遇改善加算Ⅰ</t>
    <phoneticPr fontId="1"/>
  </si>
  <si>
    <t>通所型独自提供体制加算Ⅲ２処遇改善加算Ⅱ</t>
    <phoneticPr fontId="1"/>
  </si>
  <si>
    <t>通所型独自提供体制加算Ⅲ２処遇改善加算Ⅲ</t>
    <phoneticPr fontId="1"/>
  </si>
  <si>
    <t>通所型独自提供体制加算Ⅲ２特定処遇改善加算Ⅰ</t>
    <rPh sb="13" eb="15">
      <t>トクテイ</t>
    </rPh>
    <phoneticPr fontId="1"/>
  </si>
  <si>
    <t>通所型独自生活機能向上連携加算Ⅰ処遇改善加算Ⅰ</t>
    <rPh sb="0" eb="2">
      <t>ツウショ</t>
    </rPh>
    <rPh sb="11" eb="13">
      <t>レンケイ</t>
    </rPh>
    <phoneticPr fontId="1"/>
  </si>
  <si>
    <t>通所型独自生活機能向上連携加算Ⅰ処遇改善加算Ⅱ</t>
    <rPh sb="0" eb="2">
      <t>ツウショ</t>
    </rPh>
    <rPh sb="11" eb="13">
      <t>レンケイ</t>
    </rPh>
    <phoneticPr fontId="1"/>
  </si>
  <si>
    <t>通所型独自生活機能向上連携加算Ⅰ処遇改善加算Ⅲ</t>
    <rPh sb="0" eb="2">
      <t>ツウショ</t>
    </rPh>
    <rPh sb="11" eb="13">
      <t>レンケイ</t>
    </rPh>
    <phoneticPr fontId="1"/>
  </si>
  <si>
    <t>通所型独自生活機能向上連携加算Ⅰ特定処遇改善加算Ⅰ</t>
    <rPh sb="0" eb="2">
      <t>ツウショ</t>
    </rPh>
    <rPh sb="11" eb="13">
      <t>レンケイ</t>
    </rPh>
    <rPh sb="16" eb="18">
      <t>トクテイ</t>
    </rPh>
    <phoneticPr fontId="1"/>
  </si>
  <si>
    <t>通所型独自生活機能向上連携加算Ⅰ特定処遇改善加算Ⅱ</t>
    <rPh sb="0" eb="2">
      <t>ツウショ</t>
    </rPh>
    <rPh sb="11" eb="13">
      <t>レンケイ</t>
    </rPh>
    <rPh sb="16" eb="18">
      <t>トクテイ</t>
    </rPh>
    <phoneticPr fontId="1"/>
  </si>
  <si>
    <t>給付率６０％（現役並み所得者の給付額の減額）</t>
    <phoneticPr fontId="1"/>
  </si>
  <si>
    <t>通所型独自サービス1日割処遇改善加算Ⅰ</t>
    <phoneticPr fontId="4"/>
  </si>
  <si>
    <t>通所型独自サービス1日割処遇改善加算Ⅱ</t>
    <phoneticPr fontId="4"/>
  </si>
  <si>
    <t>通所型独自サービス1日割処遇改善加算Ⅲ</t>
    <phoneticPr fontId="4"/>
  </si>
  <si>
    <t>通所型独自サービス１日割特定処遇改善加算Ⅰ</t>
    <phoneticPr fontId="4"/>
  </si>
  <si>
    <t>通所型独自サービス１日割特定処遇改善加算Ⅱ</t>
    <phoneticPr fontId="4"/>
  </si>
  <si>
    <t>通所型独自サービス1日割同一建物減算１</t>
    <phoneticPr fontId="4"/>
  </si>
  <si>
    <t>通所型独自サービス1日割同一建物減算１処遇改善加算Ⅰ</t>
    <phoneticPr fontId="4"/>
  </si>
  <si>
    <t>通所型独自サービス1日割同一建物減算１処遇改善加算Ⅱ</t>
    <phoneticPr fontId="4"/>
  </si>
  <si>
    <t>通所型独自サービス1定超同一建物減算１処遇改善加算Ⅰ</t>
    <phoneticPr fontId="4"/>
  </si>
  <si>
    <t>通所型独自サービス1定超同一建物減算１処遇改善加算Ⅱ</t>
    <phoneticPr fontId="4"/>
  </si>
  <si>
    <t>通所型独自サービス1定超同一建物減算１処遇改善加算Ⅲ</t>
    <phoneticPr fontId="4"/>
  </si>
  <si>
    <t>通所型独自サービス1定超同一建物減算１特定処遇改善加算Ⅰ</t>
    <phoneticPr fontId="4"/>
  </si>
  <si>
    <t>通所型独自サービス1定超同一建物減算１特定処遇改善加算Ⅱ</t>
    <phoneticPr fontId="4"/>
  </si>
  <si>
    <t>通所型独自サービス1定超同一建物減算１</t>
    <phoneticPr fontId="4"/>
  </si>
  <si>
    <t>通所型独自サービス1日割同一建物減算１処遇改善加算Ⅲ</t>
    <phoneticPr fontId="4"/>
  </si>
  <si>
    <t>通所型独自型サービス1日割</t>
    <phoneticPr fontId="4"/>
  </si>
  <si>
    <t>通所型独自サービス1日割同一建物減算１特定処遇改善加算Ⅰ</t>
    <phoneticPr fontId="4"/>
  </si>
  <si>
    <t>通所型独自サービス1日割定超同一建物減算１</t>
    <phoneticPr fontId="4"/>
  </si>
  <si>
    <t>通所型独自サービス1日割定超同一建物減算１処遇改善加算Ⅰ</t>
    <phoneticPr fontId="4"/>
  </si>
  <si>
    <t>通所型独自サービス1日割定超同一建物減算１処遇改善加算Ⅱ</t>
    <phoneticPr fontId="4"/>
  </si>
  <si>
    <t>通所型独自サービス1日割定超同一建物減算１処遇改善加算Ⅲ</t>
    <phoneticPr fontId="4"/>
  </si>
  <si>
    <t>通所独自型サービス1日割人欠同一建物減算１</t>
    <phoneticPr fontId="4"/>
  </si>
  <si>
    <t>通所独自型サービス1日割人欠同一建物減算１処遇改善加算Ⅰ</t>
    <phoneticPr fontId="4"/>
  </si>
  <si>
    <t>通所独自型サービス1日割人欠同一建物減算１処遇改善加算Ⅱ</t>
    <phoneticPr fontId="4"/>
  </si>
  <si>
    <t>通所独自型サービス1日割人欠同一建物減算１処遇改善加算Ⅲ</t>
    <phoneticPr fontId="4"/>
  </si>
  <si>
    <t>事業対象者・要支援１・２
（週1回程度）
823単位</t>
    <rPh sb="24" eb="26">
      <t>タンイ</t>
    </rPh>
    <phoneticPr fontId="1"/>
  </si>
  <si>
    <t>事業対象者・要支援１・２
（週1回程度）
27単位</t>
    <rPh sb="23" eb="25">
      <t>タンイ</t>
    </rPh>
    <phoneticPr fontId="1"/>
  </si>
  <si>
    <t>事業対象者・要支援１・２
（週2回程度）
1,644単位</t>
    <rPh sb="26" eb="28">
      <t>タンイ</t>
    </rPh>
    <phoneticPr fontId="1"/>
  </si>
  <si>
    <t>事業対象者・要支援１・２
（週2回程度）
54単位</t>
    <rPh sb="23" eb="25">
      <t>タンイ</t>
    </rPh>
    <phoneticPr fontId="1"/>
  </si>
  <si>
    <t>事業対象者・要支援２
（週2回を超える程度）
2,609単位</t>
    <rPh sb="28" eb="30">
      <t>タンイ</t>
    </rPh>
    <phoneticPr fontId="1"/>
  </si>
  <si>
    <t>事業対象者・要支援２
（週2回を超える程度）
86単位</t>
    <rPh sb="25" eb="27">
      <t>タンイ</t>
    </rPh>
    <phoneticPr fontId="1"/>
  </si>
  <si>
    <t>(1)介護職員等特定処遇改善加算（Ⅰ） 　　　所定単位数の　63/1000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</si>
</sst>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64">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38" fontId="7" fillId="0" borderId="1" xfId="1" applyFont="1" applyBorder="1">
      <alignment vertical="center"/>
    </xf>
    <xf numFmtId="38" fontId="7" fillId="0" borderId="0" xfId="1" applyFont="1">
      <alignment vertical="center"/>
    </xf>
    <xf numFmtId="0" fontId="0" fillId="0" borderId="4" xfId="0" applyBorder="1" applyAlignment="1">
      <alignment vertical="center"/>
    </xf>
    <xf numFmtId="0" fontId="0" fillId="0" borderId="3" xfId="0" applyBorder="1">
      <alignment vertical="center"/>
    </xf>
    <xf numFmtId="0" fontId="0" fillId="0" borderId="2" xfId="0" applyBorder="1">
      <alignment vertical="center"/>
    </xf>
    <xf numFmtId="176" fontId="0" fillId="0" borderId="0" xfId="0" applyNumberFormat="1">
      <alignment vertical="center"/>
    </xf>
    <xf numFmtId="0" fontId="9" fillId="0" borderId="0" xfId="0" applyFont="1" applyFill="1" applyBorder="1" applyAlignment="1">
      <alignment vertical="center"/>
    </xf>
    <xf numFmtId="0" fontId="9" fillId="0" borderId="0" xfId="0" applyFont="1" applyAlignment="1">
      <alignment vertical="center"/>
    </xf>
    <xf numFmtId="38" fontId="7" fillId="0" borderId="1" xfId="1" applyFont="1" applyFill="1" applyBorder="1">
      <alignment vertical="center"/>
    </xf>
    <xf numFmtId="38" fontId="7" fillId="0" borderId="1" xfId="1" applyFont="1" applyFill="1" applyBorder="1">
      <alignmen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vertical="center"/>
    </xf>
    <xf numFmtId="0" fontId="0" fillId="3" borderId="1" xfId="0" applyFill="1" applyBorder="1" applyAlignment="1">
      <alignment horizontal="center" vertical="center"/>
    </xf>
    <xf numFmtId="0" fontId="0" fillId="3" borderId="1" xfId="0" applyFill="1" applyBorder="1">
      <alignment vertical="center"/>
    </xf>
    <xf numFmtId="38" fontId="7" fillId="3" borderId="1" xfId="1" applyFont="1" applyFill="1" applyBorder="1">
      <alignment vertical="center"/>
    </xf>
    <xf numFmtId="0" fontId="0" fillId="3" borderId="1" xfId="0" applyFill="1" applyBorder="1" applyAlignment="1">
      <alignment horizontal="right" vertical="center"/>
    </xf>
    <xf numFmtId="0" fontId="0" fillId="0" borderId="1" xfId="0" applyBorder="1" applyAlignment="1">
      <alignment horizontal="center" vertical="center"/>
    </xf>
    <xf numFmtId="0" fontId="10" fillId="4" borderId="0" xfId="0" applyFont="1" applyFill="1" applyAlignment="1">
      <alignment vertical="center"/>
    </xf>
    <xf numFmtId="0" fontId="0" fillId="4" borderId="0" xfId="0" applyFill="1" applyAlignment="1">
      <alignment horizontal="center" vertical="center"/>
    </xf>
    <xf numFmtId="0" fontId="0" fillId="4" borderId="0" xfId="0" applyFill="1">
      <alignment vertical="center"/>
    </xf>
    <xf numFmtId="38" fontId="7" fillId="4" borderId="0" xfId="1" applyFont="1" applyFill="1">
      <alignment vertical="center"/>
    </xf>
    <xf numFmtId="0" fontId="11" fillId="0" borderId="0" xfId="0" applyFont="1" applyAlignment="1">
      <alignment horizontal="center" vertical="center"/>
    </xf>
    <xf numFmtId="0" fontId="11" fillId="0" borderId="0" xfId="0" applyFont="1">
      <alignment vertical="center"/>
    </xf>
    <xf numFmtId="0" fontId="0" fillId="0" borderId="0" xfId="0">
      <alignment vertical="center"/>
    </xf>
    <xf numFmtId="0" fontId="0" fillId="2" borderId="1" xfId="0" applyFill="1" applyBorder="1" applyAlignment="1">
      <alignment horizontal="center" vertical="center"/>
    </xf>
    <xf numFmtId="0" fontId="0" fillId="0" borderId="0" xfId="0" applyAlignment="1">
      <alignment horizontal="right" vertical="center"/>
    </xf>
    <xf numFmtId="0" fontId="0" fillId="2" borderId="0" xfId="0" applyFill="1">
      <alignment vertical="center"/>
    </xf>
    <xf numFmtId="0" fontId="0" fillId="0" borderId="0" xfId="0" applyAlignment="1">
      <alignment horizontal="left" vertical="center"/>
    </xf>
    <xf numFmtId="0" fontId="0" fillId="0" borderId="0" xfId="0" applyAlignment="1">
      <alignment horizontal="center" vertical="center"/>
    </xf>
    <xf numFmtId="0" fontId="0" fillId="5" borderId="0" xfId="0" applyFill="1">
      <alignment vertical="center"/>
    </xf>
    <xf numFmtId="0" fontId="12" fillId="0" borderId="0" xfId="0" applyFont="1">
      <alignment vertical="center"/>
    </xf>
    <xf numFmtId="0" fontId="13" fillId="0" borderId="1" xfId="0" applyFont="1" applyBorder="1">
      <alignment vertical="center"/>
    </xf>
    <xf numFmtId="0" fontId="13" fillId="0" borderId="0" xfId="0" applyFont="1" applyBorder="1">
      <alignment vertical="center"/>
    </xf>
    <xf numFmtId="0" fontId="13" fillId="0" borderId="6" xfId="0" applyFont="1" applyBorder="1">
      <alignment vertical="center"/>
    </xf>
    <xf numFmtId="0" fontId="12" fillId="0" borderId="0" xfId="0" applyFont="1" applyFill="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3" fillId="0" borderId="6" xfId="0" applyFont="1" applyBorder="1" applyAlignment="1">
      <alignment horizontal="center" vertical="center"/>
    </xf>
    <xf numFmtId="0" fontId="12" fillId="0" borderId="0" xfId="0" applyFont="1" applyAlignment="1">
      <alignment vertical="center"/>
    </xf>
    <xf numFmtId="0" fontId="12" fillId="0" borderId="0" xfId="0" applyFont="1" applyFill="1" applyBorder="1" applyAlignment="1">
      <alignment vertical="center"/>
    </xf>
    <xf numFmtId="0" fontId="12" fillId="0" borderId="0" xfId="0" applyFont="1" applyBorder="1">
      <alignment vertical="center"/>
    </xf>
    <xf numFmtId="0" fontId="12" fillId="0" borderId="0" xfId="0" applyFont="1" applyBorder="1" applyAlignment="1">
      <alignment horizontal="center" vertical="center" wrapText="1"/>
    </xf>
    <xf numFmtId="0" fontId="12" fillId="2" borderId="1" xfId="0" applyFont="1" applyFill="1" applyBorder="1" applyAlignment="1">
      <alignment horizontal="center" vertical="center"/>
    </xf>
    <xf numFmtId="0" fontId="12" fillId="0" borderId="6" xfId="0" applyFont="1" applyBorder="1">
      <alignment vertical="center"/>
    </xf>
    <xf numFmtId="0" fontId="12" fillId="0" borderId="1" xfId="0" applyFont="1" applyBorder="1" applyAlignment="1">
      <alignment horizontal="left" vertical="center"/>
    </xf>
    <xf numFmtId="0" fontId="12" fillId="0" borderId="0" xfId="0" applyFont="1" applyBorder="1" applyAlignment="1">
      <alignment horizontal="left" vertical="center"/>
    </xf>
    <xf numFmtId="0" fontId="13" fillId="0" borderId="1" xfId="0" applyFont="1" applyBorder="1" applyAlignment="1">
      <alignment horizontal="left" vertical="center"/>
    </xf>
    <xf numFmtId="177" fontId="12" fillId="0" borderId="0" xfId="1" applyNumberFormat="1" applyFont="1">
      <alignment vertical="center"/>
    </xf>
    <xf numFmtId="177" fontId="13" fillId="5" borderId="0" xfId="0" applyNumberFormat="1" applyFont="1" applyFill="1" applyBorder="1">
      <alignment vertical="center"/>
    </xf>
    <xf numFmtId="177" fontId="13" fillId="5" borderId="6" xfId="0" applyNumberFormat="1" applyFont="1" applyFill="1" applyBorder="1">
      <alignment vertical="center"/>
    </xf>
    <xf numFmtId="177" fontId="12" fillId="0" borderId="0" xfId="0" applyNumberFormat="1" applyFont="1">
      <alignment vertical="center"/>
    </xf>
    <xf numFmtId="0" fontId="12" fillId="0" borderId="0" xfId="0" applyFont="1" applyAlignment="1">
      <alignment horizontal="left"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6" xfId="0"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13" fillId="0" borderId="2" xfId="0" applyFont="1" applyFill="1" applyBorder="1" applyAlignment="1">
      <alignment vertical="center" shrinkToFit="1"/>
    </xf>
    <xf numFmtId="0" fontId="13" fillId="0" borderId="3" xfId="0" applyFont="1" applyFill="1" applyBorder="1" applyAlignment="1">
      <alignment vertical="center" shrinkToFit="1"/>
    </xf>
    <xf numFmtId="0" fontId="13" fillId="0" borderId="1" xfId="0" applyFont="1" applyFill="1" applyBorder="1" applyAlignment="1">
      <alignment vertical="center" shrinkToFit="1"/>
    </xf>
    <xf numFmtId="0" fontId="13" fillId="0" borderId="4" xfId="0" applyFont="1" applyFill="1" applyBorder="1" applyAlignment="1">
      <alignment vertical="center" shrinkToFit="1"/>
    </xf>
    <xf numFmtId="38" fontId="12" fillId="5" borderId="0" xfId="1" applyFont="1" applyFill="1" applyBorder="1" applyAlignment="1">
      <alignment vertical="center" shrinkToFit="1"/>
    </xf>
    <xf numFmtId="0" fontId="12" fillId="5" borderId="0" xfId="0" applyFont="1" applyFill="1" applyBorder="1" applyAlignment="1">
      <alignment vertical="center" shrinkToFit="1"/>
    </xf>
    <xf numFmtId="0" fontId="12" fillId="0" borderId="0" xfId="0" applyFont="1" applyAlignment="1">
      <alignment vertical="center" wrapText="1" shrinkToFit="1"/>
    </xf>
    <xf numFmtId="0" fontId="13" fillId="0" borderId="2" xfId="0"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0" fillId="6" borderId="0" xfId="0" applyFill="1">
      <alignment vertical="center"/>
    </xf>
    <xf numFmtId="0" fontId="12" fillId="2" borderId="1" xfId="0" applyFont="1" applyFill="1" applyBorder="1" applyAlignment="1">
      <alignment horizontal="center" vertical="center"/>
    </xf>
    <xf numFmtId="0" fontId="10" fillId="0" borderId="0" xfId="0" applyFont="1" applyAlignment="1">
      <alignment vertical="center"/>
    </xf>
    <xf numFmtId="0" fontId="12" fillId="0" borderId="1" xfId="0" applyFont="1" applyFill="1" applyBorder="1">
      <alignment vertical="center"/>
    </xf>
    <xf numFmtId="38" fontId="12" fillId="0" borderId="1" xfId="1" applyFont="1" applyFill="1" applyBorder="1">
      <alignment vertical="center"/>
    </xf>
    <xf numFmtId="38" fontId="12" fillId="0" borderId="1" xfId="1" applyFont="1" applyFill="1" applyBorder="1" applyAlignment="1">
      <alignment vertical="center"/>
    </xf>
    <xf numFmtId="0" fontId="13" fillId="0" borderId="1" xfId="0" applyFont="1" applyFill="1" applyBorder="1" applyAlignment="1">
      <alignment horizontal="right" vertical="center"/>
    </xf>
    <xf numFmtId="38" fontId="13" fillId="0" borderId="1" xfId="1" applyFont="1" applyFill="1" applyBorder="1" applyAlignment="1">
      <alignment vertical="center"/>
    </xf>
    <xf numFmtId="38" fontId="12" fillId="0" borderId="0" xfId="1" applyFont="1">
      <alignment vertical="center"/>
    </xf>
    <xf numFmtId="0" fontId="10" fillId="0" borderId="0" xfId="0" applyFont="1" applyAlignment="1">
      <alignment horizontal="center" vertical="center"/>
    </xf>
    <xf numFmtId="0" fontId="12" fillId="0" borderId="0" xfId="0" applyFont="1" applyAlignment="1">
      <alignment horizontal="right" vertical="center"/>
    </xf>
    <xf numFmtId="38" fontId="12" fillId="5" borderId="0" xfId="1" applyFont="1" applyFill="1">
      <alignment vertical="center"/>
    </xf>
    <xf numFmtId="176" fontId="8" fillId="0" borderId="0" xfId="0" applyNumberFormat="1" applyFont="1" applyFill="1">
      <alignment vertical="center"/>
    </xf>
    <xf numFmtId="0" fontId="8" fillId="0" borderId="0" xfId="0" applyFont="1" applyFill="1">
      <alignment vertical="center"/>
    </xf>
    <xf numFmtId="38" fontId="8" fillId="0" borderId="0" xfId="1" applyFont="1" applyFill="1">
      <alignment vertical="center"/>
    </xf>
    <xf numFmtId="0" fontId="12" fillId="0" borderId="7" xfId="0" applyFont="1" applyFill="1" applyBorder="1" applyAlignment="1">
      <alignment horizontal="center" vertical="center"/>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3" fillId="0" borderId="1" xfId="0" applyFont="1" applyFill="1" applyBorder="1" applyAlignment="1">
      <alignment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3" fontId="12" fillId="0" borderId="4" xfId="0" applyNumberFormat="1" applyFont="1" applyFill="1" applyBorder="1" applyAlignment="1">
      <alignment vertical="center"/>
    </xf>
    <xf numFmtId="0" fontId="12" fillId="0" borderId="3" xfId="0" applyFont="1" applyFill="1" applyBorder="1" applyAlignment="1">
      <alignment vertical="center"/>
    </xf>
    <xf numFmtId="0" fontId="0" fillId="0" borderId="0" xfId="0" applyFill="1">
      <alignment vertical="center"/>
    </xf>
    <xf numFmtId="0" fontId="12" fillId="0" borderId="4" xfId="0" applyFont="1" applyFill="1" applyBorder="1" applyAlignment="1">
      <alignment vertical="center"/>
    </xf>
    <xf numFmtId="0" fontId="13" fillId="0" borderId="1" xfId="0" applyFont="1" applyFill="1" applyBorder="1">
      <alignment vertical="center"/>
    </xf>
    <xf numFmtId="177" fontId="12" fillId="0" borderId="1" xfId="1" applyNumberFormat="1" applyFont="1" applyFill="1" applyBorder="1">
      <alignment vertical="center"/>
    </xf>
    <xf numFmtId="0" fontId="13" fillId="0" borderId="1" xfId="0" applyFont="1" applyFill="1" applyBorder="1" applyAlignment="1">
      <alignment horizontal="left" vertical="center"/>
    </xf>
    <xf numFmtId="177" fontId="13" fillId="0" borderId="1" xfId="0" applyNumberFormat="1" applyFont="1" applyFill="1" applyBorder="1">
      <alignment vertical="center"/>
    </xf>
    <xf numFmtId="0" fontId="12" fillId="0" borderId="1" xfId="0" applyFont="1" applyFill="1" applyBorder="1" applyAlignment="1">
      <alignment horizontal="left" vertical="center"/>
    </xf>
    <xf numFmtId="38" fontId="13" fillId="0" borderId="1" xfId="1" applyFont="1" applyFill="1" applyBorder="1">
      <alignment vertical="center"/>
    </xf>
    <xf numFmtId="177" fontId="13" fillId="0" borderId="1" xfId="1" applyNumberFormat="1" applyFont="1" applyFill="1" applyBorder="1">
      <alignment vertical="center"/>
    </xf>
    <xf numFmtId="0" fontId="13" fillId="0" borderId="2" xfId="0" applyFont="1" applyFill="1" applyBorder="1">
      <alignment vertical="center"/>
    </xf>
    <xf numFmtId="0" fontId="13" fillId="0" borderId="1" xfId="0" applyFont="1" applyFill="1" applyBorder="1" applyAlignment="1">
      <alignment horizontal="left" vertical="center" shrinkToFit="1"/>
    </xf>
    <xf numFmtId="0" fontId="13" fillId="0" borderId="0" xfId="0" applyFont="1" applyFill="1" applyBorder="1">
      <alignment vertical="center"/>
    </xf>
    <xf numFmtId="0" fontId="13" fillId="0" borderId="2"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Border="1" applyAlignment="1">
      <alignment horizontal="left" vertical="center"/>
    </xf>
    <xf numFmtId="177" fontId="13" fillId="0" borderId="0" xfId="0" applyNumberFormat="1" applyFont="1" applyFill="1" applyBorder="1">
      <alignment vertical="center"/>
    </xf>
    <xf numFmtId="0" fontId="12" fillId="0" borderId="2" xfId="0" applyFont="1" applyFill="1" applyBorder="1">
      <alignment vertical="center"/>
    </xf>
    <xf numFmtId="177" fontId="13" fillId="0" borderId="9" xfId="1" applyNumberFormat="1" applyFont="1" applyFill="1" applyBorder="1">
      <alignment vertical="center"/>
    </xf>
    <xf numFmtId="0" fontId="13" fillId="0" borderId="2" xfId="0" applyFont="1" applyFill="1" applyBorder="1" applyAlignment="1">
      <alignment vertical="center"/>
    </xf>
    <xf numFmtId="0" fontId="13" fillId="0" borderId="4" xfId="0" applyFont="1" applyFill="1" applyBorder="1" applyAlignment="1">
      <alignment vertical="center"/>
    </xf>
    <xf numFmtId="0" fontId="13" fillId="0" borderId="3" xfId="0" applyFont="1" applyFill="1" applyBorder="1" applyAlignment="1">
      <alignment horizontal="right" vertical="center"/>
    </xf>
    <xf numFmtId="0" fontId="13" fillId="0" borderId="4" xfId="0" applyFont="1" applyFill="1" applyBorder="1" applyAlignment="1">
      <alignment horizontal="left" vertical="center"/>
    </xf>
    <xf numFmtId="0" fontId="13" fillId="0" borderId="2" xfId="0" applyFont="1" applyFill="1" applyBorder="1" applyAlignment="1">
      <alignment vertical="center" wrapText="1"/>
    </xf>
    <xf numFmtId="38" fontId="13" fillId="0" borderId="2" xfId="1" applyFont="1" applyFill="1" applyBorder="1">
      <alignment vertical="center"/>
    </xf>
    <xf numFmtId="38" fontId="12" fillId="0" borderId="2" xfId="1" applyFont="1" applyFill="1" applyBorder="1">
      <alignment vertical="center"/>
    </xf>
    <xf numFmtId="0" fontId="12" fillId="0" borderId="10" xfId="0" applyFont="1" applyFill="1" applyBorder="1">
      <alignment vertical="center"/>
    </xf>
    <xf numFmtId="38" fontId="13" fillId="0" borderId="1" xfId="1" applyFont="1" applyFill="1" applyBorder="1" applyAlignment="1">
      <alignment vertical="center" shrinkToFit="1"/>
    </xf>
    <xf numFmtId="0" fontId="12" fillId="0" borderId="1" xfId="0" applyFont="1" applyFill="1" applyBorder="1" applyAlignment="1">
      <alignment vertical="center" shrinkToFit="1"/>
    </xf>
    <xf numFmtId="0" fontId="10" fillId="0" borderId="1" xfId="0" applyFont="1" applyFill="1" applyBorder="1" applyAlignment="1">
      <alignment horizontal="center" vertical="center"/>
    </xf>
    <xf numFmtId="176" fontId="0" fillId="0" borderId="0" xfId="0" applyNumberFormat="1" applyFill="1">
      <alignment vertical="center"/>
    </xf>
    <xf numFmtId="38" fontId="7" fillId="0" borderId="0" xfId="1" applyFont="1" applyFill="1">
      <alignment vertical="center"/>
    </xf>
    <xf numFmtId="0" fontId="12" fillId="0" borderId="3" xfId="0" applyFont="1" applyFill="1" applyBorder="1">
      <alignment vertical="center"/>
    </xf>
    <xf numFmtId="0" fontId="12" fillId="0" borderId="7" xfId="0" applyFont="1" applyFill="1" applyBorder="1" applyAlignment="1">
      <alignment vertical="center" wrapText="1"/>
    </xf>
    <xf numFmtId="0" fontId="12" fillId="0" borderId="3" xfId="0" applyFont="1" applyFill="1" applyBorder="1" applyAlignment="1">
      <alignment horizontal="right" vertical="center"/>
    </xf>
    <xf numFmtId="38" fontId="12" fillId="0" borderId="3" xfId="1" applyFont="1" applyFill="1" applyBorder="1">
      <alignment vertical="center"/>
    </xf>
    <xf numFmtId="0" fontId="0" fillId="0" borderId="0" xfId="0" applyFill="1" applyAlignment="1">
      <alignment horizontal="center" vertical="center"/>
    </xf>
    <xf numFmtId="0" fontId="10" fillId="2"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2" borderId="2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 xfId="0" applyFont="1" applyFill="1" applyBorder="1" applyAlignment="1">
      <alignment horizontal="right" vertical="center"/>
    </xf>
    <xf numFmtId="0" fontId="13" fillId="0" borderId="1"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5" xfId="0" applyFont="1" applyFill="1" applyBorder="1">
      <alignment vertical="center"/>
    </xf>
    <xf numFmtId="0" fontId="12" fillId="0" borderId="30" xfId="0" applyFont="1" applyFill="1" applyBorder="1" applyAlignment="1">
      <alignment vertical="center"/>
    </xf>
    <xf numFmtId="0" fontId="12" fillId="0" borderId="31" xfId="0" applyFont="1" applyFill="1" applyBorder="1" applyAlignment="1">
      <alignment vertical="center"/>
    </xf>
    <xf numFmtId="3" fontId="12" fillId="0" borderId="32" xfId="0" applyNumberFormat="1" applyFont="1"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 xfId="0" applyFill="1" applyBorder="1" applyAlignment="1">
      <alignment horizontal="center" vertical="center"/>
    </xf>
    <xf numFmtId="0" fontId="12" fillId="0" borderId="1" xfId="0" applyFont="1" applyFill="1" applyBorder="1" applyAlignment="1">
      <alignment horizontal="right" vertical="center"/>
    </xf>
    <xf numFmtId="38" fontId="7" fillId="2" borderId="1" xfId="1" applyFont="1" applyFill="1" applyBorder="1" applyAlignment="1">
      <alignment horizontal="center" vertical="center"/>
    </xf>
    <xf numFmtId="0" fontId="12" fillId="0" borderId="1" xfId="0" applyFont="1" applyFill="1" applyBorder="1" applyAlignment="1">
      <alignment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0" xfId="0" applyFont="1" applyFill="1" applyBorder="1" applyAlignment="1">
      <alignment vertical="center"/>
    </xf>
    <xf numFmtId="0" fontId="12" fillId="0" borderId="1" xfId="0" applyFont="1" applyFill="1" applyBorder="1" applyAlignment="1">
      <alignment vertical="center"/>
    </xf>
    <xf numFmtId="0" fontId="13" fillId="0" borderId="1" xfId="0" applyFont="1" applyFill="1" applyBorder="1" applyAlignment="1">
      <alignment vertical="center"/>
    </xf>
    <xf numFmtId="0" fontId="12" fillId="0" borderId="7" xfId="0" applyFont="1" applyFill="1" applyBorder="1" applyAlignment="1">
      <alignment vertical="center" wrapText="1"/>
    </xf>
    <xf numFmtId="0" fontId="12" fillId="0" borderId="1" xfId="0" applyFont="1" applyFill="1" applyBorder="1" applyAlignment="1">
      <alignment horizontal="left"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2" borderId="1" xfId="0" applyFont="1" applyFill="1" applyBorder="1" applyAlignment="1">
      <alignment horizontal="center" vertical="center"/>
    </xf>
    <xf numFmtId="38" fontId="12" fillId="2" borderId="1" xfId="1" applyFont="1" applyFill="1" applyBorder="1" applyAlignment="1">
      <alignment horizontal="center" vertical="center"/>
    </xf>
    <xf numFmtId="0" fontId="10"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vertical="center" wrapText="1"/>
    </xf>
    <xf numFmtId="0" fontId="0" fillId="3" borderId="3" xfId="0" applyFill="1" applyBorder="1" applyAlignment="1">
      <alignment vertical="center"/>
    </xf>
    <xf numFmtId="0" fontId="0" fillId="0" borderId="9" xfId="0"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9"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9" xfId="0" applyFill="1" applyBorder="1" applyAlignment="1">
      <alignment vertical="center" wrapText="1"/>
    </xf>
    <xf numFmtId="0" fontId="0" fillId="0" borderId="11" xfId="0"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3" fontId="0" fillId="0" borderId="2"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3" borderId="2" xfId="0" applyFill="1" applyBorder="1" applyAlignment="1">
      <alignment horizontal="center"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2" xfId="0" applyFont="1" applyBorder="1" applyAlignment="1">
      <alignment vertical="center" shrinkToFit="1"/>
    </xf>
    <xf numFmtId="0" fontId="0" fillId="0" borderId="4" xfId="0" applyFont="1" applyBorder="1" applyAlignment="1">
      <alignment vertical="center" shrinkToFit="1"/>
    </xf>
    <xf numFmtId="0" fontId="13" fillId="0" borderId="1" xfId="0" applyFont="1" applyFill="1" applyBorder="1" applyAlignment="1">
      <alignment vertical="center" wrapText="1" shrinkToFit="1"/>
    </xf>
    <xf numFmtId="0" fontId="13" fillId="0" borderId="2" xfId="0" applyFont="1" applyFill="1" applyBorder="1" applyAlignment="1">
      <alignment vertical="center" wrapText="1" shrinkToFit="1"/>
    </xf>
    <xf numFmtId="0" fontId="13" fillId="0" borderId="11"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2" xfId="0" applyFont="1" applyFill="1" applyBorder="1" applyAlignment="1">
      <alignment horizontal="left" vertical="center"/>
    </xf>
    <xf numFmtId="0" fontId="13" fillId="2" borderId="4" xfId="0" applyFont="1" applyFill="1" applyBorder="1" applyAlignment="1">
      <alignment horizontal="left" vertical="center"/>
    </xf>
    <xf numFmtId="0" fontId="13" fillId="2" borderId="3" xfId="0" applyFont="1" applyFill="1" applyBorder="1" applyAlignment="1">
      <alignment horizontal="left"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6" xfId="0" applyFont="1" applyBorder="1" applyAlignment="1">
      <alignment horizontal="left"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38" fontId="12" fillId="2" borderId="1" xfId="1"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38" fontId="13" fillId="2" borderId="2" xfId="1" applyFont="1" applyFill="1" applyBorder="1" applyAlignment="1">
      <alignment horizontal="center" vertical="center" shrinkToFit="1"/>
    </xf>
    <xf numFmtId="0" fontId="12" fillId="0" borderId="9"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 xfId="0" applyFont="1" applyFill="1" applyBorder="1" applyAlignment="1">
      <alignment horizontal="left" vertical="center" wrapText="1"/>
    </xf>
    <xf numFmtId="3" fontId="12" fillId="0" borderId="2"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13" fillId="0" borderId="3" xfId="0" applyFont="1" applyFill="1" applyBorder="1" applyAlignment="1">
      <alignment horizontal="left" vertical="center"/>
    </xf>
    <xf numFmtId="0" fontId="13" fillId="0" borderId="7" xfId="0" applyFont="1" applyFill="1" applyBorder="1" applyAlignment="1">
      <alignment vertical="center" wrapText="1"/>
    </xf>
    <xf numFmtId="0" fontId="13" fillId="0" borderId="10"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9" xfId="0" applyFont="1" applyFill="1" applyBorder="1" applyAlignment="1">
      <alignment vertical="center" wrapText="1"/>
    </xf>
    <xf numFmtId="0" fontId="13" fillId="0" borderId="5" xfId="0" applyFont="1" applyFill="1" applyBorder="1" applyAlignment="1">
      <alignment vertical="center" wrapText="1"/>
    </xf>
    <xf numFmtId="0" fontId="13" fillId="0" borderId="11" xfId="0" applyFont="1" applyFill="1" applyBorder="1" applyAlignment="1">
      <alignment vertical="center" wrapText="1"/>
    </xf>
    <xf numFmtId="0" fontId="13" fillId="0" borderId="12" xfId="0" applyFont="1" applyFill="1" applyBorder="1" applyAlignment="1">
      <alignment vertical="center" wrapText="1"/>
    </xf>
    <xf numFmtId="0" fontId="13" fillId="0" borderId="6" xfId="0" applyFont="1" applyFill="1" applyBorder="1" applyAlignment="1">
      <alignment vertical="center" wrapText="1"/>
    </xf>
    <xf numFmtId="0" fontId="13" fillId="0" borderId="13" xfId="0" applyFont="1" applyFill="1" applyBorder="1" applyAlignment="1">
      <alignment vertical="center" wrapText="1"/>
    </xf>
    <xf numFmtId="0" fontId="12" fillId="0" borderId="2"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vertical="center" wrapText="1"/>
    </xf>
    <xf numFmtId="0" fontId="12" fillId="0" borderId="5" xfId="0" applyFont="1" applyFill="1" applyBorder="1" applyAlignment="1">
      <alignment vertical="center" wrapText="1"/>
    </xf>
    <xf numFmtId="0" fontId="12" fillId="0" borderId="11" xfId="0" applyFont="1" applyFill="1" applyBorder="1" applyAlignment="1">
      <alignment vertical="center" wrapText="1"/>
    </xf>
    <xf numFmtId="0" fontId="12" fillId="0" borderId="14" xfId="0" applyFont="1" applyFill="1" applyBorder="1" applyAlignment="1">
      <alignment vertical="center" wrapText="1"/>
    </xf>
    <xf numFmtId="0" fontId="12" fillId="0" borderId="0" xfId="0" applyFont="1" applyFill="1" applyBorder="1" applyAlignment="1">
      <alignment vertical="center" wrapText="1"/>
    </xf>
    <xf numFmtId="0" fontId="12" fillId="0" borderId="15" xfId="0" applyFont="1" applyFill="1" applyBorder="1" applyAlignment="1">
      <alignment vertical="center" wrapText="1"/>
    </xf>
    <xf numFmtId="0" fontId="12" fillId="0" borderId="4" xfId="0" applyFont="1" applyFill="1" applyBorder="1" applyAlignment="1">
      <alignment horizontal="center" vertical="center"/>
    </xf>
    <xf numFmtId="0" fontId="13" fillId="0" borderId="9"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2" xfId="0" applyFont="1" applyFill="1" applyBorder="1" applyAlignment="1">
      <alignment vertical="center" shrinkToFit="1"/>
    </xf>
    <xf numFmtId="0" fontId="13" fillId="0" borderId="4" xfId="0" applyFont="1" applyFill="1" applyBorder="1" applyAlignment="1">
      <alignment vertical="center" shrinkToFit="1"/>
    </xf>
    <xf numFmtId="0" fontId="12" fillId="0" borderId="15" xfId="0" applyFont="1" applyFill="1" applyBorder="1" applyAlignment="1">
      <alignment horizontal="center" vertical="center"/>
    </xf>
    <xf numFmtId="0" fontId="12" fillId="0" borderId="8" xfId="0" applyFont="1" applyFill="1" applyBorder="1" applyAlignment="1">
      <alignment horizontal="center" vertical="center"/>
    </xf>
    <xf numFmtId="177" fontId="12" fillId="2" borderId="1" xfId="1" applyNumberFormat="1"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177" fontId="12" fillId="2" borderId="10" xfId="1" applyNumberFormat="1" applyFont="1" applyFill="1" applyBorder="1" applyAlignment="1">
      <alignment horizontal="center" vertical="center"/>
    </xf>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xf>
    <xf numFmtId="0" fontId="12" fillId="2" borderId="5"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1" xfId="0" applyFont="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38" fontId="12" fillId="2" borderId="17" xfId="1" applyFont="1" applyFill="1" applyBorder="1" applyAlignment="1">
      <alignment horizontal="center" vertical="center"/>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509587</xdr:colOff>
      <xdr:row>6</xdr:row>
      <xdr:rowOff>276225</xdr:rowOff>
    </xdr:from>
    <xdr:to>
      <xdr:col>9</xdr:col>
      <xdr:colOff>564015</xdr:colOff>
      <xdr:row>8</xdr:row>
      <xdr:rowOff>16669</xdr:rowOff>
    </xdr:to>
    <xdr:sp macro="" textlink="">
      <xdr:nvSpPr>
        <xdr:cNvPr id="2" name="正方形/長方形 1"/>
        <xdr:cNvSpPr/>
      </xdr:nvSpPr>
      <xdr:spPr>
        <a:xfrm>
          <a:off x="6045993" y="2371725"/>
          <a:ext cx="5102678" cy="4548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ja-JP" sz="1600">
              <a:solidFill>
                <a:schemeClr val="dk1"/>
              </a:solidFill>
              <a:latin typeface="+mn-lt"/>
              <a:ea typeface="+mn-ea"/>
              <a:cs typeface="+mn-cs"/>
            </a:rPr>
            <a:t>網掛け部分は、</a:t>
          </a:r>
          <a:r>
            <a:rPr kumimoji="1" lang="ja-JP" altLang="en-US" sz="1600"/>
            <a:t>上越市では使用しません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K33"/>
  <sheetViews>
    <sheetView tabSelected="1" view="pageBreakPreview" zoomScale="50" zoomScaleNormal="75" zoomScaleSheetLayoutView="50" zoomScalePageLayoutView="70" workbookViewId="0">
      <selection activeCell="C8" sqref="C8"/>
    </sheetView>
  </sheetViews>
  <sheetFormatPr defaultRowHeight="30.75" customHeight="1" x14ac:dyDescent="0.15"/>
  <cols>
    <col min="1" max="2" width="13.875" style="1" customWidth="1"/>
    <col min="3" max="3" width="71.125" style="31" bestFit="1" customWidth="1"/>
    <col min="4" max="4" width="44.5" style="31" bestFit="1" customWidth="1"/>
    <col min="5" max="5" width="56.25" style="31" bestFit="1" customWidth="1"/>
    <col min="6" max="6" width="56.625" style="31" bestFit="1" customWidth="1"/>
    <col min="7" max="7" width="44.375" style="31" bestFit="1" customWidth="1"/>
    <col min="8" max="8" width="13.875" style="9" customWidth="1"/>
    <col min="9" max="9" width="13.875" style="1" customWidth="1"/>
    <col min="10" max="10" width="2.5" style="13" customWidth="1"/>
    <col min="11" max="16384" width="9" style="31"/>
  </cols>
  <sheetData>
    <row r="1" spans="1:11" ht="33" customHeight="1" x14ac:dyDescent="0.15">
      <c r="A1" s="46" t="s">
        <v>189</v>
      </c>
      <c r="B1" s="29"/>
      <c r="C1" s="30"/>
      <c r="D1" s="30"/>
      <c r="E1" s="30"/>
      <c r="F1" s="30"/>
    </row>
    <row r="2" spans="1:11" ht="32.25" customHeight="1" x14ac:dyDescent="0.15">
      <c r="A2" s="156" t="s">
        <v>2</v>
      </c>
      <c r="B2" s="157"/>
      <c r="C2" s="158" t="s">
        <v>3</v>
      </c>
      <c r="D2" s="160" t="s">
        <v>4</v>
      </c>
      <c r="E2" s="160"/>
      <c r="F2" s="160"/>
      <c r="G2" s="160"/>
      <c r="H2" s="162" t="s">
        <v>9</v>
      </c>
      <c r="I2" s="160" t="s">
        <v>10</v>
      </c>
    </row>
    <row r="3" spans="1:11" ht="32.25" customHeight="1" x14ac:dyDescent="0.15">
      <c r="A3" s="32" t="s">
        <v>0</v>
      </c>
      <c r="B3" s="32" t="s">
        <v>1</v>
      </c>
      <c r="C3" s="159"/>
      <c r="D3" s="160"/>
      <c r="E3" s="160"/>
      <c r="F3" s="160"/>
      <c r="G3" s="160"/>
      <c r="H3" s="162"/>
      <c r="I3" s="160"/>
    </row>
    <row r="4" spans="1:11" ht="32.25" customHeight="1" x14ac:dyDescent="0.15">
      <c r="A4" s="97" t="s">
        <v>73</v>
      </c>
      <c r="B4" s="97">
        <v>1111</v>
      </c>
      <c r="C4" s="80" t="s">
        <v>168</v>
      </c>
      <c r="D4" s="163" t="s">
        <v>585</v>
      </c>
      <c r="E4" s="94" t="s">
        <v>471</v>
      </c>
      <c r="F4" s="164"/>
      <c r="G4" s="165"/>
      <c r="H4" s="81">
        <v>1176</v>
      </c>
      <c r="I4" s="92" t="s">
        <v>11</v>
      </c>
      <c r="J4" s="132"/>
      <c r="K4" s="103"/>
    </row>
    <row r="5" spans="1:11" ht="32.25" customHeight="1" x14ac:dyDescent="0.15">
      <c r="A5" s="97" t="s">
        <v>73</v>
      </c>
      <c r="B5" s="97">
        <v>2111</v>
      </c>
      <c r="C5" s="80" t="s">
        <v>89</v>
      </c>
      <c r="D5" s="163"/>
      <c r="E5" s="94" t="s">
        <v>471</v>
      </c>
      <c r="F5" s="164"/>
      <c r="G5" s="165"/>
      <c r="H5" s="81">
        <v>39</v>
      </c>
      <c r="I5" s="92" t="s">
        <v>12</v>
      </c>
      <c r="J5" s="132"/>
      <c r="K5" s="133"/>
    </row>
    <row r="6" spans="1:11" ht="32.25" customHeight="1" x14ac:dyDescent="0.15">
      <c r="A6" s="97" t="s">
        <v>73</v>
      </c>
      <c r="B6" s="97">
        <v>1211</v>
      </c>
      <c r="C6" s="80" t="s">
        <v>91</v>
      </c>
      <c r="D6" s="163" t="s">
        <v>586</v>
      </c>
      <c r="E6" s="94" t="s">
        <v>472</v>
      </c>
      <c r="F6" s="119"/>
      <c r="G6" s="134"/>
      <c r="H6" s="81">
        <v>2349</v>
      </c>
      <c r="I6" s="92" t="s">
        <v>11</v>
      </c>
      <c r="J6" s="132"/>
      <c r="K6" s="103"/>
    </row>
    <row r="7" spans="1:11" ht="32.25" customHeight="1" x14ac:dyDescent="0.15">
      <c r="A7" s="97" t="s">
        <v>73</v>
      </c>
      <c r="B7" s="97">
        <v>2211</v>
      </c>
      <c r="C7" s="80" t="s">
        <v>92</v>
      </c>
      <c r="D7" s="163"/>
      <c r="E7" s="94" t="s">
        <v>473</v>
      </c>
      <c r="F7" s="119"/>
      <c r="G7" s="134"/>
      <c r="H7" s="81">
        <v>77</v>
      </c>
      <c r="I7" s="92" t="s">
        <v>12</v>
      </c>
      <c r="J7" s="132"/>
      <c r="K7" s="133"/>
    </row>
    <row r="8" spans="1:11" ht="32.25" customHeight="1" x14ac:dyDescent="0.15">
      <c r="A8" s="97" t="s">
        <v>73</v>
      </c>
      <c r="B8" s="97">
        <v>1321</v>
      </c>
      <c r="C8" s="80" t="s">
        <v>93</v>
      </c>
      <c r="D8" s="163" t="s">
        <v>587</v>
      </c>
      <c r="E8" s="94" t="s">
        <v>474</v>
      </c>
      <c r="F8" s="119"/>
      <c r="G8" s="134"/>
      <c r="H8" s="81">
        <v>3727</v>
      </c>
      <c r="I8" s="92" t="s">
        <v>11</v>
      </c>
      <c r="J8" s="132"/>
      <c r="K8" s="103"/>
    </row>
    <row r="9" spans="1:11" ht="32.25" customHeight="1" x14ac:dyDescent="0.15">
      <c r="A9" s="97" t="s">
        <v>73</v>
      </c>
      <c r="B9" s="97">
        <v>2321</v>
      </c>
      <c r="C9" s="80" t="s">
        <v>94</v>
      </c>
      <c r="D9" s="172"/>
      <c r="E9" s="135" t="s">
        <v>474</v>
      </c>
      <c r="F9" s="167"/>
      <c r="G9" s="168"/>
      <c r="H9" s="81">
        <v>123</v>
      </c>
      <c r="I9" s="92" t="s">
        <v>12</v>
      </c>
      <c r="J9" s="132"/>
      <c r="K9" s="133"/>
    </row>
    <row r="10" spans="1:11" s="77" customFormat="1" ht="32.25" customHeight="1" x14ac:dyDescent="0.15">
      <c r="A10" s="97" t="s">
        <v>182</v>
      </c>
      <c r="B10" s="97">
        <v>6001</v>
      </c>
      <c r="C10" s="80" t="s">
        <v>468</v>
      </c>
      <c r="D10" s="174" t="s">
        <v>469</v>
      </c>
      <c r="E10" s="175"/>
      <c r="F10" s="175"/>
      <c r="G10" s="136" t="s">
        <v>588</v>
      </c>
      <c r="H10" s="137"/>
      <c r="I10" s="92" t="s">
        <v>470</v>
      </c>
      <c r="J10" s="132"/>
      <c r="K10" s="133"/>
    </row>
    <row r="11" spans="1:11" ht="32.25" customHeight="1" x14ac:dyDescent="0.15">
      <c r="A11" s="96" t="s">
        <v>73</v>
      </c>
      <c r="B11" s="97">
        <v>8000</v>
      </c>
      <c r="C11" s="80" t="s">
        <v>96</v>
      </c>
      <c r="D11" s="169" t="s">
        <v>6</v>
      </c>
      <c r="E11" s="169"/>
      <c r="F11" s="161" t="s">
        <v>18</v>
      </c>
      <c r="G11" s="161"/>
      <c r="H11" s="81"/>
      <c r="I11" s="146" t="s">
        <v>14</v>
      </c>
      <c r="J11" s="132"/>
      <c r="K11" s="103"/>
    </row>
    <row r="12" spans="1:11" ht="32.25" customHeight="1" x14ac:dyDescent="0.15">
      <c r="A12" s="96" t="s">
        <v>73</v>
      </c>
      <c r="B12" s="97">
        <v>8001</v>
      </c>
      <c r="C12" s="80" t="s">
        <v>97</v>
      </c>
      <c r="D12" s="170"/>
      <c r="E12" s="170"/>
      <c r="F12" s="161" t="s">
        <v>18</v>
      </c>
      <c r="G12" s="161"/>
      <c r="H12" s="81"/>
      <c r="I12" s="146" t="s">
        <v>15</v>
      </c>
      <c r="J12" s="132"/>
      <c r="K12" s="103"/>
    </row>
    <row r="13" spans="1:11" ht="32.25" customHeight="1" x14ac:dyDescent="0.15">
      <c r="A13" s="96" t="s">
        <v>73</v>
      </c>
      <c r="B13" s="97">
        <v>8100</v>
      </c>
      <c r="C13" s="80" t="s">
        <v>98</v>
      </c>
      <c r="D13" s="163" t="s">
        <v>5</v>
      </c>
      <c r="E13" s="163"/>
      <c r="F13" s="161" t="s">
        <v>19</v>
      </c>
      <c r="G13" s="161"/>
      <c r="H13" s="81"/>
      <c r="I13" s="146" t="s">
        <v>14</v>
      </c>
      <c r="J13" s="132"/>
      <c r="K13" s="103"/>
    </row>
    <row r="14" spans="1:11" ht="32.25" customHeight="1" x14ac:dyDescent="0.15">
      <c r="A14" s="96" t="s">
        <v>73</v>
      </c>
      <c r="B14" s="97">
        <v>8101</v>
      </c>
      <c r="C14" s="80" t="s">
        <v>99</v>
      </c>
      <c r="D14" s="163"/>
      <c r="E14" s="163"/>
      <c r="F14" s="161" t="s">
        <v>19</v>
      </c>
      <c r="G14" s="161"/>
      <c r="H14" s="81"/>
      <c r="I14" s="146" t="s">
        <v>15</v>
      </c>
      <c r="J14" s="132"/>
      <c r="K14" s="103"/>
    </row>
    <row r="15" spans="1:11" ht="32.25" customHeight="1" x14ac:dyDescent="0.15">
      <c r="A15" s="96" t="s">
        <v>73</v>
      </c>
      <c r="B15" s="97">
        <v>8110</v>
      </c>
      <c r="C15" s="80" t="s">
        <v>100</v>
      </c>
      <c r="D15" s="163" t="s">
        <v>646</v>
      </c>
      <c r="E15" s="163"/>
      <c r="F15" s="161" t="s">
        <v>20</v>
      </c>
      <c r="G15" s="161"/>
      <c r="H15" s="81"/>
      <c r="I15" s="146" t="s">
        <v>14</v>
      </c>
      <c r="J15" s="132"/>
      <c r="K15" s="103"/>
    </row>
    <row r="16" spans="1:11" ht="32.25" customHeight="1" x14ac:dyDescent="0.15">
      <c r="A16" s="96" t="s">
        <v>73</v>
      </c>
      <c r="B16" s="97">
        <v>8111</v>
      </c>
      <c r="C16" s="80" t="s">
        <v>101</v>
      </c>
      <c r="D16" s="163"/>
      <c r="E16" s="163"/>
      <c r="F16" s="161" t="s">
        <v>20</v>
      </c>
      <c r="G16" s="161"/>
      <c r="H16" s="81"/>
      <c r="I16" s="146" t="s">
        <v>15</v>
      </c>
      <c r="J16" s="132"/>
      <c r="K16" s="103"/>
    </row>
    <row r="17" spans="1:11" ht="32.25" customHeight="1" x14ac:dyDescent="0.15">
      <c r="A17" s="96" t="s">
        <v>73</v>
      </c>
      <c r="B17" s="97">
        <v>4001</v>
      </c>
      <c r="C17" s="80" t="s">
        <v>170</v>
      </c>
      <c r="D17" s="170" t="s">
        <v>7</v>
      </c>
      <c r="E17" s="170"/>
      <c r="F17" s="161" t="s">
        <v>21</v>
      </c>
      <c r="G17" s="161"/>
      <c r="H17" s="82">
        <v>200</v>
      </c>
      <c r="I17" s="166" t="s">
        <v>14</v>
      </c>
      <c r="J17" s="132"/>
      <c r="K17" s="103"/>
    </row>
    <row r="18" spans="1:11" ht="32.25" customHeight="1" x14ac:dyDescent="0.15">
      <c r="A18" s="96" t="s">
        <v>73</v>
      </c>
      <c r="B18" s="99">
        <v>4003</v>
      </c>
      <c r="C18" s="105" t="s">
        <v>193</v>
      </c>
      <c r="D18" s="171" t="s">
        <v>194</v>
      </c>
      <c r="E18" s="171"/>
      <c r="F18" s="145" t="s">
        <v>203</v>
      </c>
      <c r="G18" s="83" t="s">
        <v>22</v>
      </c>
      <c r="H18" s="84">
        <v>100</v>
      </c>
      <c r="I18" s="166"/>
      <c r="J18" s="132"/>
      <c r="K18" s="103"/>
    </row>
    <row r="19" spans="1:11" ht="32.25" customHeight="1" x14ac:dyDescent="0.15">
      <c r="A19" s="96" t="s">
        <v>73</v>
      </c>
      <c r="B19" s="99">
        <v>4002</v>
      </c>
      <c r="C19" s="105" t="s">
        <v>625</v>
      </c>
      <c r="D19" s="171"/>
      <c r="E19" s="171"/>
      <c r="F19" s="145" t="s">
        <v>204</v>
      </c>
      <c r="G19" s="83" t="s">
        <v>21</v>
      </c>
      <c r="H19" s="84">
        <v>200</v>
      </c>
      <c r="I19" s="166"/>
      <c r="J19" s="132"/>
      <c r="K19" s="103"/>
    </row>
    <row r="20" spans="1:11" ht="32.25" customHeight="1" x14ac:dyDescent="0.15">
      <c r="A20" s="96" t="s">
        <v>182</v>
      </c>
      <c r="B20" s="97">
        <v>6269</v>
      </c>
      <c r="C20" s="80" t="s">
        <v>198</v>
      </c>
      <c r="D20" s="170" t="s">
        <v>8</v>
      </c>
      <c r="E20" s="170"/>
      <c r="F20" s="80" t="s">
        <v>455</v>
      </c>
      <c r="G20" s="144" t="s">
        <v>456</v>
      </c>
      <c r="H20" s="82"/>
      <c r="I20" s="166"/>
      <c r="J20" s="132"/>
      <c r="K20" s="103"/>
    </row>
    <row r="21" spans="1:11" ht="32.25" customHeight="1" x14ac:dyDescent="0.15">
      <c r="A21" s="96" t="s">
        <v>73</v>
      </c>
      <c r="B21" s="97">
        <v>6270</v>
      </c>
      <c r="C21" s="80" t="s">
        <v>199</v>
      </c>
      <c r="D21" s="170"/>
      <c r="E21" s="170"/>
      <c r="F21" s="80" t="s">
        <v>457</v>
      </c>
      <c r="G21" s="144" t="s">
        <v>458</v>
      </c>
      <c r="H21" s="81"/>
      <c r="I21" s="166"/>
      <c r="J21" s="132"/>
      <c r="K21" s="103"/>
    </row>
    <row r="22" spans="1:11" ht="32.25" customHeight="1" x14ac:dyDescent="0.15">
      <c r="A22" s="96" t="s">
        <v>73</v>
      </c>
      <c r="B22" s="97">
        <v>6271</v>
      </c>
      <c r="C22" s="80" t="s">
        <v>200</v>
      </c>
      <c r="D22" s="170"/>
      <c r="E22" s="170"/>
      <c r="F22" s="80" t="s">
        <v>460</v>
      </c>
      <c r="G22" s="144" t="s">
        <v>459</v>
      </c>
      <c r="H22" s="81"/>
      <c r="I22" s="166"/>
      <c r="J22" s="132"/>
      <c r="K22" s="103"/>
    </row>
    <row r="23" spans="1:11" ht="32.25" customHeight="1" x14ac:dyDescent="0.15">
      <c r="A23" s="97" t="s">
        <v>182</v>
      </c>
      <c r="B23" s="97">
        <v>6278</v>
      </c>
      <c r="C23" s="80" t="s">
        <v>368</v>
      </c>
      <c r="D23" s="173" t="s">
        <v>454</v>
      </c>
      <c r="E23" s="173"/>
      <c r="F23" s="80" t="s">
        <v>648</v>
      </c>
      <c r="G23" s="144" t="s">
        <v>461</v>
      </c>
      <c r="H23" s="81"/>
      <c r="I23" s="166"/>
      <c r="J23" s="132"/>
      <c r="K23" s="103"/>
    </row>
    <row r="24" spans="1:11" ht="32.25" customHeight="1" x14ac:dyDescent="0.15">
      <c r="A24" s="97" t="s">
        <v>182</v>
      </c>
      <c r="B24" s="97">
        <v>6279</v>
      </c>
      <c r="C24" s="80" t="s">
        <v>369</v>
      </c>
      <c r="D24" s="173"/>
      <c r="E24" s="173"/>
      <c r="F24" s="80" t="s">
        <v>647</v>
      </c>
      <c r="G24" s="144" t="s">
        <v>466</v>
      </c>
      <c r="H24" s="81"/>
      <c r="I24" s="166"/>
      <c r="J24" s="132"/>
      <c r="K24" s="103"/>
    </row>
    <row r="25" spans="1:11" ht="30.75" customHeight="1" x14ac:dyDescent="0.15">
      <c r="A25" s="138"/>
      <c r="B25" s="138"/>
      <c r="C25" s="103"/>
      <c r="D25" s="103"/>
      <c r="E25" s="103"/>
      <c r="F25" s="103"/>
      <c r="G25" s="103"/>
      <c r="H25" s="133"/>
      <c r="I25" s="138"/>
      <c r="J25" s="132"/>
      <c r="K25" s="103"/>
    </row>
    <row r="26" spans="1:11" ht="30.75" customHeight="1" x14ac:dyDescent="0.15">
      <c r="A26" s="138"/>
      <c r="B26" s="138"/>
      <c r="C26" s="103"/>
      <c r="D26" s="103"/>
      <c r="E26" s="103"/>
      <c r="F26" s="103"/>
      <c r="G26" s="103"/>
      <c r="H26" s="133"/>
      <c r="I26" s="138"/>
      <c r="J26" s="132"/>
      <c r="K26" s="103"/>
    </row>
    <row r="27" spans="1:11" ht="30.75" customHeight="1" x14ac:dyDescent="0.15">
      <c r="A27" s="138"/>
      <c r="B27" s="138"/>
      <c r="C27" s="103"/>
      <c r="D27" s="103"/>
      <c r="E27" s="103"/>
      <c r="F27" s="103"/>
      <c r="G27" s="103"/>
      <c r="H27" s="133"/>
      <c r="I27" s="138"/>
      <c r="J27" s="132"/>
      <c r="K27" s="103"/>
    </row>
    <row r="28" spans="1:11" ht="30.75" customHeight="1" x14ac:dyDescent="0.15">
      <c r="A28" s="138"/>
      <c r="B28" s="138"/>
      <c r="C28" s="103"/>
      <c r="D28" s="103"/>
      <c r="E28" s="103"/>
      <c r="F28" s="103"/>
      <c r="G28" s="103"/>
      <c r="H28" s="133"/>
      <c r="I28" s="138"/>
      <c r="J28" s="132"/>
      <c r="K28" s="103"/>
    </row>
    <row r="29" spans="1:11" ht="30.75" customHeight="1" x14ac:dyDescent="0.15">
      <c r="A29" s="138"/>
      <c r="B29" s="138"/>
      <c r="C29" s="103"/>
      <c r="D29" s="103"/>
      <c r="E29" s="103"/>
      <c r="F29" s="103"/>
      <c r="G29" s="103"/>
      <c r="H29" s="133"/>
      <c r="I29" s="138"/>
      <c r="J29" s="132"/>
      <c r="K29" s="103"/>
    </row>
    <row r="30" spans="1:11" ht="30.75" customHeight="1" x14ac:dyDescent="0.15">
      <c r="A30" s="138"/>
      <c r="B30" s="138"/>
      <c r="C30" s="103"/>
      <c r="D30" s="103"/>
      <c r="E30" s="103"/>
      <c r="F30" s="103"/>
      <c r="G30" s="103"/>
      <c r="H30" s="133"/>
      <c r="I30" s="138"/>
      <c r="J30" s="132"/>
      <c r="K30" s="103"/>
    </row>
    <row r="31" spans="1:11" ht="30.75" customHeight="1" x14ac:dyDescent="0.15">
      <c r="A31" s="138"/>
      <c r="B31" s="138"/>
      <c r="C31" s="103"/>
      <c r="D31" s="103"/>
      <c r="E31" s="103"/>
      <c r="F31" s="103"/>
      <c r="G31" s="103"/>
      <c r="H31" s="133"/>
      <c r="I31" s="138"/>
      <c r="J31" s="132"/>
      <c r="K31" s="103"/>
    </row>
    <row r="32" spans="1:11" ht="30.75" customHeight="1" x14ac:dyDescent="0.15">
      <c r="A32" s="138"/>
      <c r="B32" s="138"/>
      <c r="C32" s="103"/>
      <c r="D32" s="103"/>
      <c r="E32" s="103"/>
      <c r="F32" s="103"/>
      <c r="G32" s="103"/>
      <c r="H32" s="133"/>
      <c r="I32" s="138"/>
      <c r="J32" s="132"/>
      <c r="K32" s="103"/>
    </row>
    <row r="33" spans="1:11" ht="30.75" customHeight="1" x14ac:dyDescent="0.15">
      <c r="A33" s="138"/>
      <c r="B33" s="138"/>
      <c r="C33" s="103"/>
      <c r="D33" s="103"/>
      <c r="E33" s="103"/>
      <c r="F33" s="103"/>
      <c r="G33" s="103"/>
      <c r="H33" s="133"/>
      <c r="I33" s="138"/>
      <c r="J33" s="132"/>
      <c r="K33" s="103"/>
    </row>
  </sheetData>
  <mergeCells count="27">
    <mergeCell ref="I17:I24"/>
    <mergeCell ref="F11:G11"/>
    <mergeCell ref="F9:G9"/>
    <mergeCell ref="F17:G17"/>
    <mergeCell ref="D11:E12"/>
    <mergeCell ref="D20:E22"/>
    <mergeCell ref="F12:G12"/>
    <mergeCell ref="F13:G13"/>
    <mergeCell ref="F14:G14"/>
    <mergeCell ref="D17:E17"/>
    <mergeCell ref="D18:E19"/>
    <mergeCell ref="D8:D9"/>
    <mergeCell ref="D23:E24"/>
    <mergeCell ref="D10:F10"/>
    <mergeCell ref="H2:H3"/>
    <mergeCell ref="I2:I3"/>
    <mergeCell ref="D6:D7"/>
    <mergeCell ref="D13:E14"/>
    <mergeCell ref="D15:E16"/>
    <mergeCell ref="D4:D5"/>
    <mergeCell ref="F4:G4"/>
    <mergeCell ref="F5:G5"/>
    <mergeCell ref="A2:B2"/>
    <mergeCell ref="C2:C3"/>
    <mergeCell ref="D2:G3"/>
    <mergeCell ref="F15:G15"/>
    <mergeCell ref="F16:G16"/>
  </mergeCells>
  <phoneticPr fontId="5"/>
  <pageMargins left="0.70866141732283472" right="0.70866141732283472" top="0.74803149606299213" bottom="0.74803149606299213" header="0.31496062992125984" footer="0.31496062992125984"/>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K9"/>
  <sheetViews>
    <sheetView view="pageBreakPreview" zoomScale="80" zoomScaleNormal="75" zoomScaleSheetLayoutView="80" workbookViewId="0">
      <selection activeCell="C15" sqref="C15"/>
    </sheetView>
  </sheetViews>
  <sheetFormatPr defaultRowHeight="30.75" customHeight="1" x14ac:dyDescent="0.15"/>
  <cols>
    <col min="1" max="2" width="15.75" style="1" customWidth="1"/>
    <col min="3" max="3" width="71.875" bestFit="1" customWidth="1"/>
    <col min="4" max="4" width="45" bestFit="1" customWidth="1"/>
    <col min="5" max="5" width="32.75" bestFit="1" customWidth="1"/>
    <col min="6" max="6" width="42.125" customWidth="1"/>
    <col min="7" max="7" width="30.875" customWidth="1"/>
    <col min="8" max="8" width="16.25" style="9" bestFit="1" customWidth="1"/>
    <col min="9" max="9" width="14.375" style="1" bestFit="1" customWidth="1"/>
    <col min="10" max="10" width="2.5" style="13" customWidth="1"/>
  </cols>
  <sheetData>
    <row r="1" spans="1:11" ht="39.75" customHeight="1" x14ac:dyDescent="0.15">
      <c r="A1" s="79" t="s">
        <v>190</v>
      </c>
      <c r="B1" s="86"/>
      <c r="C1" s="38"/>
      <c r="D1" s="38"/>
      <c r="E1" s="38"/>
      <c r="F1" s="38"/>
      <c r="G1" s="38"/>
      <c r="H1" s="85"/>
      <c r="I1" s="43"/>
    </row>
    <row r="2" spans="1:11" ht="39.75" customHeight="1" x14ac:dyDescent="0.15">
      <c r="A2" s="178" t="s">
        <v>2</v>
      </c>
      <c r="B2" s="178"/>
      <c r="C2" s="179" t="s">
        <v>3</v>
      </c>
      <c r="D2" s="176" t="s">
        <v>4</v>
      </c>
      <c r="E2" s="176"/>
      <c r="F2" s="176"/>
      <c r="G2" s="176"/>
      <c r="H2" s="177" t="s">
        <v>9</v>
      </c>
      <c r="I2" s="176" t="s">
        <v>10</v>
      </c>
    </row>
    <row r="3" spans="1:11" ht="39.75" customHeight="1" x14ac:dyDescent="0.15">
      <c r="A3" s="139" t="s">
        <v>0</v>
      </c>
      <c r="B3" s="139" t="s">
        <v>1</v>
      </c>
      <c r="C3" s="180"/>
      <c r="D3" s="176"/>
      <c r="E3" s="176"/>
      <c r="F3" s="176"/>
      <c r="G3" s="176"/>
      <c r="H3" s="177"/>
      <c r="I3" s="176"/>
    </row>
    <row r="4" spans="1:11" ht="59.25" customHeight="1" x14ac:dyDescent="0.15">
      <c r="A4" s="131" t="s">
        <v>73</v>
      </c>
      <c r="B4" s="131">
        <v>1121</v>
      </c>
      <c r="C4" s="80" t="s">
        <v>167</v>
      </c>
      <c r="D4" s="163" t="s">
        <v>630</v>
      </c>
      <c r="E4" s="140" t="s">
        <v>690</v>
      </c>
      <c r="F4" s="166"/>
      <c r="G4" s="166"/>
      <c r="H4" s="81">
        <f>ROUND('Ａ2　訪問型(介護予防訪問介護相当）'!H4*0.7,0)</f>
        <v>823</v>
      </c>
      <c r="I4" s="141" t="s">
        <v>11</v>
      </c>
    </row>
    <row r="5" spans="1:11" ht="59.25" customHeight="1" x14ac:dyDescent="0.15">
      <c r="A5" s="131" t="s">
        <v>73</v>
      </c>
      <c r="B5" s="131">
        <v>2121</v>
      </c>
      <c r="C5" s="80" t="s">
        <v>103</v>
      </c>
      <c r="D5" s="163"/>
      <c r="E5" s="140" t="s">
        <v>691</v>
      </c>
      <c r="F5" s="166"/>
      <c r="G5" s="166"/>
      <c r="H5" s="81">
        <f>ROUND('Ａ2　訪問型(介護予防訪問介護相当）'!H5*0.7,0)</f>
        <v>27</v>
      </c>
      <c r="I5" s="141" t="s">
        <v>12</v>
      </c>
      <c r="K5" s="9"/>
    </row>
    <row r="6" spans="1:11" ht="59.25" customHeight="1" x14ac:dyDescent="0.15">
      <c r="A6" s="131" t="s">
        <v>73</v>
      </c>
      <c r="B6" s="131">
        <v>1221</v>
      </c>
      <c r="C6" s="80" t="s">
        <v>105</v>
      </c>
      <c r="D6" s="163" t="s">
        <v>586</v>
      </c>
      <c r="E6" s="140" t="s">
        <v>692</v>
      </c>
      <c r="F6" s="166"/>
      <c r="G6" s="166"/>
      <c r="H6" s="81">
        <f>ROUND('Ａ2　訪問型(介護予防訪問介護相当）'!H6*0.7,0)</f>
        <v>1644</v>
      </c>
      <c r="I6" s="141" t="s">
        <v>11</v>
      </c>
    </row>
    <row r="7" spans="1:11" ht="59.25" customHeight="1" x14ac:dyDescent="0.15">
      <c r="A7" s="131" t="s">
        <v>73</v>
      </c>
      <c r="B7" s="131">
        <v>2221</v>
      </c>
      <c r="C7" s="80" t="s">
        <v>107</v>
      </c>
      <c r="D7" s="163"/>
      <c r="E7" s="140" t="s">
        <v>693</v>
      </c>
      <c r="F7" s="166"/>
      <c r="G7" s="166"/>
      <c r="H7" s="81">
        <f>ROUND('Ａ2　訪問型(介護予防訪問介護相当）'!H7*0.7,0)</f>
        <v>54</v>
      </c>
      <c r="I7" s="141" t="s">
        <v>12</v>
      </c>
      <c r="K7" s="9"/>
    </row>
    <row r="8" spans="1:11" ht="59.25" customHeight="1" x14ac:dyDescent="0.15">
      <c r="A8" s="131" t="s">
        <v>73</v>
      </c>
      <c r="B8" s="131">
        <v>1331</v>
      </c>
      <c r="C8" s="80" t="s">
        <v>109</v>
      </c>
      <c r="D8" s="163" t="s">
        <v>587</v>
      </c>
      <c r="E8" s="140" t="s">
        <v>694</v>
      </c>
      <c r="F8" s="166"/>
      <c r="G8" s="166"/>
      <c r="H8" s="81">
        <f>ROUND('Ａ2　訪問型(介護予防訪問介護相当）'!H8*0.7,0)</f>
        <v>2609</v>
      </c>
      <c r="I8" s="141" t="s">
        <v>11</v>
      </c>
    </row>
    <row r="9" spans="1:11" ht="59.25" customHeight="1" x14ac:dyDescent="0.15">
      <c r="A9" s="131" t="s">
        <v>73</v>
      </c>
      <c r="B9" s="131">
        <v>2331</v>
      </c>
      <c r="C9" s="80" t="s">
        <v>111</v>
      </c>
      <c r="D9" s="163"/>
      <c r="E9" s="140" t="s">
        <v>695</v>
      </c>
      <c r="F9" s="166"/>
      <c r="G9" s="166"/>
      <c r="H9" s="81">
        <f>ROUND('Ａ2　訪問型(介護予防訪問介護相当）'!H9*0.7,0)</f>
        <v>86</v>
      </c>
      <c r="I9" s="141" t="s">
        <v>12</v>
      </c>
      <c r="K9" s="9"/>
    </row>
  </sheetData>
  <mergeCells count="14">
    <mergeCell ref="A2:B2"/>
    <mergeCell ref="C2:C3"/>
    <mergeCell ref="D2:G3"/>
    <mergeCell ref="F7:G7"/>
    <mergeCell ref="F6:G6"/>
    <mergeCell ref="D4:D5"/>
    <mergeCell ref="F5:G5"/>
    <mergeCell ref="I2:I3"/>
    <mergeCell ref="F4:G4"/>
    <mergeCell ref="H2:H3"/>
    <mergeCell ref="D8:D9"/>
    <mergeCell ref="D6:D7"/>
    <mergeCell ref="F9:G9"/>
    <mergeCell ref="F8:G8"/>
  </mergeCells>
  <phoneticPr fontId="3"/>
  <pageMargins left="0.70866141732283472" right="0.70866141732283472" top="0.74803149606299213" bottom="0.7480314960629921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M54"/>
  <sheetViews>
    <sheetView view="pageBreakPreview" zoomScale="80" zoomScaleNormal="80" zoomScaleSheetLayoutView="80" workbookViewId="0">
      <selection activeCell="A4" sqref="A4"/>
    </sheetView>
  </sheetViews>
  <sheetFormatPr defaultRowHeight="13.5" x14ac:dyDescent="0.15"/>
  <cols>
    <col min="1" max="1" width="8.5" customWidth="1"/>
    <col min="2" max="2" width="7.875" customWidth="1"/>
    <col min="3" max="3" width="38.625" customWidth="1"/>
    <col min="4" max="4" width="11" customWidth="1"/>
    <col min="6" max="6" width="15" customWidth="1"/>
    <col min="7" max="7" width="17.875" customWidth="1"/>
    <col min="8" max="8" width="17.375" customWidth="1"/>
    <col min="9" max="9" width="16.125" customWidth="1"/>
    <col min="10" max="10" width="11.875" customWidth="1"/>
    <col min="11" max="11" width="12" customWidth="1"/>
  </cols>
  <sheetData>
    <row r="1" spans="1:12" ht="30" customHeight="1" x14ac:dyDescent="0.15">
      <c r="A1" s="25" t="s">
        <v>85</v>
      </c>
      <c r="B1" s="26"/>
      <c r="C1" s="27"/>
      <c r="D1" s="27"/>
      <c r="E1" s="27"/>
      <c r="F1" s="27"/>
      <c r="G1" s="27"/>
      <c r="H1" s="27"/>
      <c r="I1" s="27"/>
      <c r="J1" s="28"/>
      <c r="K1" s="26"/>
    </row>
    <row r="2" spans="1:12" ht="25.5" customHeight="1" x14ac:dyDescent="0.15">
      <c r="A2" s="160" t="s">
        <v>2</v>
      </c>
      <c r="B2" s="160"/>
      <c r="C2" s="158" t="s">
        <v>3</v>
      </c>
      <c r="D2" s="160" t="s">
        <v>4</v>
      </c>
      <c r="E2" s="160"/>
      <c r="F2" s="160"/>
      <c r="G2" s="160"/>
      <c r="H2" s="160"/>
      <c r="I2" s="160"/>
      <c r="J2" s="162" t="s">
        <v>9</v>
      </c>
      <c r="K2" s="160" t="s">
        <v>10</v>
      </c>
    </row>
    <row r="3" spans="1:12" ht="25.5" customHeight="1" x14ac:dyDescent="0.15">
      <c r="A3" s="2" t="s">
        <v>0</v>
      </c>
      <c r="B3" s="2" t="s">
        <v>1</v>
      </c>
      <c r="C3" s="159"/>
      <c r="D3" s="160"/>
      <c r="E3" s="160"/>
      <c r="F3" s="160"/>
      <c r="G3" s="160"/>
      <c r="H3" s="160"/>
      <c r="I3" s="160"/>
      <c r="J3" s="162"/>
      <c r="K3" s="160"/>
    </row>
    <row r="4" spans="1:12" ht="27.75" customHeight="1" x14ac:dyDescent="0.15">
      <c r="A4" s="5" t="s">
        <v>74</v>
      </c>
      <c r="B4" s="5">
        <v>1111</v>
      </c>
      <c r="C4" s="3" t="s">
        <v>113</v>
      </c>
      <c r="D4" s="212" t="s">
        <v>86</v>
      </c>
      <c r="E4" s="213"/>
      <c r="F4" s="191" t="s">
        <v>33</v>
      </c>
      <c r="G4" s="192"/>
      <c r="H4" s="218" t="s">
        <v>72</v>
      </c>
      <c r="I4" s="219"/>
      <c r="J4" s="16">
        <v>1317</v>
      </c>
      <c r="K4" s="4" t="s">
        <v>11</v>
      </c>
    </row>
    <row r="5" spans="1:12" ht="27.75" customHeight="1" x14ac:dyDescent="0.15">
      <c r="A5" s="5" t="s">
        <v>74</v>
      </c>
      <c r="B5" s="5">
        <v>1112</v>
      </c>
      <c r="C5" s="3" t="s">
        <v>114</v>
      </c>
      <c r="D5" s="214"/>
      <c r="E5" s="215"/>
      <c r="F5" s="193"/>
      <c r="G5" s="194"/>
      <c r="H5" s="227" t="s">
        <v>80</v>
      </c>
      <c r="I5" s="219"/>
      <c r="J5" s="16">
        <v>43</v>
      </c>
      <c r="K5" s="4" t="s">
        <v>12</v>
      </c>
    </row>
    <row r="6" spans="1:12" ht="27.75" customHeight="1" x14ac:dyDescent="0.15">
      <c r="A6" s="5" t="s">
        <v>74</v>
      </c>
      <c r="B6" s="5">
        <v>1121</v>
      </c>
      <c r="C6" s="3" t="s">
        <v>115</v>
      </c>
      <c r="D6" s="214"/>
      <c r="E6" s="215"/>
      <c r="F6" s="191" t="s">
        <v>34</v>
      </c>
      <c r="G6" s="192"/>
      <c r="H6" s="218" t="s">
        <v>82</v>
      </c>
      <c r="I6" s="219"/>
      <c r="J6" s="16">
        <v>2701</v>
      </c>
      <c r="K6" s="4" t="s">
        <v>11</v>
      </c>
    </row>
    <row r="7" spans="1:12" ht="27.75" customHeight="1" x14ac:dyDescent="0.15">
      <c r="A7" s="5" t="s">
        <v>74</v>
      </c>
      <c r="B7" s="5">
        <v>1122</v>
      </c>
      <c r="C7" s="3" t="s">
        <v>116</v>
      </c>
      <c r="D7" s="214"/>
      <c r="E7" s="215"/>
      <c r="F7" s="193"/>
      <c r="G7" s="194"/>
      <c r="H7" s="227" t="s">
        <v>84</v>
      </c>
      <c r="I7" s="219"/>
      <c r="J7" s="16">
        <v>89</v>
      </c>
      <c r="K7" s="4" t="s">
        <v>12</v>
      </c>
    </row>
    <row r="8" spans="1:12" ht="27.75" customHeight="1" x14ac:dyDescent="0.15">
      <c r="A8" s="20" t="s">
        <v>74</v>
      </c>
      <c r="B8" s="20">
        <v>1113</v>
      </c>
      <c r="C8" s="21" t="s">
        <v>117</v>
      </c>
      <c r="D8" s="214"/>
      <c r="E8" s="215"/>
      <c r="F8" s="220" t="s">
        <v>28</v>
      </c>
      <c r="G8" s="211"/>
      <c r="H8" s="209" t="s">
        <v>75</v>
      </c>
      <c r="I8" s="211"/>
      <c r="J8" s="22">
        <v>0</v>
      </c>
      <c r="K8" s="181" t="s">
        <v>13</v>
      </c>
      <c r="L8" s="13"/>
    </row>
    <row r="9" spans="1:12" ht="27.75" customHeight="1" x14ac:dyDescent="0.15">
      <c r="A9" s="20" t="s">
        <v>74</v>
      </c>
      <c r="B9" s="20">
        <v>1123</v>
      </c>
      <c r="C9" s="21" t="s">
        <v>118</v>
      </c>
      <c r="D9" s="216"/>
      <c r="E9" s="217"/>
      <c r="F9" s="220" t="s">
        <v>30</v>
      </c>
      <c r="G9" s="211"/>
      <c r="H9" s="209" t="s">
        <v>75</v>
      </c>
      <c r="I9" s="211"/>
      <c r="J9" s="22">
        <v>0</v>
      </c>
      <c r="K9" s="182"/>
      <c r="L9" s="13"/>
    </row>
    <row r="10" spans="1:12" ht="27.75" customHeight="1" x14ac:dyDescent="0.15">
      <c r="A10" s="5" t="s">
        <v>74</v>
      </c>
      <c r="B10" s="5">
        <v>8110</v>
      </c>
      <c r="C10" s="3" t="s">
        <v>119</v>
      </c>
      <c r="D10" s="212" t="s">
        <v>31</v>
      </c>
      <c r="E10" s="221"/>
      <c r="F10" s="213"/>
      <c r="G10" s="224" t="s">
        <v>32</v>
      </c>
      <c r="H10" s="225"/>
      <c r="I10" s="226"/>
      <c r="J10" s="17"/>
      <c r="K10" s="4" t="s">
        <v>11</v>
      </c>
    </row>
    <row r="11" spans="1:12" ht="27.75" customHeight="1" x14ac:dyDescent="0.15">
      <c r="A11" s="5" t="s">
        <v>74</v>
      </c>
      <c r="B11" s="5">
        <v>8111</v>
      </c>
      <c r="C11" s="3" t="s">
        <v>120</v>
      </c>
      <c r="D11" s="214"/>
      <c r="E11" s="222"/>
      <c r="F11" s="215"/>
      <c r="G11" s="224" t="s">
        <v>32</v>
      </c>
      <c r="H11" s="225"/>
      <c r="I11" s="226"/>
      <c r="J11" s="17"/>
      <c r="K11" s="4" t="s">
        <v>12</v>
      </c>
    </row>
    <row r="12" spans="1:12" ht="27.75" customHeight="1" x14ac:dyDescent="0.15">
      <c r="A12" s="20" t="s">
        <v>74</v>
      </c>
      <c r="B12" s="20">
        <v>8112</v>
      </c>
      <c r="C12" s="21" t="s">
        <v>121</v>
      </c>
      <c r="D12" s="216"/>
      <c r="E12" s="223"/>
      <c r="F12" s="217"/>
      <c r="G12" s="209" t="s">
        <v>32</v>
      </c>
      <c r="H12" s="210"/>
      <c r="I12" s="211"/>
      <c r="J12" s="22" t="s">
        <v>76</v>
      </c>
      <c r="K12" s="20" t="s">
        <v>16</v>
      </c>
      <c r="L12" s="13"/>
    </row>
    <row r="13" spans="1:12" ht="27.75" customHeight="1" x14ac:dyDescent="0.15">
      <c r="A13" s="5" t="s">
        <v>74</v>
      </c>
      <c r="B13" s="5">
        <v>6109</v>
      </c>
      <c r="C13" s="3" t="s">
        <v>122</v>
      </c>
      <c r="D13" s="6" t="s">
        <v>62</v>
      </c>
      <c r="E13" s="10"/>
      <c r="F13" s="10"/>
      <c r="G13" s="10"/>
      <c r="H13" s="10"/>
      <c r="I13" s="7" t="s">
        <v>63</v>
      </c>
      <c r="J13" s="8">
        <v>240</v>
      </c>
      <c r="K13" s="198" t="s">
        <v>11</v>
      </c>
    </row>
    <row r="14" spans="1:12" ht="27.75" customHeight="1" x14ac:dyDescent="0.15">
      <c r="A14" s="5" t="s">
        <v>74</v>
      </c>
      <c r="B14" s="5">
        <v>6105</v>
      </c>
      <c r="C14" s="3" t="s">
        <v>123</v>
      </c>
      <c r="D14" s="185" t="s">
        <v>88</v>
      </c>
      <c r="E14" s="201"/>
      <c r="F14" s="202"/>
      <c r="G14" s="6" t="s">
        <v>35</v>
      </c>
      <c r="H14" s="10"/>
      <c r="I14" s="7" t="s">
        <v>64</v>
      </c>
      <c r="J14" s="8">
        <v>-376</v>
      </c>
      <c r="K14" s="199"/>
    </row>
    <row r="15" spans="1:12" ht="27.75" customHeight="1" x14ac:dyDescent="0.15">
      <c r="A15" s="5" t="s">
        <v>74</v>
      </c>
      <c r="B15" s="5">
        <v>6106</v>
      </c>
      <c r="C15" s="3" t="s">
        <v>124</v>
      </c>
      <c r="D15" s="203"/>
      <c r="E15" s="204"/>
      <c r="F15" s="205"/>
      <c r="G15" s="6" t="s">
        <v>47</v>
      </c>
      <c r="H15" s="10"/>
      <c r="I15" s="7" t="s">
        <v>65</v>
      </c>
      <c r="J15" s="8">
        <v>-752</v>
      </c>
      <c r="K15" s="199"/>
    </row>
    <row r="16" spans="1:12" ht="27.75" customHeight="1" x14ac:dyDescent="0.15">
      <c r="A16" s="5" t="s">
        <v>74</v>
      </c>
      <c r="B16" s="5">
        <v>5010</v>
      </c>
      <c r="C16" s="3" t="s">
        <v>125</v>
      </c>
      <c r="D16" s="6" t="s">
        <v>57</v>
      </c>
      <c r="E16" s="10"/>
      <c r="F16" s="10"/>
      <c r="G16" s="10"/>
      <c r="H16" s="10"/>
      <c r="I16" s="7" t="s">
        <v>61</v>
      </c>
      <c r="J16" s="8">
        <v>100</v>
      </c>
      <c r="K16" s="199"/>
    </row>
    <row r="17" spans="1:11" ht="27.75" customHeight="1" x14ac:dyDescent="0.15">
      <c r="A17" s="5" t="s">
        <v>74</v>
      </c>
      <c r="B17" s="5">
        <v>5002</v>
      </c>
      <c r="C17" s="3" t="s">
        <v>126</v>
      </c>
      <c r="D17" s="6" t="s">
        <v>58</v>
      </c>
      <c r="E17" s="10"/>
      <c r="F17" s="10"/>
      <c r="G17" s="10"/>
      <c r="H17" s="10"/>
      <c r="I17" s="7" t="s">
        <v>66</v>
      </c>
      <c r="J17" s="8">
        <v>225</v>
      </c>
      <c r="K17" s="199"/>
    </row>
    <row r="18" spans="1:11" ht="27.75" customHeight="1" x14ac:dyDescent="0.15">
      <c r="A18" s="5" t="s">
        <v>74</v>
      </c>
      <c r="B18" s="5">
        <v>5003</v>
      </c>
      <c r="C18" s="3" t="s">
        <v>127</v>
      </c>
      <c r="D18" s="6" t="s">
        <v>59</v>
      </c>
      <c r="E18" s="10"/>
      <c r="F18" s="10"/>
      <c r="G18" s="10"/>
      <c r="H18" s="10"/>
      <c r="I18" s="7" t="s">
        <v>67</v>
      </c>
      <c r="J18" s="8">
        <v>150</v>
      </c>
      <c r="K18" s="199"/>
    </row>
    <row r="19" spans="1:11" ht="27.75" customHeight="1" x14ac:dyDescent="0.15">
      <c r="A19" s="5" t="s">
        <v>74</v>
      </c>
      <c r="B19" s="5">
        <v>5004</v>
      </c>
      <c r="C19" s="3" t="s">
        <v>128</v>
      </c>
      <c r="D19" s="6" t="s">
        <v>36</v>
      </c>
      <c r="E19" s="10"/>
      <c r="F19" s="10"/>
      <c r="G19" s="10"/>
      <c r="H19" s="10"/>
      <c r="I19" s="7" t="s">
        <v>67</v>
      </c>
      <c r="J19" s="8">
        <v>150</v>
      </c>
      <c r="K19" s="199"/>
    </row>
    <row r="20" spans="1:11" ht="27.75" customHeight="1" x14ac:dyDescent="0.15">
      <c r="A20" s="5" t="s">
        <v>74</v>
      </c>
      <c r="B20" s="5">
        <v>5006</v>
      </c>
      <c r="C20" s="3" t="s">
        <v>129</v>
      </c>
      <c r="D20" s="206" t="s">
        <v>37</v>
      </c>
      <c r="E20" s="185" t="s">
        <v>38</v>
      </c>
      <c r="F20" s="186"/>
      <c r="G20" s="228" t="s">
        <v>40</v>
      </c>
      <c r="H20" s="229"/>
      <c r="I20" s="11" t="s">
        <v>54</v>
      </c>
      <c r="J20" s="8">
        <v>480</v>
      </c>
      <c r="K20" s="199"/>
    </row>
    <row r="21" spans="1:11" ht="27.75" customHeight="1" x14ac:dyDescent="0.15">
      <c r="A21" s="5" t="s">
        <v>74</v>
      </c>
      <c r="B21" s="5">
        <v>5007</v>
      </c>
      <c r="C21" s="3" t="s">
        <v>130</v>
      </c>
      <c r="D21" s="207"/>
      <c r="E21" s="187"/>
      <c r="F21" s="188"/>
      <c r="G21" s="228" t="s">
        <v>41</v>
      </c>
      <c r="H21" s="229"/>
      <c r="I21" s="11" t="s">
        <v>54</v>
      </c>
      <c r="J21" s="8">
        <v>480</v>
      </c>
      <c r="K21" s="199"/>
    </row>
    <row r="22" spans="1:11" ht="27.75" customHeight="1" x14ac:dyDescent="0.15">
      <c r="A22" s="5" t="s">
        <v>74</v>
      </c>
      <c r="B22" s="5">
        <v>5008</v>
      </c>
      <c r="C22" s="3" t="s">
        <v>131</v>
      </c>
      <c r="D22" s="207"/>
      <c r="E22" s="189"/>
      <c r="F22" s="190"/>
      <c r="G22" s="228" t="s">
        <v>42</v>
      </c>
      <c r="H22" s="229"/>
      <c r="I22" s="11" t="s">
        <v>54</v>
      </c>
      <c r="J22" s="8">
        <v>480</v>
      </c>
      <c r="K22" s="199"/>
    </row>
    <row r="23" spans="1:11" ht="27.75" customHeight="1" x14ac:dyDescent="0.15">
      <c r="A23" s="5" t="s">
        <v>74</v>
      </c>
      <c r="B23" s="5">
        <v>5009</v>
      </c>
      <c r="C23" s="3" t="s">
        <v>132</v>
      </c>
      <c r="D23" s="208"/>
      <c r="E23" s="230" t="s">
        <v>39</v>
      </c>
      <c r="F23" s="231"/>
      <c r="G23" s="232" t="s">
        <v>55</v>
      </c>
      <c r="H23" s="233"/>
      <c r="I23" s="11" t="s">
        <v>56</v>
      </c>
      <c r="J23" s="8">
        <v>700</v>
      </c>
      <c r="K23" s="199"/>
    </row>
    <row r="24" spans="1:11" ht="27.75" customHeight="1" x14ac:dyDescent="0.15">
      <c r="A24" s="5" t="s">
        <v>74</v>
      </c>
      <c r="B24" s="5">
        <v>5005</v>
      </c>
      <c r="C24" s="3" t="s">
        <v>133</v>
      </c>
      <c r="D24" s="6" t="s">
        <v>156</v>
      </c>
      <c r="E24" s="10"/>
      <c r="F24" s="10"/>
      <c r="G24" s="10"/>
      <c r="H24" s="10"/>
      <c r="I24" s="11" t="s">
        <v>60</v>
      </c>
      <c r="J24" s="8">
        <v>120</v>
      </c>
      <c r="K24" s="199"/>
    </row>
    <row r="25" spans="1:11" ht="27.75" customHeight="1" x14ac:dyDescent="0.15">
      <c r="A25" s="5" t="s">
        <v>74</v>
      </c>
      <c r="B25" s="5">
        <v>6107</v>
      </c>
      <c r="C25" s="3" t="s">
        <v>134</v>
      </c>
      <c r="D25" s="185" t="s">
        <v>43</v>
      </c>
      <c r="E25" s="186"/>
      <c r="F25" s="206" t="s">
        <v>45</v>
      </c>
      <c r="G25" s="3" t="s">
        <v>35</v>
      </c>
      <c r="H25" s="12"/>
      <c r="I25" s="11" t="s">
        <v>48</v>
      </c>
      <c r="J25" s="8">
        <v>72</v>
      </c>
      <c r="K25" s="199"/>
    </row>
    <row r="26" spans="1:11" ht="27.75" customHeight="1" x14ac:dyDescent="0.15">
      <c r="A26" s="5" t="s">
        <v>74</v>
      </c>
      <c r="B26" s="5">
        <v>6108</v>
      </c>
      <c r="C26" s="3" t="s">
        <v>135</v>
      </c>
      <c r="D26" s="187"/>
      <c r="E26" s="188"/>
      <c r="F26" s="208"/>
      <c r="G26" s="3" t="s">
        <v>47</v>
      </c>
      <c r="H26" s="12"/>
      <c r="I26" s="11" t="s">
        <v>49</v>
      </c>
      <c r="J26" s="8">
        <v>144</v>
      </c>
      <c r="K26" s="199"/>
    </row>
    <row r="27" spans="1:11" ht="27.75" customHeight="1" x14ac:dyDescent="0.15">
      <c r="A27" s="5" t="s">
        <v>74</v>
      </c>
      <c r="B27" s="5">
        <v>6101</v>
      </c>
      <c r="C27" s="3" t="s">
        <v>136</v>
      </c>
      <c r="D27" s="187"/>
      <c r="E27" s="188"/>
      <c r="F27" s="206" t="s">
        <v>44</v>
      </c>
      <c r="G27" s="3" t="s">
        <v>35</v>
      </c>
      <c r="H27" s="12"/>
      <c r="I27" s="11" t="s">
        <v>50</v>
      </c>
      <c r="J27" s="8">
        <v>48</v>
      </c>
      <c r="K27" s="199"/>
    </row>
    <row r="28" spans="1:11" ht="27.75" customHeight="1" x14ac:dyDescent="0.15">
      <c r="A28" s="5" t="s">
        <v>74</v>
      </c>
      <c r="B28" s="5">
        <v>6102</v>
      </c>
      <c r="C28" s="3" t="s">
        <v>137</v>
      </c>
      <c r="D28" s="187"/>
      <c r="E28" s="188"/>
      <c r="F28" s="208"/>
      <c r="G28" s="3" t="s">
        <v>47</v>
      </c>
      <c r="H28" s="12"/>
      <c r="I28" s="11" t="s">
        <v>51</v>
      </c>
      <c r="J28" s="8">
        <v>96</v>
      </c>
      <c r="K28" s="199"/>
    </row>
    <row r="29" spans="1:11" ht="27.75" customHeight="1" x14ac:dyDescent="0.15">
      <c r="A29" s="5" t="s">
        <v>74</v>
      </c>
      <c r="B29" s="5">
        <v>6103</v>
      </c>
      <c r="C29" s="3" t="s">
        <v>138</v>
      </c>
      <c r="D29" s="187"/>
      <c r="E29" s="188"/>
      <c r="F29" s="206" t="s">
        <v>46</v>
      </c>
      <c r="G29" s="3" t="s">
        <v>35</v>
      </c>
      <c r="H29" s="12"/>
      <c r="I29" s="11" t="s">
        <v>52</v>
      </c>
      <c r="J29" s="8">
        <v>24</v>
      </c>
      <c r="K29" s="199"/>
    </row>
    <row r="30" spans="1:11" ht="27.75" customHeight="1" x14ac:dyDescent="0.15">
      <c r="A30" s="5" t="s">
        <v>74</v>
      </c>
      <c r="B30" s="5">
        <v>6104</v>
      </c>
      <c r="C30" s="3" t="s">
        <v>139</v>
      </c>
      <c r="D30" s="189"/>
      <c r="E30" s="190"/>
      <c r="F30" s="208"/>
      <c r="G30" s="3" t="s">
        <v>47</v>
      </c>
      <c r="H30" s="12"/>
      <c r="I30" s="11" t="s">
        <v>50</v>
      </c>
      <c r="J30" s="8">
        <v>48</v>
      </c>
      <c r="K30" s="199"/>
    </row>
    <row r="31" spans="1:11" ht="27.75" customHeight="1" x14ac:dyDescent="0.15">
      <c r="A31" s="5" t="s">
        <v>74</v>
      </c>
      <c r="B31" s="5">
        <v>6110</v>
      </c>
      <c r="C31" s="3" t="s">
        <v>140</v>
      </c>
      <c r="D31" s="185" t="s">
        <v>53</v>
      </c>
      <c r="E31" s="186"/>
      <c r="F31" s="3" t="s">
        <v>68</v>
      </c>
      <c r="G31" s="3"/>
      <c r="H31" s="3"/>
      <c r="I31" s="3"/>
      <c r="J31" s="8"/>
      <c r="K31" s="199"/>
    </row>
    <row r="32" spans="1:11" ht="27.75" customHeight="1" x14ac:dyDescent="0.15">
      <c r="A32" s="5" t="s">
        <v>74</v>
      </c>
      <c r="B32" s="5">
        <v>6111</v>
      </c>
      <c r="C32" s="3" t="s">
        <v>141</v>
      </c>
      <c r="D32" s="187"/>
      <c r="E32" s="188"/>
      <c r="F32" s="3" t="s">
        <v>69</v>
      </c>
      <c r="G32" s="3"/>
      <c r="H32" s="3"/>
      <c r="I32" s="3"/>
      <c r="J32" s="8"/>
      <c r="K32" s="199"/>
    </row>
    <row r="33" spans="1:12" ht="27.75" customHeight="1" x14ac:dyDescent="0.15">
      <c r="A33" s="5" t="s">
        <v>74</v>
      </c>
      <c r="B33" s="5">
        <v>6113</v>
      </c>
      <c r="C33" s="3" t="s">
        <v>142</v>
      </c>
      <c r="D33" s="187"/>
      <c r="E33" s="188"/>
      <c r="F33" s="3" t="s">
        <v>70</v>
      </c>
      <c r="G33" s="3"/>
      <c r="H33" s="3"/>
      <c r="I33" s="3"/>
      <c r="J33" s="8"/>
      <c r="K33" s="199"/>
    </row>
    <row r="34" spans="1:12" ht="27.75" customHeight="1" x14ac:dyDescent="0.15">
      <c r="A34" s="5" t="s">
        <v>74</v>
      </c>
      <c r="B34" s="5">
        <v>6115</v>
      </c>
      <c r="C34" s="3" t="s">
        <v>143</v>
      </c>
      <c r="D34" s="189"/>
      <c r="E34" s="190"/>
      <c r="F34" s="3" t="s">
        <v>71</v>
      </c>
      <c r="G34" s="3"/>
      <c r="H34" s="3"/>
      <c r="I34" s="3"/>
      <c r="J34" s="8"/>
      <c r="K34" s="200"/>
    </row>
    <row r="36" spans="1:12" ht="21" customHeight="1" x14ac:dyDescent="0.15">
      <c r="A36" s="15" t="s">
        <v>78</v>
      </c>
    </row>
    <row r="37" spans="1:12" x14ac:dyDescent="0.15">
      <c r="A37" s="160" t="s">
        <v>2</v>
      </c>
      <c r="B37" s="160"/>
      <c r="C37" s="158" t="s">
        <v>3</v>
      </c>
      <c r="D37" s="160" t="s">
        <v>4</v>
      </c>
      <c r="E37" s="160"/>
      <c r="F37" s="160"/>
      <c r="G37" s="160"/>
      <c r="H37" s="160"/>
      <c r="I37" s="160"/>
      <c r="J37" s="162" t="s">
        <v>9</v>
      </c>
      <c r="K37" s="160" t="s">
        <v>10</v>
      </c>
    </row>
    <row r="38" spans="1:12" x14ac:dyDescent="0.15">
      <c r="A38" s="2" t="s">
        <v>0</v>
      </c>
      <c r="B38" s="2" t="s">
        <v>1</v>
      </c>
      <c r="C38" s="159"/>
      <c r="D38" s="160"/>
      <c r="E38" s="160"/>
      <c r="F38" s="160"/>
      <c r="G38" s="160"/>
      <c r="H38" s="160"/>
      <c r="I38" s="160"/>
      <c r="J38" s="162"/>
      <c r="K38" s="160"/>
    </row>
    <row r="39" spans="1:12" ht="27" customHeight="1" x14ac:dyDescent="0.15">
      <c r="A39" s="5" t="s">
        <v>74</v>
      </c>
      <c r="B39" s="24">
        <v>8001</v>
      </c>
      <c r="C39" s="3" t="s">
        <v>144</v>
      </c>
      <c r="D39" s="185" t="s">
        <v>86</v>
      </c>
      <c r="E39" s="186"/>
      <c r="F39" s="191" t="s">
        <v>27</v>
      </c>
      <c r="G39" s="192"/>
      <c r="H39" s="18" t="s">
        <v>79</v>
      </c>
      <c r="I39" s="195" t="s">
        <v>25</v>
      </c>
      <c r="J39" s="17">
        <v>922</v>
      </c>
      <c r="K39" s="4" t="s">
        <v>11</v>
      </c>
    </row>
    <row r="40" spans="1:12" ht="27" customHeight="1" x14ac:dyDescent="0.15">
      <c r="A40" s="5" t="s">
        <v>74</v>
      </c>
      <c r="B40" s="24">
        <v>8002</v>
      </c>
      <c r="C40" s="3" t="s">
        <v>145</v>
      </c>
      <c r="D40" s="187"/>
      <c r="E40" s="188"/>
      <c r="F40" s="193"/>
      <c r="G40" s="194"/>
      <c r="H40" s="19" t="s">
        <v>81</v>
      </c>
      <c r="I40" s="196"/>
      <c r="J40" s="17">
        <v>30</v>
      </c>
      <c r="K40" s="4" t="s">
        <v>12</v>
      </c>
    </row>
    <row r="41" spans="1:12" ht="27" customHeight="1" x14ac:dyDescent="0.15">
      <c r="A41" s="5" t="s">
        <v>74</v>
      </c>
      <c r="B41" s="24">
        <v>8011</v>
      </c>
      <c r="C41" s="3" t="s">
        <v>146</v>
      </c>
      <c r="D41" s="187"/>
      <c r="E41" s="188"/>
      <c r="F41" s="191" t="s">
        <v>29</v>
      </c>
      <c r="G41" s="192"/>
      <c r="H41" s="19" t="s">
        <v>83</v>
      </c>
      <c r="I41" s="196"/>
      <c r="J41" s="17">
        <v>1891</v>
      </c>
      <c r="K41" s="4" t="s">
        <v>11</v>
      </c>
    </row>
    <row r="42" spans="1:12" ht="27" customHeight="1" x14ac:dyDescent="0.15">
      <c r="A42" s="5" t="s">
        <v>74</v>
      </c>
      <c r="B42" s="24">
        <v>8012</v>
      </c>
      <c r="C42" s="3" t="s">
        <v>147</v>
      </c>
      <c r="D42" s="187"/>
      <c r="E42" s="188"/>
      <c r="F42" s="193"/>
      <c r="G42" s="194"/>
      <c r="H42" s="19" t="s">
        <v>84</v>
      </c>
      <c r="I42" s="196"/>
      <c r="J42" s="17">
        <v>62</v>
      </c>
      <c r="K42" s="4" t="s">
        <v>12</v>
      </c>
    </row>
    <row r="43" spans="1:12" ht="33.75" customHeight="1" x14ac:dyDescent="0.15">
      <c r="A43" s="20" t="s">
        <v>74</v>
      </c>
      <c r="B43" s="20">
        <v>8003</v>
      </c>
      <c r="C43" s="21" t="s">
        <v>148</v>
      </c>
      <c r="D43" s="187"/>
      <c r="E43" s="188"/>
      <c r="F43" s="183" t="s">
        <v>28</v>
      </c>
      <c r="G43" s="184"/>
      <c r="H43" s="23" t="s">
        <v>77</v>
      </c>
      <c r="I43" s="196"/>
      <c r="J43" s="22">
        <v>0</v>
      </c>
      <c r="K43" s="181" t="s">
        <v>13</v>
      </c>
      <c r="L43" s="13"/>
    </row>
    <row r="44" spans="1:12" ht="33.75" customHeight="1" x14ac:dyDescent="0.15">
      <c r="A44" s="20" t="s">
        <v>74</v>
      </c>
      <c r="B44" s="20">
        <v>8013</v>
      </c>
      <c r="C44" s="21" t="s">
        <v>149</v>
      </c>
      <c r="D44" s="189"/>
      <c r="E44" s="190"/>
      <c r="F44" s="183" t="s">
        <v>30</v>
      </c>
      <c r="G44" s="184"/>
      <c r="H44" s="23" t="s">
        <v>77</v>
      </c>
      <c r="I44" s="197"/>
      <c r="J44" s="22">
        <v>0</v>
      </c>
      <c r="K44" s="182"/>
      <c r="L44" s="13"/>
    </row>
    <row r="45" spans="1:12" x14ac:dyDescent="0.15">
      <c r="J45" s="9"/>
    </row>
    <row r="46" spans="1:12" ht="21" customHeight="1" x14ac:dyDescent="0.15">
      <c r="A46" s="14" t="s">
        <v>24</v>
      </c>
      <c r="J46" s="9"/>
    </row>
    <row r="47" spans="1:12" x14ac:dyDescent="0.15">
      <c r="A47" s="160" t="s">
        <v>2</v>
      </c>
      <c r="B47" s="160"/>
      <c r="C47" s="158" t="s">
        <v>3</v>
      </c>
      <c r="D47" s="160" t="s">
        <v>4</v>
      </c>
      <c r="E47" s="160"/>
      <c r="F47" s="160"/>
      <c r="G47" s="160"/>
      <c r="H47" s="160"/>
      <c r="I47" s="160"/>
      <c r="J47" s="162" t="s">
        <v>9</v>
      </c>
      <c r="K47" s="160" t="s">
        <v>10</v>
      </c>
    </row>
    <row r="48" spans="1:12" x14ac:dyDescent="0.15">
      <c r="A48" s="2" t="s">
        <v>0</v>
      </c>
      <c r="B48" s="2" t="s">
        <v>1</v>
      </c>
      <c r="C48" s="159"/>
      <c r="D48" s="160"/>
      <c r="E48" s="160"/>
      <c r="F48" s="160"/>
      <c r="G48" s="160"/>
      <c r="H48" s="160"/>
      <c r="I48" s="160"/>
      <c r="J48" s="162"/>
      <c r="K48" s="160"/>
    </row>
    <row r="49" spans="1:13" ht="27" customHeight="1" x14ac:dyDescent="0.15">
      <c r="A49" s="5" t="s">
        <v>74</v>
      </c>
      <c r="B49" s="24">
        <v>9001</v>
      </c>
      <c r="C49" s="3" t="s">
        <v>150</v>
      </c>
      <c r="D49" s="185" t="s">
        <v>86</v>
      </c>
      <c r="E49" s="186"/>
      <c r="F49" s="191" t="s">
        <v>27</v>
      </c>
      <c r="G49" s="192"/>
      <c r="H49" s="18" t="s">
        <v>79</v>
      </c>
      <c r="I49" s="195" t="s">
        <v>26</v>
      </c>
      <c r="J49" s="17">
        <v>922</v>
      </c>
      <c r="K49" s="4" t="s">
        <v>11</v>
      </c>
      <c r="M49" s="9"/>
    </row>
    <row r="50" spans="1:13" ht="27" customHeight="1" x14ac:dyDescent="0.15">
      <c r="A50" s="5" t="s">
        <v>74</v>
      </c>
      <c r="B50" s="24">
        <v>9002</v>
      </c>
      <c r="C50" s="3" t="s">
        <v>151</v>
      </c>
      <c r="D50" s="187"/>
      <c r="E50" s="188"/>
      <c r="F50" s="193"/>
      <c r="G50" s="194"/>
      <c r="H50" s="19" t="s">
        <v>81</v>
      </c>
      <c r="I50" s="196"/>
      <c r="J50" s="17">
        <v>30</v>
      </c>
      <c r="K50" s="4" t="s">
        <v>12</v>
      </c>
      <c r="M50" s="9"/>
    </row>
    <row r="51" spans="1:13" ht="27" customHeight="1" x14ac:dyDescent="0.15">
      <c r="A51" s="5" t="s">
        <v>74</v>
      </c>
      <c r="B51" s="24">
        <v>9011</v>
      </c>
      <c r="C51" s="3" t="s">
        <v>152</v>
      </c>
      <c r="D51" s="187"/>
      <c r="E51" s="188"/>
      <c r="F51" s="191" t="s">
        <v>29</v>
      </c>
      <c r="G51" s="192"/>
      <c r="H51" s="19" t="s">
        <v>83</v>
      </c>
      <c r="I51" s="196"/>
      <c r="J51" s="17">
        <v>1891</v>
      </c>
      <c r="K51" s="4" t="s">
        <v>11</v>
      </c>
      <c r="M51" s="9"/>
    </row>
    <row r="52" spans="1:13" ht="27" customHeight="1" x14ac:dyDescent="0.15">
      <c r="A52" s="5" t="s">
        <v>74</v>
      </c>
      <c r="B52" s="24">
        <v>9012</v>
      </c>
      <c r="C52" s="3" t="s">
        <v>153</v>
      </c>
      <c r="D52" s="187"/>
      <c r="E52" s="188"/>
      <c r="F52" s="193"/>
      <c r="G52" s="194"/>
      <c r="H52" s="19" t="s">
        <v>84</v>
      </c>
      <c r="I52" s="196"/>
      <c r="J52" s="17">
        <v>62</v>
      </c>
      <c r="K52" s="4" t="s">
        <v>12</v>
      </c>
      <c r="M52" s="9"/>
    </row>
    <row r="53" spans="1:13" ht="30" customHeight="1" x14ac:dyDescent="0.15">
      <c r="A53" s="20" t="s">
        <v>74</v>
      </c>
      <c r="B53" s="20">
        <v>9003</v>
      </c>
      <c r="C53" s="21" t="s">
        <v>154</v>
      </c>
      <c r="D53" s="187"/>
      <c r="E53" s="188"/>
      <c r="F53" s="183" t="s">
        <v>28</v>
      </c>
      <c r="G53" s="184"/>
      <c r="H53" s="23" t="s">
        <v>77</v>
      </c>
      <c r="I53" s="196"/>
      <c r="J53" s="22">
        <v>0</v>
      </c>
      <c r="K53" s="181" t="s">
        <v>13</v>
      </c>
      <c r="L53" s="13"/>
    </row>
    <row r="54" spans="1:13" ht="30" customHeight="1" x14ac:dyDescent="0.15">
      <c r="A54" s="20" t="s">
        <v>74</v>
      </c>
      <c r="B54" s="20">
        <v>9013</v>
      </c>
      <c r="C54" s="21" t="s">
        <v>155</v>
      </c>
      <c r="D54" s="189"/>
      <c r="E54" s="190"/>
      <c r="F54" s="183" t="s">
        <v>30</v>
      </c>
      <c r="G54" s="184"/>
      <c r="H54" s="23" t="s">
        <v>77</v>
      </c>
      <c r="I54" s="197"/>
      <c r="J54" s="22">
        <v>0</v>
      </c>
      <c r="K54" s="182"/>
      <c r="L54" s="13"/>
    </row>
  </sheetData>
  <mergeCells count="59">
    <mergeCell ref="A2:B2"/>
    <mergeCell ref="C2:C3"/>
    <mergeCell ref="D2:I3"/>
    <mergeCell ref="H5:I5"/>
    <mergeCell ref="F6:G7"/>
    <mergeCell ref="E20:F22"/>
    <mergeCell ref="G20:H20"/>
    <mergeCell ref="D25:E30"/>
    <mergeCell ref="F25:F26"/>
    <mergeCell ref="F27:F28"/>
    <mergeCell ref="F29:F30"/>
    <mergeCell ref="G21:H21"/>
    <mergeCell ref="G22:H22"/>
    <mergeCell ref="E23:F23"/>
    <mergeCell ref="G23:H23"/>
    <mergeCell ref="J2:J3"/>
    <mergeCell ref="K2:K3"/>
    <mergeCell ref="G12:I12"/>
    <mergeCell ref="D4:E9"/>
    <mergeCell ref="F4:G5"/>
    <mergeCell ref="H4:I4"/>
    <mergeCell ref="K8:K9"/>
    <mergeCell ref="F9:G9"/>
    <mergeCell ref="H9:I9"/>
    <mergeCell ref="D10:F12"/>
    <mergeCell ref="G10:I10"/>
    <mergeCell ref="G11:I11"/>
    <mergeCell ref="H6:I6"/>
    <mergeCell ref="H7:I7"/>
    <mergeCell ref="F8:G8"/>
    <mergeCell ref="H8:I8"/>
    <mergeCell ref="K43:K44"/>
    <mergeCell ref="F44:G44"/>
    <mergeCell ref="D31:E34"/>
    <mergeCell ref="A37:B37"/>
    <mergeCell ref="C37:C38"/>
    <mergeCell ref="D37:I38"/>
    <mergeCell ref="J37:J38"/>
    <mergeCell ref="K37:K38"/>
    <mergeCell ref="I39:I44"/>
    <mergeCell ref="D39:E44"/>
    <mergeCell ref="F39:G40"/>
    <mergeCell ref="F41:G42"/>
    <mergeCell ref="F43:G43"/>
    <mergeCell ref="K13:K34"/>
    <mergeCell ref="D14:F15"/>
    <mergeCell ref="D20:D23"/>
    <mergeCell ref="K53:K54"/>
    <mergeCell ref="F54:G54"/>
    <mergeCell ref="A47:B47"/>
    <mergeCell ref="C47:C48"/>
    <mergeCell ref="D47:I48"/>
    <mergeCell ref="J47:J48"/>
    <mergeCell ref="K47:K48"/>
    <mergeCell ref="D49:E54"/>
    <mergeCell ref="F49:G50"/>
    <mergeCell ref="I49:I54"/>
    <mergeCell ref="F51:G52"/>
    <mergeCell ref="F53:G53"/>
  </mergeCells>
  <phoneticPr fontId="1"/>
  <pageMargins left="0.70866141732283472" right="0.64"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6"/>
  <sheetViews>
    <sheetView view="pageBreakPreview" topLeftCell="A184" zoomScale="50" zoomScaleNormal="100" zoomScaleSheetLayoutView="50" zoomScalePageLayoutView="40" workbookViewId="0">
      <selection activeCell="C103" sqref="C103"/>
    </sheetView>
  </sheetViews>
  <sheetFormatPr defaultRowHeight="18.75" x14ac:dyDescent="0.15"/>
  <cols>
    <col min="1" max="2" width="17.75" style="43" customWidth="1"/>
    <col min="3" max="3" width="91.25" style="66" bestFit="1" customWidth="1"/>
    <col min="4" max="4" width="40.875" style="74" customWidth="1"/>
    <col min="5" max="5" width="36.75" style="74" customWidth="1"/>
    <col min="6" max="6" width="112.875" style="66" customWidth="1"/>
    <col min="7" max="7" width="17.75" style="72" customWidth="1"/>
    <col min="8" max="8" width="17.75" style="67" customWidth="1"/>
    <col min="9" max="9" width="2.5" style="89" customWidth="1"/>
    <col min="10" max="16384" width="9" style="90"/>
  </cols>
  <sheetData>
    <row r="1" spans="1:10" ht="27" customHeight="1" x14ac:dyDescent="0.15">
      <c r="A1" s="259" t="s">
        <v>360</v>
      </c>
      <c r="B1" s="259"/>
      <c r="C1" s="259"/>
      <c r="D1" s="259"/>
      <c r="E1" s="259"/>
      <c r="F1" s="259"/>
    </row>
    <row r="2" spans="1:10" ht="20.25" customHeight="1" x14ac:dyDescent="0.15">
      <c r="A2" s="264" t="s">
        <v>2</v>
      </c>
      <c r="B2" s="265"/>
      <c r="C2" s="266" t="s">
        <v>3</v>
      </c>
      <c r="D2" s="260" t="s">
        <v>4</v>
      </c>
      <c r="E2" s="260"/>
      <c r="F2" s="260"/>
      <c r="G2" s="268" t="s">
        <v>9</v>
      </c>
      <c r="H2" s="260" t="s">
        <v>10</v>
      </c>
    </row>
    <row r="3" spans="1:10" ht="20.25" customHeight="1" x14ac:dyDescent="0.15">
      <c r="A3" s="50" t="s">
        <v>0</v>
      </c>
      <c r="B3" s="50" t="s">
        <v>1</v>
      </c>
      <c r="C3" s="267"/>
      <c r="D3" s="260"/>
      <c r="E3" s="260"/>
      <c r="F3" s="260"/>
      <c r="G3" s="268"/>
      <c r="H3" s="260"/>
    </row>
    <row r="4" spans="1:10" ht="19.5" customHeight="1" x14ac:dyDescent="0.15">
      <c r="A4" s="261" t="s">
        <v>305</v>
      </c>
      <c r="B4" s="262"/>
      <c r="C4" s="262"/>
      <c r="D4" s="262"/>
      <c r="E4" s="262"/>
      <c r="F4" s="262"/>
      <c r="G4" s="262"/>
      <c r="H4" s="263"/>
    </row>
    <row r="5" spans="1:10" ht="25.5" customHeight="1" x14ac:dyDescent="0.15">
      <c r="A5" s="99" t="s">
        <v>306</v>
      </c>
      <c r="B5" s="99">
        <v>1001</v>
      </c>
      <c r="C5" s="70" t="s">
        <v>307</v>
      </c>
      <c r="D5" s="239" t="s">
        <v>634</v>
      </c>
      <c r="E5" s="239" t="s">
        <v>637</v>
      </c>
      <c r="F5" s="75"/>
      <c r="G5" s="129">
        <f>'Ａ2　訪問型(介護予防訪問介護相当）'!H4</f>
        <v>1176</v>
      </c>
      <c r="H5" s="257" t="s">
        <v>11</v>
      </c>
    </row>
    <row r="6" spans="1:10" ht="25.5" customHeight="1" x14ac:dyDescent="0.15">
      <c r="A6" s="99" t="s">
        <v>306</v>
      </c>
      <c r="B6" s="99">
        <v>1002</v>
      </c>
      <c r="C6" s="70" t="s">
        <v>308</v>
      </c>
      <c r="D6" s="240"/>
      <c r="E6" s="240"/>
      <c r="F6" s="70" t="s">
        <v>179</v>
      </c>
      <c r="G6" s="129">
        <f>ROUND(G5*137/1000,0)</f>
        <v>161</v>
      </c>
      <c r="H6" s="258"/>
      <c r="J6" s="91"/>
    </row>
    <row r="7" spans="1:10" ht="25.5" customHeight="1" x14ac:dyDescent="0.15">
      <c r="A7" s="99" t="s">
        <v>306</v>
      </c>
      <c r="B7" s="99">
        <v>1003</v>
      </c>
      <c r="C7" s="70" t="s">
        <v>309</v>
      </c>
      <c r="D7" s="240"/>
      <c r="E7" s="240"/>
      <c r="F7" s="70" t="s">
        <v>180</v>
      </c>
      <c r="G7" s="129">
        <f>ROUND(G5*100/1000,0)</f>
        <v>118</v>
      </c>
      <c r="H7" s="258"/>
      <c r="J7" s="91"/>
    </row>
    <row r="8" spans="1:10" ht="25.5" customHeight="1" x14ac:dyDescent="0.15">
      <c r="A8" s="99" t="s">
        <v>306</v>
      </c>
      <c r="B8" s="99">
        <v>1004</v>
      </c>
      <c r="C8" s="70" t="s">
        <v>310</v>
      </c>
      <c r="D8" s="240"/>
      <c r="E8" s="240"/>
      <c r="F8" s="70" t="s">
        <v>181</v>
      </c>
      <c r="G8" s="129">
        <f>ROUND(G5*55/1000,0)</f>
        <v>65</v>
      </c>
      <c r="H8" s="258"/>
      <c r="J8" s="91"/>
    </row>
    <row r="9" spans="1:10" ht="25.5" customHeight="1" x14ac:dyDescent="0.15">
      <c r="A9" s="99" t="s">
        <v>304</v>
      </c>
      <c r="B9" s="99">
        <v>1007</v>
      </c>
      <c r="C9" s="70" t="s">
        <v>370</v>
      </c>
      <c r="D9" s="240"/>
      <c r="E9" s="240"/>
      <c r="F9" s="68" t="s">
        <v>372</v>
      </c>
      <c r="G9" s="129">
        <f>ROUND(G5*63/1000,0)</f>
        <v>74</v>
      </c>
      <c r="H9" s="258"/>
      <c r="J9" s="91"/>
    </row>
    <row r="10" spans="1:10" ht="25.5" customHeight="1" x14ac:dyDescent="0.15">
      <c r="A10" s="99" t="s">
        <v>304</v>
      </c>
      <c r="B10" s="99">
        <v>1008</v>
      </c>
      <c r="C10" s="70" t="s">
        <v>371</v>
      </c>
      <c r="D10" s="240"/>
      <c r="E10" s="240"/>
      <c r="F10" s="68" t="s">
        <v>375</v>
      </c>
      <c r="G10" s="129">
        <f>ROUND(G5*42/1000,0)</f>
        <v>49</v>
      </c>
      <c r="H10" s="258"/>
      <c r="J10" s="91"/>
    </row>
    <row r="11" spans="1:10" ht="25.5" customHeight="1" x14ac:dyDescent="0.15">
      <c r="A11" s="99" t="s">
        <v>304</v>
      </c>
      <c r="B11" s="99">
        <v>1011</v>
      </c>
      <c r="C11" s="70" t="s">
        <v>311</v>
      </c>
      <c r="D11" s="240"/>
      <c r="E11" s="240"/>
      <c r="F11" s="75" t="s">
        <v>312</v>
      </c>
      <c r="G11" s="129">
        <f>Ａ３訪問型【給付制限】!G5*0.9</f>
        <v>1058.4000000000001</v>
      </c>
      <c r="H11" s="258"/>
      <c r="J11" s="91"/>
    </row>
    <row r="12" spans="1:10" ht="25.5" customHeight="1" x14ac:dyDescent="0.15">
      <c r="A12" s="99" t="s">
        <v>306</v>
      </c>
      <c r="B12" s="99">
        <v>1012</v>
      </c>
      <c r="C12" s="70" t="s">
        <v>313</v>
      </c>
      <c r="D12" s="240"/>
      <c r="E12" s="240"/>
      <c r="F12" s="70" t="s">
        <v>179</v>
      </c>
      <c r="G12" s="129">
        <f>ROUND(G11*137/1000,0)</f>
        <v>145</v>
      </c>
      <c r="H12" s="258"/>
      <c r="J12" s="91"/>
    </row>
    <row r="13" spans="1:10" ht="25.5" customHeight="1" x14ac:dyDescent="0.15">
      <c r="A13" s="99" t="s">
        <v>306</v>
      </c>
      <c r="B13" s="99">
        <v>1013</v>
      </c>
      <c r="C13" s="70" t="s">
        <v>314</v>
      </c>
      <c r="D13" s="240"/>
      <c r="E13" s="240"/>
      <c r="F13" s="70" t="s">
        <v>180</v>
      </c>
      <c r="G13" s="129">
        <f>ROUND(G11*100/1000,0)</f>
        <v>106</v>
      </c>
      <c r="H13" s="258"/>
      <c r="J13" s="91"/>
    </row>
    <row r="14" spans="1:10" ht="25.5" customHeight="1" x14ac:dyDescent="0.15">
      <c r="A14" s="99" t="s">
        <v>306</v>
      </c>
      <c r="B14" s="99">
        <v>1014</v>
      </c>
      <c r="C14" s="70" t="s">
        <v>315</v>
      </c>
      <c r="D14" s="240"/>
      <c r="E14" s="240"/>
      <c r="F14" s="70" t="s">
        <v>181</v>
      </c>
      <c r="G14" s="129">
        <f>ROUND(G11*55/1000,0)</f>
        <v>58</v>
      </c>
      <c r="H14" s="258"/>
      <c r="J14" s="91"/>
    </row>
    <row r="15" spans="1:10" ht="25.5" customHeight="1" x14ac:dyDescent="0.15">
      <c r="A15" s="99" t="s">
        <v>304</v>
      </c>
      <c r="B15" s="99">
        <v>1017</v>
      </c>
      <c r="C15" s="70" t="s">
        <v>385</v>
      </c>
      <c r="D15" s="240"/>
      <c r="E15" s="240"/>
      <c r="F15" s="68" t="s">
        <v>372</v>
      </c>
      <c r="G15" s="129">
        <f>ROUND(G11*63/1000,0)</f>
        <v>67</v>
      </c>
      <c r="H15" s="258"/>
      <c r="J15" s="91"/>
    </row>
    <row r="16" spans="1:10" ht="25.5" customHeight="1" x14ac:dyDescent="0.15">
      <c r="A16" s="99" t="s">
        <v>304</v>
      </c>
      <c r="B16" s="99">
        <v>1018</v>
      </c>
      <c r="C16" s="70" t="s">
        <v>386</v>
      </c>
      <c r="D16" s="240"/>
      <c r="E16" s="240"/>
      <c r="F16" s="68" t="s">
        <v>375</v>
      </c>
      <c r="G16" s="129">
        <f>ROUND(G11*42/1000,0)</f>
        <v>44</v>
      </c>
      <c r="H16" s="258"/>
      <c r="J16" s="91"/>
    </row>
    <row r="17" spans="1:10" ht="25.5" customHeight="1" x14ac:dyDescent="0.15">
      <c r="A17" s="99" t="s">
        <v>306</v>
      </c>
      <c r="B17" s="99">
        <v>1201</v>
      </c>
      <c r="C17" s="70" t="s">
        <v>89</v>
      </c>
      <c r="D17" s="240"/>
      <c r="E17" s="239" t="s">
        <v>637</v>
      </c>
      <c r="F17" s="75"/>
      <c r="G17" s="129">
        <f>'Ａ2　訪問型(介護予防訪問介護相当）'!H5</f>
        <v>39</v>
      </c>
      <c r="H17" s="269" t="s">
        <v>12</v>
      </c>
      <c r="J17" s="91"/>
    </row>
    <row r="18" spans="1:10" ht="25.5" customHeight="1" x14ac:dyDescent="0.15">
      <c r="A18" s="99" t="s">
        <v>304</v>
      </c>
      <c r="B18" s="99">
        <v>1202</v>
      </c>
      <c r="C18" s="70" t="s">
        <v>316</v>
      </c>
      <c r="D18" s="240"/>
      <c r="E18" s="240"/>
      <c r="F18" s="70" t="s">
        <v>179</v>
      </c>
      <c r="G18" s="129">
        <f>ROUND(G17*137/1000,0)</f>
        <v>5</v>
      </c>
      <c r="H18" s="270"/>
      <c r="J18" s="91"/>
    </row>
    <row r="19" spans="1:10" ht="25.5" customHeight="1" x14ac:dyDescent="0.15">
      <c r="A19" s="99" t="s">
        <v>304</v>
      </c>
      <c r="B19" s="99">
        <v>1203</v>
      </c>
      <c r="C19" s="70" t="s">
        <v>317</v>
      </c>
      <c r="D19" s="240"/>
      <c r="E19" s="240"/>
      <c r="F19" s="70" t="s">
        <v>180</v>
      </c>
      <c r="G19" s="129">
        <f>ROUND(G17*100/1000,0)</f>
        <v>4</v>
      </c>
      <c r="H19" s="270"/>
      <c r="J19" s="91"/>
    </row>
    <row r="20" spans="1:10" ht="25.5" customHeight="1" x14ac:dyDescent="0.15">
      <c r="A20" s="99" t="s">
        <v>304</v>
      </c>
      <c r="B20" s="99">
        <v>1204</v>
      </c>
      <c r="C20" s="70" t="s">
        <v>318</v>
      </c>
      <c r="D20" s="240"/>
      <c r="E20" s="240"/>
      <c r="F20" s="70" t="s">
        <v>181</v>
      </c>
      <c r="G20" s="129">
        <f>ROUND(G17*55/1000,0)</f>
        <v>2</v>
      </c>
      <c r="H20" s="270"/>
      <c r="J20" s="91"/>
    </row>
    <row r="21" spans="1:10" ht="25.5" customHeight="1" x14ac:dyDescent="0.15">
      <c r="A21" s="99" t="s">
        <v>304</v>
      </c>
      <c r="B21" s="99">
        <v>1207</v>
      </c>
      <c r="C21" s="70" t="s">
        <v>383</v>
      </c>
      <c r="D21" s="240"/>
      <c r="E21" s="240"/>
      <c r="F21" s="68" t="s">
        <v>372</v>
      </c>
      <c r="G21" s="129">
        <f>ROUND(G17*63/1000,0)</f>
        <v>2</v>
      </c>
      <c r="H21" s="270"/>
      <c r="J21" s="91"/>
    </row>
    <row r="22" spans="1:10" ht="25.5" customHeight="1" x14ac:dyDescent="0.15">
      <c r="A22" s="99" t="s">
        <v>304</v>
      </c>
      <c r="B22" s="99">
        <v>1208</v>
      </c>
      <c r="C22" s="70" t="s">
        <v>384</v>
      </c>
      <c r="D22" s="240"/>
      <c r="E22" s="240"/>
      <c r="F22" s="68" t="s">
        <v>375</v>
      </c>
      <c r="G22" s="129">
        <f>ROUND(G17*42/1000,0)</f>
        <v>2</v>
      </c>
      <c r="H22" s="270"/>
      <c r="J22" s="91"/>
    </row>
    <row r="23" spans="1:10" ht="25.5" customHeight="1" x14ac:dyDescent="0.15">
      <c r="A23" s="99" t="s">
        <v>304</v>
      </c>
      <c r="B23" s="99">
        <v>1211</v>
      </c>
      <c r="C23" s="70" t="s">
        <v>90</v>
      </c>
      <c r="D23" s="240"/>
      <c r="E23" s="240"/>
      <c r="F23" s="75" t="s">
        <v>17</v>
      </c>
      <c r="G23" s="129">
        <f>Ａ３訪問型【給付制限】!G17*0.9</f>
        <v>35.1</v>
      </c>
      <c r="H23" s="270"/>
      <c r="J23" s="91"/>
    </row>
    <row r="24" spans="1:10" ht="25.5" customHeight="1" x14ac:dyDescent="0.15">
      <c r="A24" s="99" t="s">
        <v>304</v>
      </c>
      <c r="B24" s="99">
        <v>1212</v>
      </c>
      <c r="C24" s="70" t="s">
        <v>319</v>
      </c>
      <c r="D24" s="240"/>
      <c r="E24" s="240"/>
      <c r="F24" s="70" t="s">
        <v>179</v>
      </c>
      <c r="G24" s="129">
        <f>ROUND(G23*137/1000,0)</f>
        <v>5</v>
      </c>
      <c r="H24" s="270"/>
      <c r="J24" s="91"/>
    </row>
    <row r="25" spans="1:10" ht="25.5" customHeight="1" x14ac:dyDescent="0.15">
      <c r="A25" s="99" t="s">
        <v>304</v>
      </c>
      <c r="B25" s="99">
        <v>1213</v>
      </c>
      <c r="C25" s="70" t="s">
        <v>320</v>
      </c>
      <c r="D25" s="240"/>
      <c r="E25" s="240"/>
      <c r="F25" s="70" t="s">
        <v>180</v>
      </c>
      <c r="G25" s="129">
        <f>ROUND(G23*100/1000,0)</f>
        <v>4</v>
      </c>
      <c r="H25" s="270"/>
      <c r="J25" s="91"/>
    </row>
    <row r="26" spans="1:10" ht="25.5" customHeight="1" x14ac:dyDescent="0.15">
      <c r="A26" s="99" t="s">
        <v>304</v>
      </c>
      <c r="B26" s="99">
        <v>1214</v>
      </c>
      <c r="C26" s="70" t="s">
        <v>321</v>
      </c>
      <c r="D26" s="240"/>
      <c r="E26" s="240"/>
      <c r="F26" s="70" t="s">
        <v>181</v>
      </c>
      <c r="G26" s="129">
        <f>ROUND(G23*55/1000,0)</f>
        <v>2</v>
      </c>
      <c r="H26" s="270"/>
      <c r="J26" s="91"/>
    </row>
    <row r="27" spans="1:10" ht="25.5" customHeight="1" x14ac:dyDescent="0.15">
      <c r="A27" s="99" t="s">
        <v>304</v>
      </c>
      <c r="B27" s="99">
        <v>1217</v>
      </c>
      <c r="C27" s="70" t="s">
        <v>381</v>
      </c>
      <c r="D27" s="240"/>
      <c r="E27" s="240"/>
      <c r="F27" s="68" t="s">
        <v>372</v>
      </c>
      <c r="G27" s="129">
        <f>ROUND(G23*63/1000,0)</f>
        <v>2</v>
      </c>
      <c r="H27" s="270"/>
      <c r="J27" s="91"/>
    </row>
    <row r="28" spans="1:10" ht="25.5" customHeight="1" x14ac:dyDescent="0.15">
      <c r="A28" s="99" t="s">
        <v>304</v>
      </c>
      <c r="B28" s="99">
        <v>1218</v>
      </c>
      <c r="C28" s="70" t="s">
        <v>382</v>
      </c>
      <c r="D28" s="241"/>
      <c r="E28" s="241"/>
      <c r="F28" s="68" t="s">
        <v>375</v>
      </c>
      <c r="G28" s="129">
        <f>ROUND(G23*42/1000,0)</f>
        <v>1</v>
      </c>
      <c r="H28" s="271"/>
      <c r="J28" s="91"/>
    </row>
    <row r="29" spans="1:10" ht="25.5" customHeight="1" x14ac:dyDescent="0.15">
      <c r="A29" s="99" t="s">
        <v>304</v>
      </c>
      <c r="B29" s="99">
        <v>1021</v>
      </c>
      <c r="C29" s="70" t="s">
        <v>91</v>
      </c>
      <c r="D29" s="239" t="s">
        <v>586</v>
      </c>
      <c r="E29" s="239" t="s">
        <v>638</v>
      </c>
      <c r="F29" s="68"/>
      <c r="G29" s="129">
        <f>'Ａ2　訪問型(介護予防訪問介護相当）'!H6</f>
        <v>2349</v>
      </c>
      <c r="H29" s="257" t="s">
        <v>11</v>
      </c>
    </row>
    <row r="30" spans="1:10" ht="25.5" customHeight="1" x14ac:dyDescent="0.15">
      <c r="A30" s="99" t="s">
        <v>304</v>
      </c>
      <c r="B30" s="99">
        <v>1022</v>
      </c>
      <c r="C30" s="70" t="s">
        <v>322</v>
      </c>
      <c r="D30" s="240"/>
      <c r="E30" s="240"/>
      <c r="F30" s="70" t="s">
        <v>179</v>
      </c>
      <c r="G30" s="129">
        <f>ROUND(G29*137/1000,0)</f>
        <v>322</v>
      </c>
      <c r="H30" s="258"/>
    </row>
    <row r="31" spans="1:10" ht="25.5" customHeight="1" x14ac:dyDescent="0.15">
      <c r="A31" s="99" t="s">
        <v>304</v>
      </c>
      <c r="B31" s="99">
        <v>1023</v>
      </c>
      <c r="C31" s="70" t="s">
        <v>323</v>
      </c>
      <c r="D31" s="240"/>
      <c r="E31" s="240"/>
      <c r="F31" s="70" t="s">
        <v>180</v>
      </c>
      <c r="G31" s="129">
        <f>ROUND(G29*100/1000,0)</f>
        <v>235</v>
      </c>
      <c r="H31" s="258"/>
    </row>
    <row r="32" spans="1:10" ht="25.5" customHeight="1" x14ac:dyDescent="0.15">
      <c r="A32" s="99" t="s">
        <v>304</v>
      </c>
      <c r="B32" s="99">
        <v>1024</v>
      </c>
      <c r="C32" s="70" t="s">
        <v>324</v>
      </c>
      <c r="D32" s="240"/>
      <c r="E32" s="240"/>
      <c r="F32" s="70" t="s">
        <v>181</v>
      </c>
      <c r="G32" s="129">
        <f>ROUND(G29*55/1000,0)</f>
        <v>129</v>
      </c>
      <c r="H32" s="258"/>
    </row>
    <row r="33" spans="1:10" ht="25.5" customHeight="1" x14ac:dyDescent="0.15">
      <c r="A33" s="99" t="s">
        <v>304</v>
      </c>
      <c r="B33" s="99">
        <v>1027</v>
      </c>
      <c r="C33" s="70" t="s">
        <v>379</v>
      </c>
      <c r="D33" s="240"/>
      <c r="E33" s="240"/>
      <c r="F33" s="68" t="s">
        <v>372</v>
      </c>
      <c r="G33" s="129">
        <f>ROUND(G29*63/1000,0)</f>
        <v>148</v>
      </c>
      <c r="H33" s="258"/>
    </row>
    <row r="34" spans="1:10" ht="25.5" customHeight="1" x14ac:dyDescent="0.15">
      <c r="A34" s="99" t="s">
        <v>304</v>
      </c>
      <c r="B34" s="99">
        <v>1028</v>
      </c>
      <c r="C34" s="70" t="s">
        <v>380</v>
      </c>
      <c r="D34" s="240"/>
      <c r="E34" s="240"/>
      <c r="F34" s="68" t="s">
        <v>375</v>
      </c>
      <c r="G34" s="129">
        <f>ROUND(G29*42/1000,0)</f>
        <v>99</v>
      </c>
      <c r="H34" s="258"/>
    </row>
    <row r="35" spans="1:10" ht="25.5" customHeight="1" x14ac:dyDescent="0.15">
      <c r="A35" s="99" t="s">
        <v>304</v>
      </c>
      <c r="B35" s="99">
        <v>1031</v>
      </c>
      <c r="C35" s="70" t="s">
        <v>325</v>
      </c>
      <c r="D35" s="240"/>
      <c r="E35" s="240"/>
      <c r="F35" s="75" t="s">
        <v>326</v>
      </c>
      <c r="G35" s="129">
        <f>Ａ３訪問型【給付制限】!G29*0.9</f>
        <v>2114.1</v>
      </c>
      <c r="H35" s="258"/>
      <c r="J35" s="91"/>
    </row>
    <row r="36" spans="1:10" ht="25.5" customHeight="1" x14ac:dyDescent="0.15">
      <c r="A36" s="99" t="s">
        <v>304</v>
      </c>
      <c r="B36" s="99">
        <v>1032</v>
      </c>
      <c r="C36" s="70" t="s">
        <v>327</v>
      </c>
      <c r="D36" s="240"/>
      <c r="E36" s="240"/>
      <c r="F36" s="70" t="s">
        <v>179</v>
      </c>
      <c r="G36" s="129">
        <f>ROUND(G35*137/1000,0)</f>
        <v>290</v>
      </c>
      <c r="H36" s="258"/>
      <c r="J36" s="91"/>
    </row>
    <row r="37" spans="1:10" ht="25.5" customHeight="1" x14ac:dyDescent="0.15">
      <c r="A37" s="99" t="s">
        <v>304</v>
      </c>
      <c r="B37" s="99">
        <v>1033</v>
      </c>
      <c r="C37" s="70" t="s">
        <v>328</v>
      </c>
      <c r="D37" s="240"/>
      <c r="E37" s="240"/>
      <c r="F37" s="70" t="s">
        <v>180</v>
      </c>
      <c r="G37" s="129">
        <f>ROUND(G35*100/1000,0)</f>
        <v>211</v>
      </c>
      <c r="H37" s="258"/>
      <c r="J37" s="91"/>
    </row>
    <row r="38" spans="1:10" ht="25.5" customHeight="1" x14ac:dyDescent="0.15">
      <c r="A38" s="99" t="s">
        <v>304</v>
      </c>
      <c r="B38" s="99">
        <v>1034</v>
      </c>
      <c r="C38" s="70" t="s">
        <v>329</v>
      </c>
      <c r="D38" s="240"/>
      <c r="E38" s="240"/>
      <c r="F38" s="70" t="s">
        <v>181</v>
      </c>
      <c r="G38" s="129">
        <f>ROUND(G35*55/1000,0)</f>
        <v>116</v>
      </c>
      <c r="H38" s="258"/>
      <c r="J38" s="91"/>
    </row>
    <row r="39" spans="1:10" ht="25.5" customHeight="1" x14ac:dyDescent="0.15">
      <c r="A39" s="99" t="s">
        <v>304</v>
      </c>
      <c r="B39" s="99">
        <v>1037</v>
      </c>
      <c r="C39" s="70" t="s">
        <v>377</v>
      </c>
      <c r="D39" s="240"/>
      <c r="E39" s="240"/>
      <c r="F39" s="68" t="s">
        <v>372</v>
      </c>
      <c r="G39" s="129">
        <f>ROUND(G35*63/1000,0)</f>
        <v>133</v>
      </c>
      <c r="H39" s="258"/>
      <c r="J39" s="91"/>
    </row>
    <row r="40" spans="1:10" ht="25.5" customHeight="1" x14ac:dyDescent="0.15">
      <c r="A40" s="99" t="s">
        <v>304</v>
      </c>
      <c r="B40" s="99">
        <v>1038</v>
      </c>
      <c r="C40" s="70" t="s">
        <v>378</v>
      </c>
      <c r="D40" s="240"/>
      <c r="E40" s="240"/>
      <c r="F40" s="68" t="s">
        <v>375</v>
      </c>
      <c r="G40" s="129">
        <f>ROUND(G35*42/1000,0)</f>
        <v>89</v>
      </c>
      <c r="H40" s="258"/>
      <c r="J40" s="91"/>
    </row>
    <row r="41" spans="1:10" ht="25.5" customHeight="1" x14ac:dyDescent="0.15">
      <c r="A41" s="99" t="s">
        <v>304</v>
      </c>
      <c r="B41" s="99">
        <v>1221</v>
      </c>
      <c r="C41" s="70" t="s">
        <v>92</v>
      </c>
      <c r="D41" s="240"/>
      <c r="E41" s="239" t="s">
        <v>87</v>
      </c>
      <c r="F41" s="68"/>
      <c r="G41" s="129">
        <f>'Ａ2　訪問型(介護予防訪問介護相当）'!H7</f>
        <v>77</v>
      </c>
      <c r="H41" s="269" t="s">
        <v>12</v>
      </c>
      <c r="J41" s="91"/>
    </row>
    <row r="42" spans="1:10" ht="25.5" customHeight="1" x14ac:dyDescent="0.15">
      <c r="A42" s="99" t="s">
        <v>304</v>
      </c>
      <c r="B42" s="99">
        <v>1222</v>
      </c>
      <c r="C42" s="70" t="s">
        <v>330</v>
      </c>
      <c r="D42" s="240"/>
      <c r="E42" s="240"/>
      <c r="F42" s="70" t="s">
        <v>179</v>
      </c>
      <c r="G42" s="129">
        <f>ROUND(G41*137/1000,0)</f>
        <v>11</v>
      </c>
      <c r="H42" s="270"/>
      <c r="J42" s="91"/>
    </row>
    <row r="43" spans="1:10" ht="25.5" customHeight="1" x14ac:dyDescent="0.15">
      <c r="A43" s="99" t="s">
        <v>304</v>
      </c>
      <c r="B43" s="99">
        <v>1223</v>
      </c>
      <c r="C43" s="70" t="s">
        <v>331</v>
      </c>
      <c r="D43" s="240"/>
      <c r="E43" s="240"/>
      <c r="F43" s="70" t="s">
        <v>180</v>
      </c>
      <c r="G43" s="129">
        <f>ROUND(G41*100/1000,0)</f>
        <v>8</v>
      </c>
      <c r="H43" s="270"/>
      <c r="J43" s="91"/>
    </row>
    <row r="44" spans="1:10" ht="25.5" customHeight="1" x14ac:dyDescent="0.15">
      <c r="A44" s="99" t="s">
        <v>304</v>
      </c>
      <c r="B44" s="99">
        <v>1224</v>
      </c>
      <c r="C44" s="70" t="s">
        <v>332</v>
      </c>
      <c r="D44" s="240"/>
      <c r="E44" s="240"/>
      <c r="F44" s="70" t="s">
        <v>181</v>
      </c>
      <c r="G44" s="129">
        <f>ROUND(G41*55/1000,0)</f>
        <v>4</v>
      </c>
      <c r="H44" s="270"/>
      <c r="J44" s="91"/>
    </row>
    <row r="45" spans="1:10" ht="25.5" customHeight="1" x14ac:dyDescent="0.15">
      <c r="A45" s="99" t="s">
        <v>304</v>
      </c>
      <c r="B45" s="99">
        <v>1227</v>
      </c>
      <c r="C45" s="70" t="s">
        <v>376</v>
      </c>
      <c r="D45" s="240"/>
      <c r="E45" s="240"/>
      <c r="F45" s="68" t="s">
        <v>372</v>
      </c>
      <c r="G45" s="129">
        <f>ROUND(G41*63/1000,0)</f>
        <v>5</v>
      </c>
      <c r="H45" s="270"/>
      <c r="J45" s="91"/>
    </row>
    <row r="46" spans="1:10" ht="25.5" customHeight="1" x14ac:dyDescent="0.15">
      <c r="A46" s="99" t="s">
        <v>304</v>
      </c>
      <c r="B46" s="99">
        <v>1228</v>
      </c>
      <c r="C46" s="70" t="s">
        <v>403</v>
      </c>
      <c r="D46" s="240"/>
      <c r="E46" s="240"/>
      <c r="F46" s="68" t="s">
        <v>375</v>
      </c>
      <c r="G46" s="129">
        <f>ROUND(G41*42/1000,0)</f>
        <v>3</v>
      </c>
      <c r="H46" s="270"/>
      <c r="J46" s="91"/>
    </row>
    <row r="47" spans="1:10" ht="25.5" customHeight="1" x14ac:dyDescent="0.15">
      <c r="A47" s="99" t="s">
        <v>304</v>
      </c>
      <c r="B47" s="99">
        <v>1231</v>
      </c>
      <c r="C47" s="70" t="s">
        <v>169</v>
      </c>
      <c r="D47" s="240"/>
      <c r="E47" s="240"/>
      <c r="F47" s="75" t="s">
        <v>17</v>
      </c>
      <c r="G47" s="129">
        <f>Ａ３訪問型【給付制限】!G41*0.9</f>
        <v>69.3</v>
      </c>
      <c r="H47" s="270"/>
      <c r="J47" s="91"/>
    </row>
    <row r="48" spans="1:10" ht="25.5" customHeight="1" x14ac:dyDescent="0.15">
      <c r="A48" s="99" t="s">
        <v>304</v>
      </c>
      <c r="B48" s="99">
        <v>1232</v>
      </c>
      <c r="C48" s="70" t="s">
        <v>333</v>
      </c>
      <c r="D48" s="240"/>
      <c r="E48" s="240"/>
      <c r="F48" s="70" t="s">
        <v>179</v>
      </c>
      <c r="G48" s="129">
        <f>ROUND(G47*137/1000,0)</f>
        <v>9</v>
      </c>
      <c r="H48" s="270"/>
      <c r="J48" s="91"/>
    </row>
    <row r="49" spans="1:10" ht="25.5" customHeight="1" x14ac:dyDescent="0.15">
      <c r="A49" s="99" t="s">
        <v>304</v>
      </c>
      <c r="B49" s="99">
        <v>1233</v>
      </c>
      <c r="C49" s="70" t="s">
        <v>334</v>
      </c>
      <c r="D49" s="240"/>
      <c r="E49" s="240"/>
      <c r="F49" s="70" t="s">
        <v>180</v>
      </c>
      <c r="G49" s="129">
        <f>ROUND(G47*100/1000,0)</f>
        <v>7</v>
      </c>
      <c r="H49" s="270"/>
      <c r="J49" s="91"/>
    </row>
    <row r="50" spans="1:10" ht="25.5" customHeight="1" x14ac:dyDescent="0.15">
      <c r="A50" s="99" t="s">
        <v>304</v>
      </c>
      <c r="B50" s="99">
        <v>1234</v>
      </c>
      <c r="C50" s="70" t="s">
        <v>335</v>
      </c>
      <c r="D50" s="240"/>
      <c r="E50" s="240"/>
      <c r="F50" s="70" t="s">
        <v>181</v>
      </c>
      <c r="G50" s="129">
        <f>ROUND(G47*55/1000,0)</f>
        <v>4</v>
      </c>
      <c r="H50" s="270"/>
      <c r="J50" s="91"/>
    </row>
    <row r="51" spans="1:10" ht="25.5" customHeight="1" x14ac:dyDescent="0.15">
      <c r="A51" s="99" t="s">
        <v>304</v>
      </c>
      <c r="B51" s="99">
        <v>1237</v>
      </c>
      <c r="C51" s="70" t="s">
        <v>387</v>
      </c>
      <c r="D51" s="240"/>
      <c r="E51" s="240"/>
      <c r="F51" s="68" t="s">
        <v>372</v>
      </c>
      <c r="G51" s="129">
        <f>ROUND(G47*63/1000,0)</f>
        <v>4</v>
      </c>
      <c r="H51" s="270"/>
      <c r="J51" s="91"/>
    </row>
    <row r="52" spans="1:10" ht="25.5" customHeight="1" x14ac:dyDescent="0.15">
      <c r="A52" s="99" t="s">
        <v>304</v>
      </c>
      <c r="B52" s="99">
        <v>1238</v>
      </c>
      <c r="C52" s="70" t="s">
        <v>388</v>
      </c>
      <c r="D52" s="241"/>
      <c r="E52" s="241"/>
      <c r="F52" s="68" t="s">
        <v>375</v>
      </c>
      <c r="G52" s="129">
        <f>ROUND(G47*42/1000,0)</f>
        <v>3</v>
      </c>
      <c r="H52" s="271"/>
      <c r="J52" s="91"/>
    </row>
    <row r="53" spans="1:10" ht="25.5" customHeight="1" x14ac:dyDescent="0.15">
      <c r="A53" s="99" t="s">
        <v>304</v>
      </c>
      <c r="B53" s="99">
        <v>1041</v>
      </c>
      <c r="C53" s="70" t="s">
        <v>93</v>
      </c>
      <c r="D53" s="242" t="s">
        <v>587</v>
      </c>
      <c r="E53" s="239" t="s">
        <v>639</v>
      </c>
      <c r="F53" s="68"/>
      <c r="G53" s="129">
        <f>'Ａ2　訪問型(介護予防訪問介護相当）'!H8</f>
        <v>3727</v>
      </c>
      <c r="H53" s="272" t="s">
        <v>11</v>
      </c>
    </row>
    <row r="54" spans="1:10" ht="25.5" customHeight="1" x14ac:dyDescent="0.15">
      <c r="A54" s="99" t="s">
        <v>304</v>
      </c>
      <c r="B54" s="99">
        <v>1042</v>
      </c>
      <c r="C54" s="70" t="s">
        <v>336</v>
      </c>
      <c r="D54" s="244"/>
      <c r="E54" s="240"/>
      <c r="F54" s="70" t="s">
        <v>179</v>
      </c>
      <c r="G54" s="129">
        <f>ROUND(G53*137/1000,0)</f>
        <v>511</v>
      </c>
      <c r="H54" s="273"/>
    </row>
    <row r="55" spans="1:10" ht="25.5" customHeight="1" x14ac:dyDescent="0.15">
      <c r="A55" s="99" t="s">
        <v>304</v>
      </c>
      <c r="B55" s="99">
        <v>1043</v>
      </c>
      <c r="C55" s="70" t="s">
        <v>337</v>
      </c>
      <c r="D55" s="244"/>
      <c r="E55" s="240"/>
      <c r="F55" s="70" t="s">
        <v>180</v>
      </c>
      <c r="G55" s="129">
        <f>ROUND(G53*100/1000,0)</f>
        <v>373</v>
      </c>
      <c r="H55" s="273"/>
    </row>
    <row r="56" spans="1:10" ht="25.5" customHeight="1" x14ac:dyDescent="0.15">
      <c r="A56" s="99" t="s">
        <v>304</v>
      </c>
      <c r="B56" s="99">
        <v>1044</v>
      </c>
      <c r="C56" s="70" t="s">
        <v>338</v>
      </c>
      <c r="D56" s="244"/>
      <c r="E56" s="240"/>
      <c r="F56" s="70" t="s">
        <v>181</v>
      </c>
      <c r="G56" s="129">
        <f>ROUND(G53*55/1000,0)</f>
        <v>205</v>
      </c>
      <c r="H56" s="273"/>
    </row>
    <row r="57" spans="1:10" ht="25.5" customHeight="1" x14ac:dyDescent="0.15">
      <c r="A57" s="99" t="s">
        <v>304</v>
      </c>
      <c r="B57" s="99">
        <v>1047</v>
      </c>
      <c r="C57" s="70" t="s">
        <v>389</v>
      </c>
      <c r="D57" s="244"/>
      <c r="E57" s="240"/>
      <c r="F57" s="68" t="s">
        <v>372</v>
      </c>
      <c r="G57" s="129">
        <f>ROUND(G53*63/1000,0)</f>
        <v>235</v>
      </c>
      <c r="H57" s="273"/>
    </row>
    <row r="58" spans="1:10" ht="25.5" customHeight="1" x14ac:dyDescent="0.15">
      <c r="A58" s="99" t="s">
        <v>304</v>
      </c>
      <c r="B58" s="99">
        <v>1048</v>
      </c>
      <c r="C58" s="70" t="s">
        <v>390</v>
      </c>
      <c r="D58" s="244"/>
      <c r="E58" s="240"/>
      <c r="F58" s="68" t="s">
        <v>375</v>
      </c>
      <c r="G58" s="129">
        <f>ROUND(G53*42/1000,0)</f>
        <v>157</v>
      </c>
      <c r="H58" s="273"/>
    </row>
    <row r="59" spans="1:10" ht="25.5" customHeight="1" x14ac:dyDescent="0.15">
      <c r="A59" s="99" t="s">
        <v>304</v>
      </c>
      <c r="B59" s="99">
        <v>1051</v>
      </c>
      <c r="C59" s="70" t="s">
        <v>339</v>
      </c>
      <c r="D59" s="244"/>
      <c r="E59" s="240"/>
      <c r="F59" s="70" t="s">
        <v>312</v>
      </c>
      <c r="G59" s="129">
        <f>Ａ３訪問型【給付制限】!G53*0.9</f>
        <v>3354.3</v>
      </c>
      <c r="H59" s="273"/>
      <c r="J59" s="91"/>
    </row>
    <row r="60" spans="1:10" ht="25.5" customHeight="1" x14ac:dyDescent="0.15">
      <c r="A60" s="99" t="s">
        <v>304</v>
      </c>
      <c r="B60" s="99">
        <v>1052</v>
      </c>
      <c r="C60" s="70" t="s">
        <v>340</v>
      </c>
      <c r="D60" s="244"/>
      <c r="E60" s="240"/>
      <c r="F60" s="70" t="s">
        <v>179</v>
      </c>
      <c r="G60" s="129">
        <v>459</v>
      </c>
      <c r="H60" s="273"/>
      <c r="J60" s="91"/>
    </row>
    <row r="61" spans="1:10" ht="25.5" customHeight="1" x14ac:dyDescent="0.15">
      <c r="A61" s="99" t="s">
        <v>304</v>
      </c>
      <c r="B61" s="99">
        <v>1053</v>
      </c>
      <c r="C61" s="70" t="s">
        <v>341</v>
      </c>
      <c r="D61" s="244"/>
      <c r="E61" s="240"/>
      <c r="F61" s="70" t="s">
        <v>180</v>
      </c>
      <c r="G61" s="129">
        <f>ROUND(G59*100/1000,0)</f>
        <v>335</v>
      </c>
      <c r="H61" s="273"/>
      <c r="J61" s="91"/>
    </row>
    <row r="62" spans="1:10" ht="25.5" customHeight="1" x14ac:dyDescent="0.15">
      <c r="A62" s="99" t="s">
        <v>304</v>
      </c>
      <c r="B62" s="99">
        <v>1054</v>
      </c>
      <c r="C62" s="70" t="s">
        <v>342</v>
      </c>
      <c r="D62" s="244"/>
      <c r="E62" s="240"/>
      <c r="F62" s="70" t="s">
        <v>181</v>
      </c>
      <c r="G62" s="129">
        <f>ROUND(G59*55/1000,0)</f>
        <v>184</v>
      </c>
      <c r="H62" s="273"/>
      <c r="J62" s="91"/>
    </row>
    <row r="63" spans="1:10" ht="25.5" customHeight="1" x14ac:dyDescent="0.15">
      <c r="A63" s="99" t="s">
        <v>304</v>
      </c>
      <c r="B63" s="99">
        <v>1057</v>
      </c>
      <c r="C63" s="70" t="s">
        <v>391</v>
      </c>
      <c r="D63" s="244"/>
      <c r="E63" s="240"/>
      <c r="F63" s="68" t="s">
        <v>372</v>
      </c>
      <c r="G63" s="129">
        <f>ROUND(G59*63/1000,0)</f>
        <v>211</v>
      </c>
      <c r="H63" s="273"/>
      <c r="J63" s="91"/>
    </row>
    <row r="64" spans="1:10" ht="25.5" customHeight="1" x14ac:dyDescent="0.15">
      <c r="A64" s="99" t="s">
        <v>304</v>
      </c>
      <c r="B64" s="99">
        <v>1058</v>
      </c>
      <c r="C64" s="70" t="s">
        <v>392</v>
      </c>
      <c r="D64" s="244"/>
      <c r="E64" s="240"/>
      <c r="F64" s="68" t="s">
        <v>375</v>
      </c>
      <c r="G64" s="129">
        <f>ROUND(G59*42/1000,0)</f>
        <v>141</v>
      </c>
      <c r="H64" s="273"/>
      <c r="J64" s="91"/>
    </row>
    <row r="65" spans="1:10" ht="25.5" customHeight="1" x14ac:dyDescent="0.15">
      <c r="A65" s="99" t="s">
        <v>304</v>
      </c>
      <c r="B65" s="99">
        <v>1241</v>
      </c>
      <c r="C65" s="70" t="s">
        <v>94</v>
      </c>
      <c r="D65" s="244"/>
      <c r="E65" s="239" t="s">
        <v>640</v>
      </c>
      <c r="F65" s="75"/>
      <c r="G65" s="129">
        <f>'Ａ2　訪問型(介護予防訪問介護相当）'!H9</f>
        <v>123</v>
      </c>
      <c r="H65" s="236" t="s">
        <v>12</v>
      </c>
      <c r="J65" s="91"/>
    </row>
    <row r="66" spans="1:10" ht="25.5" customHeight="1" x14ac:dyDescent="0.15">
      <c r="A66" s="99" t="s">
        <v>304</v>
      </c>
      <c r="B66" s="99">
        <v>1242</v>
      </c>
      <c r="C66" s="70" t="s">
        <v>343</v>
      </c>
      <c r="D66" s="244"/>
      <c r="E66" s="240"/>
      <c r="F66" s="70" t="s">
        <v>179</v>
      </c>
      <c r="G66" s="129">
        <f>ROUND(G65*137/1000,0)</f>
        <v>17</v>
      </c>
      <c r="H66" s="237"/>
      <c r="J66" s="91"/>
    </row>
    <row r="67" spans="1:10" ht="25.5" customHeight="1" x14ac:dyDescent="0.15">
      <c r="A67" s="99" t="s">
        <v>304</v>
      </c>
      <c r="B67" s="99">
        <v>1243</v>
      </c>
      <c r="C67" s="70" t="s">
        <v>344</v>
      </c>
      <c r="D67" s="244"/>
      <c r="E67" s="240"/>
      <c r="F67" s="70" t="s">
        <v>180</v>
      </c>
      <c r="G67" s="129">
        <f>ROUND(G65*100/1000,0)</f>
        <v>12</v>
      </c>
      <c r="H67" s="237"/>
      <c r="J67" s="91"/>
    </row>
    <row r="68" spans="1:10" ht="25.5" customHeight="1" x14ac:dyDescent="0.15">
      <c r="A68" s="99" t="s">
        <v>304</v>
      </c>
      <c r="B68" s="99">
        <v>1244</v>
      </c>
      <c r="C68" s="70" t="s">
        <v>345</v>
      </c>
      <c r="D68" s="244"/>
      <c r="E68" s="240"/>
      <c r="F68" s="70" t="s">
        <v>181</v>
      </c>
      <c r="G68" s="129">
        <f>ROUND(G65*55/1000,0)</f>
        <v>7</v>
      </c>
      <c r="H68" s="237"/>
      <c r="J68" s="91"/>
    </row>
    <row r="69" spans="1:10" ht="25.5" customHeight="1" x14ac:dyDescent="0.15">
      <c r="A69" s="99" t="s">
        <v>304</v>
      </c>
      <c r="B69" s="99">
        <v>1247</v>
      </c>
      <c r="C69" s="70" t="s">
        <v>393</v>
      </c>
      <c r="D69" s="244"/>
      <c r="E69" s="240"/>
      <c r="F69" s="68" t="s">
        <v>372</v>
      </c>
      <c r="G69" s="129">
        <f>ROUND(G65*63/1000,0)</f>
        <v>8</v>
      </c>
      <c r="H69" s="237"/>
      <c r="J69" s="91"/>
    </row>
    <row r="70" spans="1:10" ht="25.5" customHeight="1" x14ac:dyDescent="0.15">
      <c r="A70" s="99" t="s">
        <v>304</v>
      </c>
      <c r="B70" s="99">
        <v>1248</v>
      </c>
      <c r="C70" s="70" t="s">
        <v>394</v>
      </c>
      <c r="D70" s="244"/>
      <c r="E70" s="240"/>
      <c r="F70" s="68" t="s">
        <v>375</v>
      </c>
      <c r="G70" s="129">
        <f>ROUND(G65*42/1000,0)</f>
        <v>5</v>
      </c>
      <c r="H70" s="237"/>
      <c r="J70" s="91"/>
    </row>
    <row r="71" spans="1:10" ht="25.5" customHeight="1" x14ac:dyDescent="0.15">
      <c r="A71" s="99" t="s">
        <v>304</v>
      </c>
      <c r="B71" s="99">
        <v>1251</v>
      </c>
      <c r="C71" s="70" t="s">
        <v>95</v>
      </c>
      <c r="D71" s="244"/>
      <c r="E71" s="240"/>
      <c r="F71" s="75" t="s">
        <v>17</v>
      </c>
      <c r="G71" s="129">
        <f>Ａ３訪問型【給付制限】!G65*0.9</f>
        <v>110.7</v>
      </c>
      <c r="H71" s="237"/>
      <c r="J71" s="91"/>
    </row>
    <row r="72" spans="1:10" ht="25.5" customHeight="1" x14ac:dyDescent="0.15">
      <c r="A72" s="99" t="s">
        <v>304</v>
      </c>
      <c r="B72" s="99">
        <v>1252</v>
      </c>
      <c r="C72" s="70" t="s">
        <v>346</v>
      </c>
      <c r="D72" s="244"/>
      <c r="E72" s="240"/>
      <c r="F72" s="70" t="s">
        <v>179</v>
      </c>
      <c r="G72" s="129">
        <f>ROUND(G71*137/1000,0)</f>
        <v>15</v>
      </c>
      <c r="H72" s="237"/>
      <c r="J72" s="91"/>
    </row>
    <row r="73" spans="1:10" ht="25.5" customHeight="1" x14ac:dyDescent="0.15">
      <c r="A73" s="99" t="s">
        <v>304</v>
      </c>
      <c r="B73" s="99">
        <v>1253</v>
      </c>
      <c r="C73" s="70" t="s">
        <v>347</v>
      </c>
      <c r="D73" s="244"/>
      <c r="E73" s="240"/>
      <c r="F73" s="70" t="s">
        <v>180</v>
      </c>
      <c r="G73" s="129">
        <f>ROUND(G71*100/1000,0)</f>
        <v>11</v>
      </c>
      <c r="H73" s="237"/>
      <c r="J73" s="91"/>
    </row>
    <row r="74" spans="1:10" ht="25.5" customHeight="1" x14ac:dyDescent="0.15">
      <c r="A74" s="99" t="s">
        <v>304</v>
      </c>
      <c r="B74" s="99">
        <v>1254</v>
      </c>
      <c r="C74" s="70" t="s">
        <v>348</v>
      </c>
      <c r="D74" s="244"/>
      <c r="E74" s="240"/>
      <c r="F74" s="70" t="s">
        <v>181</v>
      </c>
      <c r="G74" s="129">
        <f>ROUND(G71*55/1000,0)</f>
        <v>6</v>
      </c>
      <c r="H74" s="237"/>
      <c r="J74" s="91"/>
    </row>
    <row r="75" spans="1:10" ht="25.5" customHeight="1" x14ac:dyDescent="0.15">
      <c r="A75" s="99" t="s">
        <v>304</v>
      </c>
      <c r="B75" s="99">
        <v>1257</v>
      </c>
      <c r="C75" s="70" t="s">
        <v>395</v>
      </c>
      <c r="D75" s="244"/>
      <c r="E75" s="240"/>
      <c r="F75" s="68" t="s">
        <v>372</v>
      </c>
      <c r="G75" s="129">
        <f>ROUND(G71*63/1000,0)</f>
        <v>7</v>
      </c>
      <c r="H75" s="237"/>
      <c r="J75" s="91"/>
    </row>
    <row r="76" spans="1:10" ht="25.5" customHeight="1" x14ac:dyDescent="0.15">
      <c r="A76" s="99" t="s">
        <v>304</v>
      </c>
      <c r="B76" s="99">
        <v>1258</v>
      </c>
      <c r="C76" s="70" t="s">
        <v>396</v>
      </c>
      <c r="D76" s="246"/>
      <c r="E76" s="241"/>
      <c r="F76" s="68" t="s">
        <v>375</v>
      </c>
      <c r="G76" s="129">
        <f>ROUND(G71*42/1000,0)</f>
        <v>5</v>
      </c>
      <c r="H76" s="248"/>
      <c r="J76" s="91"/>
    </row>
    <row r="77" spans="1:10" ht="25.5" customHeight="1" x14ac:dyDescent="0.15">
      <c r="A77" s="99" t="s">
        <v>304</v>
      </c>
      <c r="B77" s="99">
        <v>1301</v>
      </c>
      <c r="C77" s="68" t="s">
        <v>170</v>
      </c>
      <c r="D77" s="242" t="s">
        <v>7</v>
      </c>
      <c r="E77" s="243"/>
      <c r="F77" s="69" t="s">
        <v>21</v>
      </c>
      <c r="G77" s="129">
        <f>'Ａ2　訪問型(介護予防訪問介護相当）'!H17</f>
        <v>200</v>
      </c>
      <c r="H77" s="236" t="s">
        <v>349</v>
      </c>
      <c r="J77" s="91"/>
    </row>
    <row r="78" spans="1:10" ht="25.5" customHeight="1" x14ac:dyDescent="0.15">
      <c r="A78" s="99" t="s">
        <v>304</v>
      </c>
      <c r="B78" s="99">
        <v>1302</v>
      </c>
      <c r="C78" s="68" t="s">
        <v>350</v>
      </c>
      <c r="D78" s="244"/>
      <c r="E78" s="245"/>
      <c r="F78" s="69" t="s">
        <v>179</v>
      </c>
      <c r="G78" s="129">
        <f>ROUND(G77*137/1000,0)</f>
        <v>27</v>
      </c>
      <c r="H78" s="237"/>
      <c r="J78" s="91"/>
    </row>
    <row r="79" spans="1:10" ht="25.5" customHeight="1" x14ac:dyDescent="0.15">
      <c r="A79" s="99" t="s">
        <v>304</v>
      </c>
      <c r="B79" s="99">
        <v>1303</v>
      </c>
      <c r="C79" s="68" t="s">
        <v>351</v>
      </c>
      <c r="D79" s="244"/>
      <c r="E79" s="245"/>
      <c r="F79" s="69" t="s">
        <v>180</v>
      </c>
      <c r="G79" s="129">
        <f>ROUND(G77*100/1000,0)</f>
        <v>20</v>
      </c>
      <c r="H79" s="237"/>
      <c r="J79" s="91"/>
    </row>
    <row r="80" spans="1:10" ht="25.5" customHeight="1" x14ac:dyDescent="0.15">
      <c r="A80" s="99" t="s">
        <v>304</v>
      </c>
      <c r="B80" s="99">
        <v>1304</v>
      </c>
      <c r="C80" s="68" t="s">
        <v>352</v>
      </c>
      <c r="D80" s="244"/>
      <c r="E80" s="245"/>
      <c r="F80" s="69" t="s">
        <v>181</v>
      </c>
      <c r="G80" s="129">
        <f>ROUND(G77*55/1000,0)</f>
        <v>11</v>
      </c>
      <c r="H80" s="237"/>
      <c r="J80" s="91"/>
    </row>
    <row r="81" spans="1:10" ht="25.5" customHeight="1" x14ac:dyDescent="0.15">
      <c r="A81" s="99" t="s">
        <v>304</v>
      </c>
      <c r="B81" s="99">
        <v>1307</v>
      </c>
      <c r="C81" s="68" t="s">
        <v>397</v>
      </c>
      <c r="D81" s="244"/>
      <c r="E81" s="245"/>
      <c r="F81" s="68" t="s">
        <v>372</v>
      </c>
      <c r="G81" s="129">
        <f>ROUND(G77*63/1000,0)</f>
        <v>13</v>
      </c>
      <c r="H81" s="237"/>
      <c r="J81" s="91"/>
    </row>
    <row r="82" spans="1:10" ht="25.5" customHeight="1" x14ac:dyDescent="0.15">
      <c r="A82" s="99" t="s">
        <v>304</v>
      </c>
      <c r="B82" s="99">
        <v>1308</v>
      </c>
      <c r="C82" s="68" t="s">
        <v>398</v>
      </c>
      <c r="D82" s="246"/>
      <c r="E82" s="247"/>
      <c r="F82" s="68" t="s">
        <v>375</v>
      </c>
      <c r="G82" s="129">
        <f>ROUND(G77*42/1000,0)</f>
        <v>8</v>
      </c>
      <c r="H82" s="237"/>
      <c r="J82" s="91"/>
    </row>
    <row r="83" spans="1:10" ht="25.5" customHeight="1" x14ac:dyDescent="0.15">
      <c r="A83" s="99" t="s">
        <v>304</v>
      </c>
      <c r="B83" s="99">
        <v>1411</v>
      </c>
      <c r="C83" s="68" t="s">
        <v>193</v>
      </c>
      <c r="D83" s="242" t="s">
        <v>194</v>
      </c>
      <c r="E83" s="243"/>
      <c r="F83" s="71" t="s">
        <v>626</v>
      </c>
      <c r="G83" s="129">
        <f>'Ａ2　訪問型(介護予防訪問介護相当）'!H18</f>
        <v>100</v>
      </c>
      <c r="H83" s="237"/>
    </row>
    <row r="84" spans="1:10" ht="25.5" customHeight="1" x14ac:dyDescent="0.15">
      <c r="A84" s="99" t="s">
        <v>304</v>
      </c>
      <c r="B84" s="99">
        <v>1412</v>
      </c>
      <c r="C84" s="68" t="s">
        <v>353</v>
      </c>
      <c r="D84" s="244"/>
      <c r="E84" s="245"/>
      <c r="F84" s="69" t="s">
        <v>179</v>
      </c>
      <c r="G84" s="129">
        <f>ROUND(G83*137/1000,0)</f>
        <v>14</v>
      </c>
      <c r="H84" s="237"/>
      <c r="J84" s="91"/>
    </row>
    <row r="85" spans="1:10" ht="25.5" customHeight="1" x14ac:dyDescent="0.15">
      <c r="A85" s="99" t="s">
        <v>304</v>
      </c>
      <c r="B85" s="99">
        <v>1413</v>
      </c>
      <c r="C85" s="68" t="s">
        <v>354</v>
      </c>
      <c r="D85" s="244"/>
      <c r="E85" s="245"/>
      <c r="F85" s="69" t="s">
        <v>180</v>
      </c>
      <c r="G85" s="129">
        <f>ROUND(G83*100/1000,0)</f>
        <v>10</v>
      </c>
      <c r="H85" s="237"/>
      <c r="J85" s="91"/>
    </row>
    <row r="86" spans="1:10" ht="25.5" customHeight="1" x14ac:dyDescent="0.15">
      <c r="A86" s="99" t="s">
        <v>304</v>
      </c>
      <c r="B86" s="99">
        <v>1414</v>
      </c>
      <c r="C86" s="68" t="s">
        <v>355</v>
      </c>
      <c r="D86" s="244"/>
      <c r="E86" s="245"/>
      <c r="F86" s="69" t="s">
        <v>181</v>
      </c>
      <c r="G86" s="129">
        <f>ROUND(G83*55/1000,0)</f>
        <v>6</v>
      </c>
      <c r="H86" s="237"/>
      <c r="J86" s="91"/>
    </row>
    <row r="87" spans="1:10" ht="25.5" customHeight="1" x14ac:dyDescent="0.15">
      <c r="A87" s="99" t="s">
        <v>304</v>
      </c>
      <c r="B87" s="99">
        <v>1417</v>
      </c>
      <c r="C87" s="68" t="s">
        <v>400</v>
      </c>
      <c r="D87" s="244"/>
      <c r="E87" s="245"/>
      <c r="F87" s="68" t="s">
        <v>372</v>
      </c>
      <c r="G87" s="129">
        <f>ROUND(G83*63/1000,0)</f>
        <v>6</v>
      </c>
      <c r="H87" s="237"/>
      <c r="J87" s="91"/>
    </row>
    <row r="88" spans="1:10" ht="25.5" customHeight="1" x14ac:dyDescent="0.15">
      <c r="A88" s="99" t="s">
        <v>304</v>
      </c>
      <c r="B88" s="99">
        <v>1418</v>
      </c>
      <c r="C88" s="68" t="s">
        <v>399</v>
      </c>
      <c r="D88" s="244"/>
      <c r="E88" s="245"/>
      <c r="F88" s="68" t="s">
        <v>375</v>
      </c>
      <c r="G88" s="129">
        <f>ROUND(G83*42/1000,0)</f>
        <v>4</v>
      </c>
      <c r="H88" s="237"/>
      <c r="J88" s="91"/>
    </row>
    <row r="89" spans="1:10" ht="25.5" customHeight="1" x14ac:dyDescent="0.15">
      <c r="A89" s="99" t="s">
        <v>304</v>
      </c>
      <c r="B89" s="99">
        <v>1421</v>
      </c>
      <c r="C89" s="68" t="s">
        <v>625</v>
      </c>
      <c r="D89" s="244"/>
      <c r="E89" s="245"/>
      <c r="F89" s="71" t="s">
        <v>627</v>
      </c>
      <c r="G89" s="129">
        <f>'Ａ2　訪問型(介護予防訪問介護相当）'!H19</f>
        <v>200</v>
      </c>
      <c r="H89" s="237"/>
    </row>
    <row r="90" spans="1:10" ht="25.5" customHeight="1" x14ac:dyDescent="0.15">
      <c r="A90" s="99" t="s">
        <v>304</v>
      </c>
      <c r="B90" s="99">
        <v>1422</v>
      </c>
      <c r="C90" s="68" t="s">
        <v>356</v>
      </c>
      <c r="D90" s="244"/>
      <c r="E90" s="245"/>
      <c r="F90" s="69" t="s">
        <v>179</v>
      </c>
      <c r="G90" s="129">
        <f>ROUND(G89*137/1000,0)</f>
        <v>27</v>
      </c>
      <c r="H90" s="237"/>
    </row>
    <row r="91" spans="1:10" ht="25.5" customHeight="1" x14ac:dyDescent="0.15">
      <c r="A91" s="99" t="s">
        <v>304</v>
      </c>
      <c r="B91" s="99">
        <v>1423</v>
      </c>
      <c r="C91" s="68" t="s">
        <v>357</v>
      </c>
      <c r="D91" s="244"/>
      <c r="E91" s="245"/>
      <c r="F91" s="70" t="s">
        <v>180</v>
      </c>
      <c r="G91" s="129">
        <f>ROUND(G89*100/1000,0)</f>
        <v>20</v>
      </c>
      <c r="H91" s="237"/>
    </row>
    <row r="92" spans="1:10" ht="25.5" customHeight="1" x14ac:dyDescent="0.15">
      <c r="A92" s="99" t="s">
        <v>304</v>
      </c>
      <c r="B92" s="99">
        <v>1424</v>
      </c>
      <c r="C92" s="68" t="s">
        <v>358</v>
      </c>
      <c r="D92" s="244"/>
      <c r="E92" s="245"/>
      <c r="F92" s="69" t="s">
        <v>181</v>
      </c>
      <c r="G92" s="129">
        <f>ROUND(G89*55/1000,0)</f>
        <v>11</v>
      </c>
      <c r="H92" s="237"/>
    </row>
    <row r="93" spans="1:10" ht="25.5" customHeight="1" x14ac:dyDescent="0.15">
      <c r="A93" s="99" t="s">
        <v>304</v>
      </c>
      <c r="B93" s="100">
        <v>1427</v>
      </c>
      <c r="C93" s="68" t="s">
        <v>401</v>
      </c>
      <c r="D93" s="244"/>
      <c r="E93" s="245"/>
      <c r="F93" s="68" t="s">
        <v>372</v>
      </c>
      <c r="G93" s="129">
        <f>ROUND(G89*63/1000,0)</f>
        <v>13</v>
      </c>
      <c r="H93" s="237"/>
    </row>
    <row r="94" spans="1:10" ht="25.5" customHeight="1" x14ac:dyDescent="0.15">
      <c r="A94" s="99" t="s">
        <v>304</v>
      </c>
      <c r="B94" s="99">
        <v>1428</v>
      </c>
      <c r="C94" s="68" t="s">
        <v>402</v>
      </c>
      <c r="D94" s="246"/>
      <c r="E94" s="247"/>
      <c r="F94" s="68" t="s">
        <v>375</v>
      </c>
      <c r="G94" s="129">
        <f>ROUND(G89*42/1000,0)</f>
        <v>8</v>
      </c>
      <c r="H94" s="248"/>
    </row>
    <row r="95" spans="1:10" ht="25.5" customHeight="1" x14ac:dyDescent="0.15">
      <c r="A95" s="99" t="s">
        <v>304</v>
      </c>
      <c r="B95" s="99">
        <v>1701</v>
      </c>
      <c r="C95" s="70" t="s">
        <v>167</v>
      </c>
      <c r="D95" s="234" t="s">
        <v>633</v>
      </c>
      <c r="E95" s="234" t="s">
        <v>361</v>
      </c>
      <c r="F95" s="75"/>
      <c r="G95" s="129">
        <f>'Ａ2　訪問型(健康づくりヘルパー)'!H4</f>
        <v>823</v>
      </c>
      <c r="H95" s="236" t="s">
        <v>11</v>
      </c>
    </row>
    <row r="96" spans="1:10" ht="25.5" customHeight="1" x14ac:dyDescent="0.15">
      <c r="A96" s="99" t="s">
        <v>304</v>
      </c>
      <c r="B96" s="99">
        <v>1702</v>
      </c>
      <c r="C96" s="70" t="s">
        <v>102</v>
      </c>
      <c r="D96" s="234"/>
      <c r="E96" s="234"/>
      <c r="F96" s="76" t="s">
        <v>166</v>
      </c>
      <c r="G96" s="129">
        <f>ROUND(G95*0.9,0)</f>
        <v>741</v>
      </c>
      <c r="H96" s="237"/>
      <c r="J96" s="91"/>
    </row>
    <row r="97" spans="1:10" ht="25.5" customHeight="1" x14ac:dyDescent="0.15">
      <c r="A97" s="99" t="s">
        <v>304</v>
      </c>
      <c r="B97" s="99">
        <v>1801</v>
      </c>
      <c r="C97" s="70" t="s">
        <v>103</v>
      </c>
      <c r="D97" s="234"/>
      <c r="E97" s="234" t="s">
        <v>159</v>
      </c>
      <c r="F97" s="75"/>
      <c r="G97" s="129">
        <f>'Ａ2　訪問型(健康づくりヘルパー)'!H5</f>
        <v>27</v>
      </c>
      <c r="H97" s="236" t="s">
        <v>12</v>
      </c>
      <c r="J97" s="91"/>
    </row>
    <row r="98" spans="1:10" ht="25.5" customHeight="1" x14ac:dyDescent="0.15">
      <c r="A98" s="99" t="s">
        <v>304</v>
      </c>
      <c r="B98" s="99">
        <v>1802</v>
      </c>
      <c r="C98" s="70" t="s">
        <v>104</v>
      </c>
      <c r="D98" s="234"/>
      <c r="E98" s="234"/>
      <c r="F98" s="76" t="s">
        <v>166</v>
      </c>
      <c r="G98" s="129">
        <f>ROUND(G97*0.9,0)</f>
        <v>24</v>
      </c>
      <c r="H98" s="237"/>
      <c r="J98" s="91"/>
    </row>
    <row r="99" spans="1:10" ht="25.5" customHeight="1" x14ac:dyDescent="0.15">
      <c r="A99" s="99" t="s">
        <v>304</v>
      </c>
      <c r="B99" s="99">
        <v>1711</v>
      </c>
      <c r="C99" s="70" t="s">
        <v>105</v>
      </c>
      <c r="D99" s="234" t="s">
        <v>632</v>
      </c>
      <c r="E99" s="234" t="s">
        <v>362</v>
      </c>
      <c r="F99" s="75"/>
      <c r="G99" s="129">
        <f>'Ａ2　訪問型(健康づくりヘルパー)'!H6</f>
        <v>1644</v>
      </c>
      <c r="H99" s="236" t="s">
        <v>11</v>
      </c>
    </row>
    <row r="100" spans="1:10" ht="25.5" customHeight="1" x14ac:dyDescent="0.15">
      <c r="A100" s="99" t="s">
        <v>306</v>
      </c>
      <c r="B100" s="99">
        <v>1712</v>
      </c>
      <c r="C100" s="70" t="s">
        <v>106</v>
      </c>
      <c r="D100" s="234"/>
      <c r="E100" s="234"/>
      <c r="F100" s="76" t="s">
        <v>166</v>
      </c>
      <c r="G100" s="129">
        <f>ROUND(G99*0.9,0)</f>
        <v>1480</v>
      </c>
      <c r="H100" s="237"/>
      <c r="J100" s="91"/>
    </row>
    <row r="101" spans="1:10" ht="25.5" customHeight="1" x14ac:dyDescent="0.15">
      <c r="A101" s="99" t="s">
        <v>306</v>
      </c>
      <c r="B101" s="99">
        <v>1811</v>
      </c>
      <c r="C101" s="70" t="s">
        <v>107</v>
      </c>
      <c r="D101" s="234"/>
      <c r="E101" s="234" t="s">
        <v>160</v>
      </c>
      <c r="F101" s="75"/>
      <c r="G101" s="129">
        <f>'Ａ2　訪問型(健康づくりヘルパー)'!H7</f>
        <v>54</v>
      </c>
      <c r="H101" s="236" t="s">
        <v>12</v>
      </c>
      <c r="J101" s="91"/>
    </row>
    <row r="102" spans="1:10" ht="25.5" customHeight="1" x14ac:dyDescent="0.15">
      <c r="A102" s="99" t="s">
        <v>306</v>
      </c>
      <c r="B102" s="99">
        <v>1812</v>
      </c>
      <c r="C102" s="70" t="s">
        <v>108</v>
      </c>
      <c r="D102" s="234"/>
      <c r="E102" s="234"/>
      <c r="F102" s="76" t="s">
        <v>166</v>
      </c>
      <c r="G102" s="129">
        <f>ROUND(G101*0.9,0)</f>
        <v>49</v>
      </c>
      <c r="H102" s="237"/>
      <c r="J102" s="91"/>
    </row>
    <row r="103" spans="1:10" ht="25.5" customHeight="1" x14ac:dyDescent="0.15">
      <c r="A103" s="99" t="s">
        <v>306</v>
      </c>
      <c r="B103" s="99">
        <v>1721</v>
      </c>
      <c r="C103" s="70" t="s">
        <v>109</v>
      </c>
      <c r="D103" s="234" t="s">
        <v>631</v>
      </c>
      <c r="E103" s="234" t="s">
        <v>363</v>
      </c>
      <c r="F103" s="75"/>
      <c r="G103" s="129">
        <f>'Ａ2　訪問型(健康づくりヘルパー)'!H8</f>
        <v>2609</v>
      </c>
      <c r="H103" s="236" t="s">
        <v>11</v>
      </c>
    </row>
    <row r="104" spans="1:10" ht="25.5" customHeight="1" x14ac:dyDescent="0.15">
      <c r="A104" s="99" t="s">
        <v>306</v>
      </c>
      <c r="B104" s="99">
        <v>1722</v>
      </c>
      <c r="C104" s="70" t="s">
        <v>110</v>
      </c>
      <c r="D104" s="234"/>
      <c r="E104" s="234"/>
      <c r="F104" s="76" t="s">
        <v>166</v>
      </c>
      <c r="G104" s="129">
        <f>ROUND(G103*0.9,0)</f>
        <v>2348</v>
      </c>
      <c r="H104" s="237"/>
      <c r="J104" s="91"/>
    </row>
    <row r="105" spans="1:10" ht="25.5" customHeight="1" x14ac:dyDescent="0.15">
      <c r="A105" s="99" t="s">
        <v>306</v>
      </c>
      <c r="B105" s="99">
        <v>1821</v>
      </c>
      <c r="C105" s="70" t="s">
        <v>111</v>
      </c>
      <c r="D105" s="234"/>
      <c r="E105" s="234" t="s">
        <v>364</v>
      </c>
      <c r="F105" s="75"/>
      <c r="G105" s="129">
        <f>'Ａ2　訪問型(健康づくりヘルパー)'!H9</f>
        <v>86</v>
      </c>
      <c r="H105" s="236" t="s">
        <v>12</v>
      </c>
      <c r="J105" s="91"/>
    </row>
    <row r="106" spans="1:10" ht="25.5" customHeight="1" x14ac:dyDescent="0.15">
      <c r="A106" s="99" t="s">
        <v>306</v>
      </c>
      <c r="B106" s="99">
        <v>1822</v>
      </c>
      <c r="C106" s="70" t="s">
        <v>112</v>
      </c>
      <c r="D106" s="234"/>
      <c r="E106" s="234"/>
      <c r="F106" s="76" t="s">
        <v>166</v>
      </c>
      <c r="G106" s="129">
        <f>ROUND(G105*0.9,0)</f>
        <v>77</v>
      </c>
      <c r="H106" s="248"/>
      <c r="J106" s="91"/>
    </row>
    <row r="107" spans="1:10" ht="30" customHeight="1" x14ac:dyDescent="0.15">
      <c r="A107" s="253" t="s">
        <v>2</v>
      </c>
      <c r="B107" s="254"/>
      <c r="C107" s="255" t="s">
        <v>3</v>
      </c>
      <c r="D107" s="274" t="s">
        <v>4</v>
      </c>
      <c r="E107" s="274"/>
      <c r="F107" s="274"/>
      <c r="G107" s="275" t="s">
        <v>9</v>
      </c>
      <c r="H107" s="249" t="s">
        <v>10</v>
      </c>
    </row>
    <row r="108" spans="1:10" ht="30" customHeight="1" x14ac:dyDescent="0.15">
      <c r="A108" s="65" t="s">
        <v>0</v>
      </c>
      <c r="B108" s="65" t="s">
        <v>1</v>
      </c>
      <c r="C108" s="256"/>
      <c r="D108" s="274"/>
      <c r="E108" s="274"/>
      <c r="F108" s="274"/>
      <c r="G108" s="275"/>
      <c r="H108" s="249"/>
    </row>
    <row r="109" spans="1:10" ht="24.75" customHeight="1" x14ac:dyDescent="0.15">
      <c r="A109" s="250" t="s">
        <v>359</v>
      </c>
      <c r="B109" s="251"/>
      <c r="C109" s="251"/>
      <c r="D109" s="251"/>
      <c r="E109" s="251"/>
      <c r="F109" s="251"/>
      <c r="G109" s="251"/>
      <c r="H109" s="252"/>
    </row>
    <row r="110" spans="1:10" ht="25.5" customHeight="1" x14ac:dyDescent="0.15">
      <c r="A110" s="99" t="s">
        <v>306</v>
      </c>
      <c r="B110" s="99">
        <v>2001</v>
      </c>
      <c r="C110" s="70" t="s">
        <v>307</v>
      </c>
      <c r="D110" s="239" t="s">
        <v>634</v>
      </c>
      <c r="E110" s="239" t="s">
        <v>641</v>
      </c>
      <c r="F110" s="75"/>
      <c r="G110" s="129">
        <f>'Ａ2　訪問型(介護予防訪問介護相当）'!H4</f>
        <v>1176</v>
      </c>
      <c r="H110" s="272" t="s">
        <v>11</v>
      </c>
    </row>
    <row r="111" spans="1:10" ht="25.5" customHeight="1" x14ac:dyDescent="0.15">
      <c r="A111" s="99" t="s">
        <v>306</v>
      </c>
      <c r="B111" s="99">
        <v>2002</v>
      </c>
      <c r="C111" s="70" t="s">
        <v>308</v>
      </c>
      <c r="D111" s="240"/>
      <c r="E111" s="240"/>
      <c r="F111" s="70" t="s">
        <v>179</v>
      </c>
      <c r="G111" s="129">
        <f>ROUND(G110*137/1000,0)</f>
        <v>161</v>
      </c>
      <c r="H111" s="273"/>
      <c r="J111" s="91"/>
    </row>
    <row r="112" spans="1:10" ht="25.5" customHeight="1" x14ac:dyDescent="0.15">
      <c r="A112" s="99" t="s">
        <v>306</v>
      </c>
      <c r="B112" s="99">
        <v>2003</v>
      </c>
      <c r="C112" s="70" t="s">
        <v>309</v>
      </c>
      <c r="D112" s="240"/>
      <c r="E112" s="240"/>
      <c r="F112" s="70" t="s">
        <v>180</v>
      </c>
      <c r="G112" s="129">
        <f>ROUND(G110*100/1000,0)</f>
        <v>118</v>
      </c>
      <c r="H112" s="273"/>
      <c r="J112" s="91"/>
    </row>
    <row r="113" spans="1:10" ht="25.5" customHeight="1" x14ac:dyDescent="0.15">
      <c r="A113" s="99" t="s">
        <v>306</v>
      </c>
      <c r="B113" s="99">
        <v>2004</v>
      </c>
      <c r="C113" s="70" t="s">
        <v>310</v>
      </c>
      <c r="D113" s="240"/>
      <c r="E113" s="240"/>
      <c r="F113" s="70" t="s">
        <v>181</v>
      </c>
      <c r="G113" s="129">
        <f>ROUND(G110*55/1000,0)</f>
        <v>65</v>
      </c>
      <c r="H113" s="273"/>
      <c r="J113" s="91"/>
    </row>
    <row r="114" spans="1:10" ht="25.5" customHeight="1" x14ac:dyDescent="0.15">
      <c r="A114" s="99" t="s">
        <v>306</v>
      </c>
      <c r="B114" s="99">
        <v>2007</v>
      </c>
      <c r="C114" s="70" t="s">
        <v>370</v>
      </c>
      <c r="D114" s="240"/>
      <c r="E114" s="240"/>
      <c r="F114" s="68" t="s">
        <v>372</v>
      </c>
      <c r="G114" s="129">
        <f>ROUND(G110*63/1000,0)</f>
        <v>74</v>
      </c>
      <c r="H114" s="273"/>
      <c r="J114" s="91"/>
    </row>
    <row r="115" spans="1:10" ht="25.5" customHeight="1" x14ac:dyDescent="0.15">
      <c r="A115" s="99" t="s">
        <v>306</v>
      </c>
      <c r="B115" s="99">
        <v>2008</v>
      </c>
      <c r="C115" s="70" t="s">
        <v>371</v>
      </c>
      <c r="D115" s="240"/>
      <c r="E115" s="240"/>
      <c r="F115" s="130" t="s">
        <v>374</v>
      </c>
      <c r="G115" s="129">
        <f>ROUND(G110*42/1000,0)</f>
        <v>49</v>
      </c>
      <c r="H115" s="273"/>
      <c r="J115" s="91"/>
    </row>
    <row r="116" spans="1:10" ht="25.5" customHeight="1" x14ac:dyDescent="0.15">
      <c r="A116" s="99" t="s">
        <v>306</v>
      </c>
      <c r="B116" s="99">
        <v>2011</v>
      </c>
      <c r="C116" s="70" t="s">
        <v>311</v>
      </c>
      <c r="D116" s="240"/>
      <c r="E116" s="240"/>
      <c r="F116" s="75" t="s">
        <v>312</v>
      </c>
      <c r="G116" s="129">
        <f>Ａ３訪問型【給付制限】!G110*0.9</f>
        <v>1058.4000000000001</v>
      </c>
      <c r="H116" s="273"/>
      <c r="J116" s="91"/>
    </row>
    <row r="117" spans="1:10" ht="25.5" customHeight="1" x14ac:dyDescent="0.15">
      <c r="A117" s="99" t="s">
        <v>306</v>
      </c>
      <c r="B117" s="99">
        <v>2012</v>
      </c>
      <c r="C117" s="70" t="s">
        <v>313</v>
      </c>
      <c r="D117" s="240"/>
      <c r="E117" s="240"/>
      <c r="F117" s="70" t="s">
        <v>179</v>
      </c>
      <c r="G117" s="129">
        <f>ROUND(G116*137/1000,0)</f>
        <v>145</v>
      </c>
      <c r="H117" s="273"/>
      <c r="J117" s="91"/>
    </row>
    <row r="118" spans="1:10" ht="25.5" customHeight="1" x14ac:dyDescent="0.15">
      <c r="A118" s="99" t="s">
        <v>306</v>
      </c>
      <c r="B118" s="99">
        <v>2013</v>
      </c>
      <c r="C118" s="70" t="s">
        <v>314</v>
      </c>
      <c r="D118" s="240"/>
      <c r="E118" s="240"/>
      <c r="F118" s="70" t="s">
        <v>180</v>
      </c>
      <c r="G118" s="129">
        <f>ROUND(G116*100/1000,0)</f>
        <v>106</v>
      </c>
      <c r="H118" s="273"/>
      <c r="J118" s="91"/>
    </row>
    <row r="119" spans="1:10" ht="25.5" customHeight="1" x14ac:dyDescent="0.15">
      <c r="A119" s="99" t="s">
        <v>306</v>
      </c>
      <c r="B119" s="99">
        <v>2014</v>
      </c>
      <c r="C119" s="70" t="s">
        <v>315</v>
      </c>
      <c r="D119" s="240"/>
      <c r="E119" s="240"/>
      <c r="F119" s="70" t="s">
        <v>181</v>
      </c>
      <c r="G119" s="129">
        <f>ROUND(G116*55/1000,0)</f>
        <v>58</v>
      </c>
      <c r="H119" s="273"/>
      <c r="J119" s="91"/>
    </row>
    <row r="120" spans="1:10" ht="25.5" customHeight="1" x14ac:dyDescent="0.15">
      <c r="A120" s="99" t="s">
        <v>306</v>
      </c>
      <c r="B120" s="99">
        <v>2017</v>
      </c>
      <c r="C120" s="70" t="s">
        <v>385</v>
      </c>
      <c r="D120" s="240"/>
      <c r="E120" s="240"/>
      <c r="F120" s="68" t="s">
        <v>372</v>
      </c>
      <c r="G120" s="129">
        <f>ROUND(G116*63/1000,0)</f>
        <v>67</v>
      </c>
      <c r="H120" s="273"/>
      <c r="J120" s="91"/>
    </row>
    <row r="121" spans="1:10" ht="25.5" customHeight="1" x14ac:dyDescent="0.15">
      <c r="A121" s="99" t="s">
        <v>373</v>
      </c>
      <c r="B121" s="99">
        <v>2018</v>
      </c>
      <c r="C121" s="70" t="s">
        <v>386</v>
      </c>
      <c r="D121" s="240"/>
      <c r="E121" s="240"/>
      <c r="F121" s="68" t="s">
        <v>375</v>
      </c>
      <c r="G121" s="129">
        <f>ROUND(G116*42/1000,0)</f>
        <v>44</v>
      </c>
      <c r="H121" s="273"/>
      <c r="J121" s="91"/>
    </row>
    <row r="122" spans="1:10" ht="25.5" customHeight="1" x14ac:dyDescent="0.15">
      <c r="A122" s="99" t="s">
        <v>306</v>
      </c>
      <c r="B122" s="99">
        <v>2201</v>
      </c>
      <c r="C122" s="70" t="s">
        <v>89</v>
      </c>
      <c r="D122" s="240"/>
      <c r="E122" s="239" t="s">
        <v>642</v>
      </c>
      <c r="F122" s="75"/>
      <c r="G122" s="129">
        <f>'Ａ2　訪問型(介護予防訪問介護相当）'!H5</f>
        <v>39</v>
      </c>
      <c r="H122" s="236" t="s">
        <v>12</v>
      </c>
      <c r="J122" s="91"/>
    </row>
    <row r="123" spans="1:10" ht="25.5" customHeight="1" x14ac:dyDescent="0.15">
      <c r="A123" s="99" t="s">
        <v>304</v>
      </c>
      <c r="B123" s="99">
        <v>2202</v>
      </c>
      <c r="C123" s="70" t="s">
        <v>316</v>
      </c>
      <c r="D123" s="240"/>
      <c r="E123" s="240"/>
      <c r="F123" s="70" t="s">
        <v>179</v>
      </c>
      <c r="G123" s="129">
        <f>ROUND(G122*137/1000,0)</f>
        <v>5</v>
      </c>
      <c r="H123" s="237"/>
      <c r="J123" s="91"/>
    </row>
    <row r="124" spans="1:10" ht="25.5" customHeight="1" x14ac:dyDescent="0.15">
      <c r="A124" s="99" t="s">
        <v>304</v>
      </c>
      <c r="B124" s="99">
        <v>2203</v>
      </c>
      <c r="C124" s="70" t="s">
        <v>317</v>
      </c>
      <c r="D124" s="240"/>
      <c r="E124" s="240"/>
      <c r="F124" s="70" t="s">
        <v>180</v>
      </c>
      <c r="G124" s="129">
        <f>ROUND(G122*100/1000,0)</f>
        <v>4</v>
      </c>
      <c r="H124" s="237"/>
      <c r="J124" s="91"/>
    </row>
    <row r="125" spans="1:10" ht="25.5" customHeight="1" x14ac:dyDescent="0.15">
      <c r="A125" s="99" t="s">
        <v>304</v>
      </c>
      <c r="B125" s="99">
        <v>2204</v>
      </c>
      <c r="C125" s="70" t="s">
        <v>318</v>
      </c>
      <c r="D125" s="240"/>
      <c r="E125" s="240"/>
      <c r="F125" s="70" t="s">
        <v>181</v>
      </c>
      <c r="G125" s="129">
        <f>ROUND(G122*55/1000,0)</f>
        <v>2</v>
      </c>
      <c r="H125" s="237"/>
      <c r="J125" s="91"/>
    </row>
    <row r="126" spans="1:10" ht="25.5" customHeight="1" x14ac:dyDescent="0.15">
      <c r="A126" s="99" t="s">
        <v>304</v>
      </c>
      <c r="B126" s="99">
        <v>2207</v>
      </c>
      <c r="C126" s="70" t="s">
        <v>383</v>
      </c>
      <c r="D126" s="240"/>
      <c r="E126" s="240"/>
      <c r="F126" s="68" t="s">
        <v>372</v>
      </c>
      <c r="G126" s="129">
        <f>ROUND(G122*63/1000,0)</f>
        <v>2</v>
      </c>
      <c r="H126" s="237"/>
      <c r="J126" s="91"/>
    </row>
    <row r="127" spans="1:10" ht="25.5" customHeight="1" x14ac:dyDescent="0.15">
      <c r="A127" s="99" t="s">
        <v>304</v>
      </c>
      <c r="B127" s="99">
        <v>2208</v>
      </c>
      <c r="C127" s="70" t="s">
        <v>384</v>
      </c>
      <c r="D127" s="240"/>
      <c r="E127" s="240"/>
      <c r="F127" s="68" t="s">
        <v>375</v>
      </c>
      <c r="G127" s="129">
        <f>ROUND(G122*42/1000,0)</f>
        <v>2</v>
      </c>
      <c r="H127" s="237"/>
      <c r="J127" s="91"/>
    </row>
    <row r="128" spans="1:10" ht="25.5" customHeight="1" x14ac:dyDescent="0.15">
      <c r="A128" s="99" t="s">
        <v>306</v>
      </c>
      <c r="B128" s="99">
        <v>2211</v>
      </c>
      <c r="C128" s="70" t="s">
        <v>90</v>
      </c>
      <c r="D128" s="240"/>
      <c r="E128" s="240"/>
      <c r="F128" s="75" t="s">
        <v>17</v>
      </c>
      <c r="G128" s="129">
        <f>Ａ３訪問型【給付制限】!G122*0.9</f>
        <v>35.1</v>
      </c>
      <c r="H128" s="237"/>
      <c r="J128" s="91"/>
    </row>
    <row r="129" spans="1:10" ht="25.5" customHeight="1" x14ac:dyDescent="0.15">
      <c r="A129" s="99" t="s">
        <v>304</v>
      </c>
      <c r="B129" s="99">
        <v>2212</v>
      </c>
      <c r="C129" s="70" t="s">
        <v>319</v>
      </c>
      <c r="D129" s="240"/>
      <c r="E129" s="240"/>
      <c r="F129" s="70" t="s">
        <v>179</v>
      </c>
      <c r="G129" s="129">
        <f>ROUND(G128*137/1000,0)</f>
        <v>5</v>
      </c>
      <c r="H129" s="237"/>
      <c r="J129" s="91"/>
    </row>
    <row r="130" spans="1:10" ht="25.5" customHeight="1" x14ac:dyDescent="0.15">
      <c r="A130" s="99" t="s">
        <v>304</v>
      </c>
      <c r="B130" s="99">
        <v>2213</v>
      </c>
      <c r="C130" s="70" t="s">
        <v>320</v>
      </c>
      <c r="D130" s="240"/>
      <c r="E130" s="240"/>
      <c r="F130" s="70" t="s">
        <v>180</v>
      </c>
      <c r="G130" s="129">
        <f>ROUND(G128*100/1000,0)</f>
        <v>4</v>
      </c>
      <c r="H130" s="237"/>
      <c r="J130" s="91"/>
    </row>
    <row r="131" spans="1:10" ht="25.5" customHeight="1" x14ac:dyDescent="0.15">
      <c r="A131" s="99" t="s">
        <v>304</v>
      </c>
      <c r="B131" s="99">
        <v>2214</v>
      </c>
      <c r="C131" s="70" t="s">
        <v>321</v>
      </c>
      <c r="D131" s="240"/>
      <c r="E131" s="240"/>
      <c r="F131" s="70" t="s">
        <v>181</v>
      </c>
      <c r="G131" s="129">
        <f>ROUND(G128*55/1000,0)</f>
        <v>2</v>
      </c>
      <c r="H131" s="237"/>
      <c r="J131" s="91"/>
    </row>
    <row r="132" spans="1:10" ht="25.5" customHeight="1" x14ac:dyDescent="0.15">
      <c r="A132" s="99" t="s">
        <v>304</v>
      </c>
      <c r="B132" s="99">
        <v>2217</v>
      </c>
      <c r="C132" s="70" t="s">
        <v>381</v>
      </c>
      <c r="D132" s="240"/>
      <c r="E132" s="240"/>
      <c r="F132" s="68" t="s">
        <v>372</v>
      </c>
      <c r="G132" s="129">
        <f>ROUND(G128*63/1000,0)</f>
        <v>2</v>
      </c>
      <c r="H132" s="237"/>
      <c r="J132" s="91"/>
    </row>
    <row r="133" spans="1:10" ht="25.5" customHeight="1" x14ac:dyDescent="0.15">
      <c r="A133" s="99" t="s">
        <v>304</v>
      </c>
      <c r="B133" s="99">
        <v>2218</v>
      </c>
      <c r="C133" s="70" t="s">
        <v>382</v>
      </c>
      <c r="D133" s="241"/>
      <c r="E133" s="241"/>
      <c r="F133" s="68" t="s">
        <v>375</v>
      </c>
      <c r="G133" s="129">
        <f>ROUND(G128*42/1000,0)</f>
        <v>1</v>
      </c>
      <c r="H133" s="248"/>
      <c r="J133" s="91"/>
    </row>
    <row r="134" spans="1:10" ht="25.5" customHeight="1" x14ac:dyDescent="0.15">
      <c r="A134" s="99" t="s">
        <v>306</v>
      </c>
      <c r="B134" s="99">
        <v>2021</v>
      </c>
      <c r="C134" s="70" t="s">
        <v>91</v>
      </c>
      <c r="D134" s="239" t="s">
        <v>635</v>
      </c>
      <c r="E134" s="239" t="s">
        <v>643</v>
      </c>
      <c r="F134" s="68"/>
      <c r="G134" s="129">
        <f>'Ａ2　訪問型(介護予防訪問介護相当）'!H6</f>
        <v>2349</v>
      </c>
      <c r="H134" s="272" t="s">
        <v>11</v>
      </c>
    </row>
    <row r="135" spans="1:10" ht="25.5" customHeight="1" x14ac:dyDescent="0.15">
      <c r="A135" s="99" t="s">
        <v>306</v>
      </c>
      <c r="B135" s="99">
        <v>2022</v>
      </c>
      <c r="C135" s="70" t="s">
        <v>322</v>
      </c>
      <c r="D135" s="240"/>
      <c r="E135" s="240"/>
      <c r="F135" s="70" t="s">
        <v>179</v>
      </c>
      <c r="G135" s="129">
        <f>ROUND(G134*137/1000,0)</f>
        <v>322</v>
      </c>
      <c r="H135" s="273"/>
    </row>
    <row r="136" spans="1:10" ht="25.5" customHeight="1" x14ac:dyDescent="0.15">
      <c r="A136" s="99" t="s">
        <v>306</v>
      </c>
      <c r="B136" s="99">
        <v>2023</v>
      </c>
      <c r="C136" s="70" t="s">
        <v>323</v>
      </c>
      <c r="D136" s="240"/>
      <c r="E136" s="240"/>
      <c r="F136" s="70" t="s">
        <v>180</v>
      </c>
      <c r="G136" s="129">
        <f>ROUND(G134*100/1000,0)</f>
        <v>235</v>
      </c>
      <c r="H136" s="273"/>
    </row>
    <row r="137" spans="1:10" ht="25.5" customHeight="1" x14ac:dyDescent="0.15">
      <c r="A137" s="99" t="s">
        <v>306</v>
      </c>
      <c r="B137" s="99">
        <v>2024</v>
      </c>
      <c r="C137" s="70" t="s">
        <v>324</v>
      </c>
      <c r="D137" s="240"/>
      <c r="E137" s="240"/>
      <c r="F137" s="70" t="s">
        <v>181</v>
      </c>
      <c r="G137" s="129">
        <f>ROUND(G134*55/1000,0)</f>
        <v>129</v>
      </c>
      <c r="H137" s="273"/>
    </row>
    <row r="138" spans="1:10" ht="25.5" customHeight="1" x14ac:dyDescent="0.15">
      <c r="A138" s="99" t="s">
        <v>304</v>
      </c>
      <c r="B138" s="99">
        <v>2027</v>
      </c>
      <c r="C138" s="70" t="s">
        <v>379</v>
      </c>
      <c r="D138" s="240"/>
      <c r="E138" s="240"/>
      <c r="F138" s="68" t="s">
        <v>372</v>
      </c>
      <c r="G138" s="129">
        <f>ROUND(G134*63/1000,0)</f>
        <v>148</v>
      </c>
      <c r="H138" s="273"/>
    </row>
    <row r="139" spans="1:10" ht="25.5" customHeight="1" x14ac:dyDescent="0.15">
      <c r="A139" s="99" t="s">
        <v>304</v>
      </c>
      <c r="B139" s="99">
        <v>2028</v>
      </c>
      <c r="C139" s="70" t="s">
        <v>380</v>
      </c>
      <c r="D139" s="240"/>
      <c r="E139" s="240"/>
      <c r="F139" s="68" t="s">
        <v>375</v>
      </c>
      <c r="G139" s="129">
        <f>ROUND(G134*42/1000,0)</f>
        <v>99</v>
      </c>
      <c r="H139" s="273"/>
    </row>
    <row r="140" spans="1:10" ht="25.5" customHeight="1" x14ac:dyDescent="0.15">
      <c r="A140" s="99" t="s">
        <v>306</v>
      </c>
      <c r="B140" s="99">
        <v>2031</v>
      </c>
      <c r="C140" s="70" t="s">
        <v>325</v>
      </c>
      <c r="D140" s="240"/>
      <c r="E140" s="240"/>
      <c r="F140" s="75" t="s">
        <v>326</v>
      </c>
      <c r="G140" s="129">
        <f>Ａ３訪問型【給付制限】!G134*0.9</f>
        <v>2114.1</v>
      </c>
      <c r="H140" s="273"/>
      <c r="J140" s="91"/>
    </row>
    <row r="141" spans="1:10" ht="25.5" customHeight="1" x14ac:dyDescent="0.15">
      <c r="A141" s="99" t="s">
        <v>306</v>
      </c>
      <c r="B141" s="99">
        <v>2032</v>
      </c>
      <c r="C141" s="70" t="s">
        <v>327</v>
      </c>
      <c r="D141" s="240"/>
      <c r="E141" s="240"/>
      <c r="F141" s="70" t="s">
        <v>179</v>
      </c>
      <c r="G141" s="129">
        <f>ROUND(G140*137/1000,0)</f>
        <v>290</v>
      </c>
      <c r="H141" s="273"/>
      <c r="J141" s="91"/>
    </row>
    <row r="142" spans="1:10" ht="25.5" customHeight="1" x14ac:dyDescent="0.15">
      <c r="A142" s="99" t="s">
        <v>306</v>
      </c>
      <c r="B142" s="99">
        <v>2033</v>
      </c>
      <c r="C142" s="70" t="s">
        <v>328</v>
      </c>
      <c r="D142" s="240"/>
      <c r="E142" s="240"/>
      <c r="F142" s="70" t="s">
        <v>180</v>
      </c>
      <c r="G142" s="129">
        <f>ROUND(G140*100/1000,0)</f>
        <v>211</v>
      </c>
      <c r="H142" s="273"/>
      <c r="J142" s="91"/>
    </row>
    <row r="143" spans="1:10" ht="25.5" customHeight="1" x14ac:dyDescent="0.15">
      <c r="A143" s="99" t="s">
        <v>306</v>
      </c>
      <c r="B143" s="99">
        <v>2034</v>
      </c>
      <c r="C143" s="70" t="s">
        <v>329</v>
      </c>
      <c r="D143" s="240"/>
      <c r="E143" s="240"/>
      <c r="F143" s="70" t="s">
        <v>181</v>
      </c>
      <c r="G143" s="129">
        <f>ROUND(G140*55/1000,0)</f>
        <v>116</v>
      </c>
      <c r="H143" s="273"/>
      <c r="J143" s="91"/>
    </row>
    <row r="144" spans="1:10" ht="25.5" customHeight="1" x14ac:dyDescent="0.15">
      <c r="A144" s="99" t="s">
        <v>304</v>
      </c>
      <c r="B144" s="99">
        <v>2037</v>
      </c>
      <c r="C144" s="70" t="s">
        <v>377</v>
      </c>
      <c r="D144" s="240"/>
      <c r="E144" s="240"/>
      <c r="F144" s="68" t="s">
        <v>372</v>
      </c>
      <c r="G144" s="129">
        <f>ROUND(G140*63/1000,0)</f>
        <v>133</v>
      </c>
      <c r="H144" s="273"/>
      <c r="J144" s="91"/>
    </row>
    <row r="145" spans="1:10" ht="25.5" customHeight="1" x14ac:dyDescent="0.15">
      <c r="A145" s="99" t="s">
        <v>304</v>
      </c>
      <c r="B145" s="99">
        <v>2038</v>
      </c>
      <c r="C145" s="70" t="s">
        <v>378</v>
      </c>
      <c r="D145" s="240"/>
      <c r="E145" s="240"/>
      <c r="F145" s="68" t="s">
        <v>375</v>
      </c>
      <c r="G145" s="129">
        <f>ROUND(G140*42/1000,0)</f>
        <v>89</v>
      </c>
      <c r="H145" s="273"/>
      <c r="J145" s="91"/>
    </row>
    <row r="146" spans="1:10" ht="25.5" customHeight="1" x14ac:dyDescent="0.15">
      <c r="A146" s="99" t="s">
        <v>306</v>
      </c>
      <c r="B146" s="99">
        <v>2221</v>
      </c>
      <c r="C146" s="70" t="s">
        <v>92</v>
      </c>
      <c r="D146" s="240"/>
      <c r="E146" s="239" t="s">
        <v>644</v>
      </c>
      <c r="F146" s="68"/>
      <c r="G146" s="129">
        <f>'Ａ2　訪問型(介護予防訪問介護相当）'!H7</f>
        <v>77</v>
      </c>
      <c r="H146" s="236" t="s">
        <v>12</v>
      </c>
      <c r="J146" s="91"/>
    </row>
    <row r="147" spans="1:10" ht="25.5" customHeight="1" x14ac:dyDescent="0.15">
      <c r="A147" s="99" t="s">
        <v>304</v>
      </c>
      <c r="B147" s="99">
        <v>2222</v>
      </c>
      <c r="C147" s="70" t="s">
        <v>330</v>
      </c>
      <c r="D147" s="240"/>
      <c r="E147" s="240"/>
      <c r="F147" s="70" t="s">
        <v>179</v>
      </c>
      <c r="G147" s="129">
        <f>ROUND(G146*137/1000,0)</f>
        <v>11</v>
      </c>
      <c r="H147" s="237"/>
      <c r="J147" s="91"/>
    </row>
    <row r="148" spans="1:10" ht="25.5" customHeight="1" x14ac:dyDescent="0.15">
      <c r="A148" s="99" t="s">
        <v>304</v>
      </c>
      <c r="B148" s="99">
        <v>2223</v>
      </c>
      <c r="C148" s="70" t="s">
        <v>331</v>
      </c>
      <c r="D148" s="240"/>
      <c r="E148" s="240"/>
      <c r="F148" s="70" t="s">
        <v>180</v>
      </c>
      <c r="G148" s="129">
        <f>ROUND(G146*100/1000,0)</f>
        <v>8</v>
      </c>
      <c r="H148" s="237"/>
      <c r="J148" s="91"/>
    </row>
    <row r="149" spans="1:10" ht="25.5" customHeight="1" x14ac:dyDescent="0.15">
      <c r="A149" s="99" t="s">
        <v>304</v>
      </c>
      <c r="B149" s="99">
        <v>2224</v>
      </c>
      <c r="C149" s="70" t="s">
        <v>332</v>
      </c>
      <c r="D149" s="240"/>
      <c r="E149" s="240"/>
      <c r="F149" s="70" t="s">
        <v>181</v>
      </c>
      <c r="G149" s="129">
        <f>ROUND(G146*55/1000,0)</f>
        <v>4</v>
      </c>
      <c r="H149" s="237"/>
      <c r="J149" s="91"/>
    </row>
    <row r="150" spans="1:10" ht="25.5" customHeight="1" x14ac:dyDescent="0.15">
      <c r="A150" s="99" t="s">
        <v>304</v>
      </c>
      <c r="B150" s="99">
        <v>2227</v>
      </c>
      <c r="C150" s="70" t="s">
        <v>376</v>
      </c>
      <c r="D150" s="240"/>
      <c r="E150" s="240"/>
      <c r="F150" s="68" t="s">
        <v>372</v>
      </c>
      <c r="G150" s="129">
        <f>ROUND(G146*63/1000,0)</f>
        <v>5</v>
      </c>
      <c r="H150" s="237"/>
      <c r="J150" s="91"/>
    </row>
    <row r="151" spans="1:10" ht="25.5" customHeight="1" x14ac:dyDescent="0.15">
      <c r="A151" s="99" t="s">
        <v>304</v>
      </c>
      <c r="B151" s="99">
        <v>2228</v>
      </c>
      <c r="C151" s="70" t="s">
        <v>403</v>
      </c>
      <c r="D151" s="240"/>
      <c r="E151" s="240"/>
      <c r="F151" s="68" t="s">
        <v>375</v>
      </c>
      <c r="G151" s="129">
        <f>ROUND(G146*42/1000,0)</f>
        <v>3</v>
      </c>
      <c r="H151" s="237"/>
      <c r="J151" s="91"/>
    </row>
    <row r="152" spans="1:10" ht="25.5" customHeight="1" x14ac:dyDescent="0.15">
      <c r="A152" s="99" t="s">
        <v>306</v>
      </c>
      <c r="B152" s="99">
        <v>2231</v>
      </c>
      <c r="C152" s="70" t="s">
        <v>169</v>
      </c>
      <c r="D152" s="240"/>
      <c r="E152" s="240"/>
      <c r="F152" s="75" t="s">
        <v>17</v>
      </c>
      <c r="G152" s="129">
        <f>Ａ３訪問型【給付制限】!G146*0.9</f>
        <v>69.3</v>
      </c>
      <c r="H152" s="237"/>
      <c r="J152" s="91"/>
    </row>
    <row r="153" spans="1:10" ht="25.5" customHeight="1" x14ac:dyDescent="0.15">
      <c r="A153" s="99" t="s">
        <v>304</v>
      </c>
      <c r="B153" s="99">
        <v>2232</v>
      </c>
      <c r="C153" s="70" t="s">
        <v>333</v>
      </c>
      <c r="D153" s="240"/>
      <c r="E153" s="240"/>
      <c r="F153" s="70" t="s">
        <v>179</v>
      </c>
      <c r="G153" s="129">
        <f>ROUND(G152*137/1000,0)</f>
        <v>9</v>
      </c>
      <c r="H153" s="237"/>
      <c r="J153" s="91"/>
    </row>
    <row r="154" spans="1:10" ht="25.5" customHeight="1" x14ac:dyDescent="0.15">
      <c r="A154" s="99" t="s">
        <v>304</v>
      </c>
      <c r="B154" s="99">
        <v>2233</v>
      </c>
      <c r="C154" s="70" t="s">
        <v>334</v>
      </c>
      <c r="D154" s="240"/>
      <c r="E154" s="240"/>
      <c r="F154" s="70" t="s">
        <v>180</v>
      </c>
      <c r="G154" s="129">
        <f>ROUND(G152*100/1000,0)</f>
        <v>7</v>
      </c>
      <c r="H154" s="237"/>
      <c r="J154" s="91"/>
    </row>
    <row r="155" spans="1:10" ht="25.5" customHeight="1" x14ac:dyDescent="0.15">
      <c r="A155" s="99" t="s">
        <v>304</v>
      </c>
      <c r="B155" s="99">
        <v>2234</v>
      </c>
      <c r="C155" s="70" t="s">
        <v>335</v>
      </c>
      <c r="D155" s="240"/>
      <c r="E155" s="240"/>
      <c r="F155" s="70" t="s">
        <v>181</v>
      </c>
      <c r="G155" s="129">
        <f>ROUND(G152*55/1000,0)</f>
        <v>4</v>
      </c>
      <c r="H155" s="237"/>
      <c r="J155" s="91"/>
    </row>
    <row r="156" spans="1:10" ht="25.5" customHeight="1" x14ac:dyDescent="0.15">
      <c r="A156" s="99" t="s">
        <v>304</v>
      </c>
      <c r="B156" s="99">
        <v>2237</v>
      </c>
      <c r="C156" s="70" t="s">
        <v>387</v>
      </c>
      <c r="D156" s="240"/>
      <c r="E156" s="240"/>
      <c r="F156" s="68" t="s">
        <v>372</v>
      </c>
      <c r="G156" s="129">
        <f>ROUND(G152*63/1000,0)</f>
        <v>4</v>
      </c>
      <c r="H156" s="237"/>
      <c r="J156" s="91"/>
    </row>
    <row r="157" spans="1:10" ht="25.5" customHeight="1" x14ac:dyDescent="0.15">
      <c r="A157" s="99" t="s">
        <v>304</v>
      </c>
      <c r="B157" s="99">
        <v>2238</v>
      </c>
      <c r="C157" s="70" t="s">
        <v>388</v>
      </c>
      <c r="D157" s="241"/>
      <c r="E157" s="241"/>
      <c r="F157" s="68" t="s">
        <v>375</v>
      </c>
      <c r="G157" s="129">
        <f>ROUND(G152*42/1000,0)</f>
        <v>3</v>
      </c>
      <c r="H157" s="248"/>
      <c r="J157" s="91"/>
    </row>
    <row r="158" spans="1:10" ht="25.5" customHeight="1" x14ac:dyDescent="0.15">
      <c r="A158" s="99" t="s">
        <v>306</v>
      </c>
      <c r="B158" s="99">
        <v>2041</v>
      </c>
      <c r="C158" s="70" t="s">
        <v>93</v>
      </c>
      <c r="D158" s="242" t="s">
        <v>636</v>
      </c>
      <c r="E158" s="239" t="s">
        <v>640</v>
      </c>
      <c r="F158" s="68"/>
      <c r="G158" s="129">
        <f>'Ａ2　訪問型(介護予防訪問介護相当）'!H8</f>
        <v>3727</v>
      </c>
      <c r="H158" s="272" t="s">
        <v>11</v>
      </c>
    </row>
    <row r="159" spans="1:10" ht="25.5" customHeight="1" x14ac:dyDescent="0.15">
      <c r="A159" s="99" t="s">
        <v>306</v>
      </c>
      <c r="B159" s="99">
        <v>2042</v>
      </c>
      <c r="C159" s="70" t="s">
        <v>336</v>
      </c>
      <c r="D159" s="244"/>
      <c r="E159" s="240"/>
      <c r="F159" s="70" t="s">
        <v>179</v>
      </c>
      <c r="G159" s="129">
        <f>ROUND(G158*137/1000,0)</f>
        <v>511</v>
      </c>
      <c r="H159" s="273"/>
    </row>
    <row r="160" spans="1:10" ht="25.5" customHeight="1" x14ac:dyDescent="0.15">
      <c r="A160" s="99" t="s">
        <v>306</v>
      </c>
      <c r="B160" s="99">
        <v>2043</v>
      </c>
      <c r="C160" s="70" t="s">
        <v>337</v>
      </c>
      <c r="D160" s="244"/>
      <c r="E160" s="240"/>
      <c r="F160" s="70" t="s">
        <v>180</v>
      </c>
      <c r="G160" s="129">
        <f>ROUND(G158*100/1000,0)</f>
        <v>373</v>
      </c>
      <c r="H160" s="273"/>
    </row>
    <row r="161" spans="1:10" ht="25.5" customHeight="1" x14ac:dyDescent="0.15">
      <c r="A161" s="99" t="s">
        <v>306</v>
      </c>
      <c r="B161" s="99">
        <v>2044</v>
      </c>
      <c r="C161" s="70" t="s">
        <v>338</v>
      </c>
      <c r="D161" s="244"/>
      <c r="E161" s="240"/>
      <c r="F161" s="70" t="s">
        <v>181</v>
      </c>
      <c r="G161" s="129">
        <f>ROUND(G158*55/1000,0)</f>
        <v>205</v>
      </c>
      <c r="H161" s="273"/>
    </row>
    <row r="162" spans="1:10" ht="25.5" customHeight="1" x14ac:dyDescent="0.15">
      <c r="A162" s="99" t="s">
        <v>304</v>
      </c>
      <c r="B162" s="99">
        <v>2047</v>
      </c>
      <c r="C162" s="70" t="s">
        <v>389</v>
      </c>
      <c r="D162" s="244"/>
      <c r="E162" s="240"/>
      <c r="F162" s="68" t="s">
        <v>372</v>
      </c>
      <c r="G162" s="129">
        <f>ROUND(G158*63/1000,0)</f>
        <v>235</v>
      </c>
      <c r="H162" s="273"/>
    </row>
    <row r="163" spans="1:10" ht="25.5" customHeight="1" x14ac:dyDescent="0.15">
      <c r="A163" s="99" t="s">
        <v>304</v>
      </c>
      <c r="B163" s="99">
        <v>2048</v>
      </c>
      <c r="C163" s="70" t="s">
        <v>390</v>
      </c>
      <c r="D163" s="244"/>
      <c r="E163" s="240"/>
      <c r="F163" s="68" t="s">
        <v>375</v>
      </c>
      <c r="G163" s="129">
        <f>ROUND(G158*42/1000,0)</f>
        <v>157</v>
      </c>
      <c r="H163" s="273"/>
    </row>
    <row r="164" spans="1:10" ht="25.5" customHeight="1" x14ac:dyDescent="0.15">
      <c r="A164" s="99" t="s">
        <v>304</v>
      </c>
      <c r="B164" s="99">
        <v>2051</v>
      </c>
      <c r="C164" s="70" t="s">
        <v>339</v>
      </c>
      <c r="D164" s="244"/>
      <c r="E164" s="240"/>
      <c r="F164" s="75" t="s">
        <v>312</v>
      </c>
      <c r="G164" s="129">
        <f>Ａ３訪問型【給付制限】!G158*0.9</f>
        <v>3354.3</v>
      </c>
      <c r="H164" s="273"/>
      <c r="J164" s="91"/>
    </row>
    <row r="165" spans="1:10" ht="25.5" customHeight="1" x14ac:dyDescent="0.15">
      <c r="A165" s="99" t="s">
        <v>306</v>
      </c>
      <c r="B165" s="99">
        <v>2052</v>
      </c>
      <c r="C165" s="70" t="s">
        <v>340</v>
      </c>
      <c r="D165" s="244"/>
      <c r="E165" s="240"/>
      <c r="F165" s="70" t="s">
        <v>179</v>
      </c>
      <c r="G165" s="129">
        <v>459</v>
      </c>
      <c r="H165" s="273"/>
      <c r="J165" s="91"/>
    </row>
    <row r="166" spans="1:10" ht="25.5" customHeight="1" x14ac:dyDescent="0.15">
      <c r="A166" s="99" t="s">
        <v>306</v>
      </c>
      <c r="B166" s="99">
        <v>2053</v>
      </c>
      <c r="C166" s="70" t="s">
        <v>341</v>
      </c>
      <c r="D166" s="244"/>
      <c r="E166" s="240"/>
      <c r="F166" s="70" t="s">
        <v>180</v>
      </c>
      <c r="G166" s="129">
        <f>ROUND(G164*100/1000,0)</f>
        <v>335</v>
      </c>
      <c r="H166" s="273"/>
      <c r="J166" s="91"/>
    </row>
    <row r="167" spans="1:10" ht="25.5" customHeight="1" x14ac:dyDescent="0.15">
      <c r="A167" s="99" t="s">
        <v>306</v>
      </c>
      <c r="B167" s="99">
        <v>2054</v>
      </c>
      <c r="C167" s="70" t="s">
        <v>342</v>
      </c>
      <c r="D167" s="244"/>
      <c r="E167" s="240"/>
      <c r="F167" s="70" t="s">
        <v>181</v>
      </c>
      <c r="G167" s="129">
        <f>ROUND(G164*55/1000,0)</f>
        <v>184</v>
      </c>
      <c r="H167" s="273"/>
      <c r="J167" s="91"/>
    </row>
    <row r="168" spans="1:10" ht="25.5" customHeight="1" x14ac:dyDescent="0.15">
      <c r="A168" s="99" t="s">
        <v>304</v>
      </c>
      <c r="B168" s="99">
        <v>2057</v>
      </c>
      <c r="C168" s="70" t="s">
        <v>391</v>
      </c>
      <c r="D168" s="244"/>
      <c r="E168" s="240"/>
      <c r="F168" s="68" t="s">
        <v>372</v>
      </c>
      <c r="G168" s="129">
        <f>ROUND(G164*63/1000,0)</f>
        <v>211</v>
      </c>
      <c r="H168" s="273"/>
      <c r="J168" s="91"/>
    </row>
    <row r="169" spans="1:10" ht="25.5" customHeight="1" x14ac:dyDescent="0.15">
      <c r="A169" s="99" t="s">
        <v>304</v>
      </c>
      <c r="B169" s="99">
        <v>2058</v>
      </c>
      <c r="C169" s="70" t="s">
        <v>392</v>
      </c>
      <c r="D169" s="244"/>
      <c r="E169" s="240"/>
      <c r="F169" s="68" t="s">
        <v>375</v>
      </c>
      <c r="G169" s="129">
        <f>ROUND(G164*42/1000,0)</f>
        <v>141</v>
      </c>
      <c r="H169" s="273"/>
      <c r="J169" s="91"/>
    </row>
    <row r="170" spans="1:10" ht="25.5" customHeight="1" x14ac:dyDescent="0.15">
      <c r="A170" s="99" t="s">
        <v>306</v>
      </c>
      <c r="B170" s="99">
        <v>2241</v>
      </c>
      <c r="C170" s="70" t="s">
        <v>94</v>
      </c>
      <c r="D170" s="244"/>
      <c r="E170" s="239" t="s">
        <v>639</v>
      </c>
      <c r="F170" s="68"/>
      <c r="G170" s="129">
        <f>'Ａ2　訪問型(介護予防訪問介護相当）'!H9</f>
        <v>123</v>
      </c>
      <c r="H170" s="236" t="s">
        <v>12</v>
      </c>
      <c r="J170" s="91"/>
    </row>
    <row r="171" spans="1:10" ht="25.5" customHeight="1" x14ac:dyDescent="0.15">
      <c r="A171" s="99" t="s">
        <v>304</v>
      </c>
      <c r="B171" s="99">
        <v>2242</v>
      </c>
      <c r="C171" s="70" t="s">
        <v>343</v>
      </c>
      <c r="D171" s="244"/>
      <c r="E171" s="240"/>
      <c r="F171" s="70" t="s">
        <v>179</v>
      </c>
      <c r="G171" s="129">
        <f>ROUND(G170*137/1000,0)</f>
        <v>17</v>
      </c>
      <c r="H171" s="237"/>
      <c r="J171" s="91"/>
    </row>
    <row r="172" spans="1:10" ht="25.5" customHeight="1" x14ac:dyDescent="0.15">
      <c r="A172" s="99" t="s">
        <v>304</v>
      </c>
      <c r="B172" s="99">
        <v>2243</v>
      </c>
      <c r="C172" s="70" t="s">
        <v>344</v>
      </c>
      <c r="D172" s="244"/>
      <c r="E172" s="240"/>
      <c r="F172" s="70" t="s">
        <v>180</v>
      </c>
      <c r="G172" s="129">
        <f>ROUND(G170*100/1000,0)</f>
        <v>12</v>
      </c>
      <c r="H172" s="237"/>
      <c r="J172" s="91"/>
    </row>
    <row r="173" spans="1:10" ht="25.5" customHeight="1" x14ac:dyDescent="0.15">
      <c r="A173" s="99" t="s">
        <v>304</v>
      </c>
      <c r="B173" s="99">
        <v>2244</v>
      </c>
      <c r="C173" s="70" t="s">
        <v>345</v>
      </c>
      <c r="D173" s="244"/>
      <c r="E173" s="240"/>
      <c r="F173" s="70" t="s">
        <v>181</v>
      </c>
      <c r="G173" s="129">
        <f>ROUND(G170*55/1000,0)</f>
        <v>7</v>
      </c>
      <c r="H173" s="237"/>
      <c r="J173" s="91"/>
    </row>
    <row r="174" spans="1:10" ht="25.5" customHeight="1" x14ac:dyDescent="0.15">
      <c r="A174" s="99" t="s">
        <v>304</v>
      </c>
      <c r="B174" s="99">
        <v>2247</v>
      </c>
      <c r="C174" s="70" t="s">
        <v>393</v>
      </c>
      <c r="D174" s="244"/>
      <c r="E174" s="240"/>
      <c r="F174" s="68" t="s">
        <v>372</v>
      </c>
      <c r="G174" s="129">
        <f>ROUND(G170*63/1000,0)</f>
        <v>8</v>
      </c>
      <c r="H174" s="237"/>
      <c r="J174" s="91"/>
    </row>
    <row r="175" spans="1:10" ht="25.5" customHeight="1" x14ac:dyDescent="0.15">
      <c r="A175" s="99" t="s">
        <v>304</v>
      </c>
      <c r="B175" s="99">
        <v>2248</v>
      </c>
      <c r="C175" s="70" t="s">
        <v>394</v>
      </c>
      <c r="D175" s="244"/>
      <c r="E175" s="240"/>
      <c r="F175" s="68" t="s">
        <v>375</v>
      </c>
      <c r="G175" s="129">
        <f>ROUND(G170*42/1000,0)</f>
        <v>5</v>
      </c>
      <c r="H175" s="237"/>
      <c r="J175" s="91"/>
    </row>
    <row r="176" spans="1:10" ht="25.5" customHeight="1" x14ac:dyDescent="0.15">
      <c r="A176" s="99" t="s">
        <v>306</v>
      </c>
      <c r="B176" s="99">
        <v>2251</v>
      </c>
      <c r="C176" s="70" t="s">
        <v>95</v>
      </c>
      <c r="D176" s="244"/>
      <c r="E176" s="240"/>
      <c r="F176" s="75" t="s">
        <v>17</v>
      </c>
      <c r="G176" s="129">
        <f>Ａ３訪問型【給付制限】!G170*0.9</f>
        <v>110.7</v>
      </c>
      <c r="H176" s="237"/>
      <c r="J176" s="91"/>
    </row>
    <row r="177" spans="1:10" ht="25.5" customHeight="1" x14ac:dyDescent="0.15">
      <c r="A177" s="99" t="s">
        <v>304</v>
      </c>
      <c r="B177" s="99">
        <v>2252</v>
      </c>
      <c r="C177" s="70" t="s">
        <v>346</v>
      </c>
      <c r="D177" s="244"/>
      <c r="E177" s="240"/>
      <c r="F177" s="70" t="s">
        <v>179</v>
      </c>
      <c r="G177" s="129">
        <f>ROUND(G176*137/1000,0)</f>
        <v>15</v>
      </c>
      <c r="H177" s="237"/>
      <c r="J177" s="91"/>
    </row>
    <row r="178" spans="1:10" ht="25.5" customHeight="1" x14ac:dyDescent="0.15">
      <c r="A178" s="99" t="s">
        <v>304</v>
      </c>
      <c r="B178" s="99">
        <v>2253</v>
      </c>
      <c r="C178" s="70" t="s">
        <v>347</v>
      </c>
      <c r="D178" s="244"/>
      <c r="E178" s="240"/>
      <c r="F178" s="70" t="s">
        <v>180</v>
      </c>
      <c r="G178" s="129">
        <f>ROUND(G176*100/1000,0)</f>
        <v>11</v>
      </c>
      <c r="H178" s="237"/>
      <c r="J178" s="91"/>
    </row>
    <row r="179" spans="1:10" ht="25.5" customHeight="1" x14ac:dyDescent="0.15">
      <c r="A179" s="99" t="s">
        <v>304</v>
      </c>
      <c r="B179" s="99">
        <v>2254</v>
      </c>
      <c r="C179" s="70" t="s">
        <v>348</v>
      </c>
      <c r="D179" s="244"/>
      <c r="E179" s="240"/>
      <c r="F179" s="70" t="s">
        <v>181</v>
      </c>
      <c r="G179" s="129">
        <f>ROUND(G176*55/1000,0)</f>
        <v>6</v>
      </c>
      <c r="H179" s="237"/>
      <c r="J179" s="91"/>
    </row>
    <row r="180" spans="1:10" ht="25.5" customHeight="1" x14ac:dyDescent="0.15">
      <c r="A180" s="99" t="s">
        <v>304</v>
      </c>
      <c r="B180" s="99">
        <v>2257</v>
      </c>
      <c r="C180" s="70" t="s">
        <v>395</v>
      </c>
      <c r="D180" s="244"/>
      <c r="E180" s="240"/>
      <c r="F180" s="69" t="s">
        <v>372</v>
      </c>
      <c r="G180" s="129">
        <f>ROUND(G176*63/1000,0)</f>
        <v>7</v>
      </c>
      <c r="H180" s="237"/>
      <c r="J180" s="91"/>
    </row>
    <row r="181" spans="1:10" ht="25.5" customHeight="1" x14ac:dyDescent="0.15">
      <c r="A181" s="99" t="s">
        <v>304</v>
      </c>
      <c r="B181" s="99">
        <v>2258</v>
      </c>
      <c r="C181" s="70" t="s">
        <v>396</v>
      </c>
      <c r="D181" s="246"/>
      <c r="E181" s="241"/>
      <c r="F181" s="69" t="s">
        <v>375</v>
      </c>
      <c r="G181" s="129">
        <f>ROUND(G176*42/1000,0)</f>
        <v>5</v>
      </c>
      <c r="H181" s="248"/>
      <c r="J181" s="91"/>
    </row>
    <row r="182" spans="1:10" ht="25.5" customHeight="1" x14ac:dyDescent="0.15">
      <c r="A182" s="99" t="s">
        <v>306</v>
      </c>
      <c r="B182" s="99">
        <v>2301</v>
      </c>
      <c r="C182" s="68" t="s">
        <v>170</v>
      </c>
      <c r="D182" s="242" t="s">
        <v>7</v>
      </c>
      <c r="E182" s="243"/>
      <c r="F182" s="69" t="s">
        <v>21</v>
      </c>
      <c r="G182" s="129">
        <f>'Ａ2　訪問型(介護予防訪問介護相当）'!H17</f>
        <v>200</v>
      </c>
      <c r="H182" s="236" t="s">
        <v>349</v>
      </c>
      <c r="J182" s="91"/>
    </row>
    <row r="183" spans="1:10" ht="25.5" customHeight="1" x14ac:dyDescent="0.15">
      <c r="A183" s="99" t="s">
        <v>306</v>
      </c>
      <c r="B183" s="99">
        <v>2302</v>
      </c>
      <c r="C183" s="68" t="s">
        <v>350</v>
      </c>
      <c r="D183" s="244"/>
      <c r="E183" s="245"/>
      <c r="F183" s="69" t="s">
        <v>179</v>
      </c>
      <c r="G183" s="129">
        <f>ROUND(G182*137/1000,0)</f>
        <v>27</v>
      </c>
      <c r="H183" s="237"/>
      <c r="J183" s="91"/>
    </row>
    <row r="184" spans="1:10" ht="25.5" customHeight="1" x14ac:dyDescent="0.15">
      <c r="A184" s="99" t="s">
        <v>306</v>
      </c>
      <c r="B184" s="99">
        <v>2303</v>
      </c>
      <c r="C184" s="68" t="s">
        <v>351</v>
      </c>
      <c r="D184" s="244"/>
      <c r="E184" s="245"/>
      <c r="F184" s="69" t="s">
        <v>180</v>
      </c>
      <c r="G184" s="129">
        <f>ROUND(G182*100/1000,0)</f>
        <v>20</v>
      </c>
      <c r="H184" s="237"/>
      <c r="J184" s="91"/>
    </row>
    <row r="185" spans="1:10" ht="25.5" customHeight="1" x14ac:dyDescent="0.15">
      <c r="A185" s="99" t="s">
        <v>306</v>
      </c>
      <c r="B185" s="99">
        <v>2304</v>
      </c>
      <c r="C185" s="68" t="s">
        <v>352</v>
      </c>
      <c r="D185" s="244"/>
      <c r="E185" s="245"/>
      <c r="F185" s="69" t="s">
        <v>181</v>
      </c>
      <c r="G185" s="129">
        <f>ROUND(G182*55/1000,0)</f>
        <v>11</v>
      </c>
      <c r="H185" s="237"/>
      <c r="J185" s="91"/>
    </row>
    <row r="186" spans="1:10" ht="25.5" customHeight="1" x14ac:dyDescent="0.15">
      <c r="A186" s="99" t="s">
        <v>304</v>
      </c>
      <c r="B186" s="99">
        <v>2307</v>
      </c>
      <c r="C186" s="68" t="s">
        <v>397</v>
      </c>
      <c r="D186" s="244"/>
      <c r="E186" s="245"/>
      <c r="F186" s="71" t="s">
        <v>372</v>
      </c>
      <c r="G186" s="129">
        <f>ROUND(G182*63/1000,0)</f>
        <v>13</v>
      </c>
      <c r="H186" s="237"/>
      <c r="J186" s="91"/>
    </row>
    <row r="187" spans="1:10" ht="25.5" customHeight="1" x14ac:dyDescent="0.15">
      <c r="A187" s="99" t="s">
        <v>304</v>
      </c>
      <c r="B187" s="99">
        <v>2308</v>
      </c>
      <c r="C187" s="68" t="s">
        <v>398</v>
      </c>
      <c r="D187" s="246"/>
      <c r="E187" s="247"/>
      <c r="F187" s="71" t="s">
        <v>375</v>
      </c>
      <c r="G187" s="129">
        <f>ROUND(G182*42/1000,0)</f>
        <v>8</v>
      </c>
      <c r="H187" s="237"/>
      <c r="J187" s="91"/>
    </row>
    <row r="188" spans="1:10" ht="25.5" customHeight="1" x14ac:dyDescent="0.15">
      <c r="A188" s="99" t="s">
        <v>306</v>
      </c>
      <c r="B188" s="99">
        <v>2411</v>
      </c>
      <c r="C188" s="68" t="s">
        <v>193</v>
      </c>
      <c r="D188" s="242" t="s">
        <v>194</v>
      </c>
      <c r="E188" s="243"/>
      <c r="F188" s="71" t="s">
        <v>628</v>
      </c>
      <c r="G188" s="129">
        <f>'Ａ2　訪問型(介護予防訪問介護相当）'!H18</f>
        <v>100</v>
      </c>
      <c r="H188" s="237"/>
    </row>
    <row r="189" spans="1:10" ht="25.5" customHeight="1" x14ac:dyDescent="0.15">
      <c r="A189" s="99" t="s">
        <v>306</v>
      </c>
      <c r="B189" s="99">
        <v>2412</v>
      </c>
      <c r="C189" s="68" t="s">
        <v>353</v>
      </c>
      <c r="D189" s="244"/>
      <c r="E189" s="245"/>
      <c r="F189" s="69" t="s">
        <v>179</v>
      </c>
      <c r="G189" s="129">
        <f>ROUND(G188*137/1000,0)</f>
        <v>14</v>
      </c>
      <c r="H189" s="237"/>
      <c r="J189" s="91"/>
    </row>
    <row r="190" spans="1:10" ht="25.5" customHeight="1" x14ac:dyDescent="0.15">
      <c r="A190" s="99" t="s">
        <v>306</v>
      </c>
      <c r="B190" s="99">
        <v>2413</v>
      </c>
      <c r="C190" s="68" t="s">
        <v>354</v>
      </c>
      <c r="D190" s="244"/>
      <c r="E190" s="245"/>
      <c r="F190" s="69" t="s">
        <v>180</v>
      </c>
      <c r="G190" s="129">
        <f>ROUND(G188*100/1000,0)</f>
        <v>10</v>
      </c>
      <c r="H190" s="237"/>
      <c r="J190" s="91"/>
    </row>
    <row r="191" spans="1:10" ht="25.5" customHeight="1" x14ac:dyDescent="0.15">
      <c r="A191" s="99" t="s">
        <v>306</v>
      </c>
      <c r="B191" s="99">
        <v>2414</v>
      </c>
      <c r="C191" s="68" t="s">
        <v>355</v>
      </c>
      <c r="D191" s="244"/>
      <c r="E191" s="245"/>
      <c r="F191" s="69" t="s">
        <v>181</v>
      </c>
      <c r="G191" s="129">
        <f>ROUND(G188*55/1000,0)</f>
        <v>6</v>
      </c>
      <c r="H191" s="237"/>
      <c r="J191" s="91"/>
    </row>
    <row r="192" spans="1:10" ht="25.5" customHeight="1" x14ac:dyDescent="0.15">
      <c r="A192" s="99" t="s">
        <v>304</v>
      </c>
      <c r="B192" s="99">
        <v>2417</v>
      </c>
      <c r="C192" s="68" t="s">
        <v>399</v>
      </c>
      <c r="D192" s="244"/>
      <c r="E192" s="245"/>
      <c r="F192" s="71" t="s">
        <v>372</v>
      </c>
      <c r="G192" s="129">
        <f>ROUND(G188*63/1000,0)</f>
        <v>6</v>
      </c>
      <c r="H192" s="237"/>
      <c r="J192" s="91"/>
    </row>
    <row r="193" spans="1:10" ht="25.5" customHeight="1" x14ac:dyDescent="0.15">
      <c r="A193" s="99" t="s">
        <v>304</v>
      </c>
      <c r="B193" s="99">
        <v>2418</v>
      </c>
      <c r="C193" s="68" t="s">
        <v>400</v>
      </c>
      <c r="D193" s="244"/>
      <c r="E193" s="245"/>
      <c r="F193" s="71" t="s">
        <v>375</v>
      </c>
      <c r="G193" s="129">
        <f>ROUND(G188*42/1000,0)</f>
        <v>4</v>
      </c>
      <c r="H193" s="237"/>
      <c r="J193" s="91"/>
    </row>
    <row r="194" spans="1:10" ht="25.5" customHeight="1" x14ac:dyDescent="0.15">
      <c r="A194" s="99" t="s">
        <v>306</v>
      </c>
      <c r="B194" s="99">
        <v>2421</v>
      </c>
      <c r="C194" s="68" t="s">
        <v>625</v>
      </c>
      <c r="D194" s="244"/>
      <c r="E194" s="245"/>
      <c r="F194" s="71" t="s">
        <v>629</v>
      </c>
      <c r="G194" s="129">
        <f>'Ａ2　訪問型(介護予防訪問介護相当）'!H19</f>
        <v>200</v>
      </c>
      <c r="H194" s="237"/>
    </row>
    <row r="195" spans="1:10" ht="25.5" customHeight="1" x14ac:dyDescent="0.15">
      <c r="A195" s="99" t="s">
        <v>306</v>
      </c>
      <c r="B195" s="99">
        <v>2422</v>
      </c>
      <c r="C195" s="68" t="s">
        <v>356</v>
      </c>
      <c r="D195" s="244"/>
      <c r="E195" s="245"/>
      <c r="F195" s="69" t="s">
        <v>179</v>
      </c>
      <c r="G195" s="129">
        <f>ROUND(G194*137/1000,0)</f>
        <v>27</v>
      </c>
      <c r="H195" s="237"/>
    </row>
    <row r="196" spans="1:10" ht="25.5" customHeight="1" x14ac:dyDescent="0.15">
      <c r="A196" s="99" t="s">
        <v>306</v>
      </c>
      <c r="B196" s="99">
        <v>2423</v>
      </c>
      <c r="C196" s="68" t="s">
        <v>357</v>
      </c>
      <c r="D196" s="244"/>
      <c r="E196" s="245"/>
      <c r="F196" s="69" t="s">
        <v>180</v>
      </c>
      <c r="G196" s="129">
        <f>ROUND(G194*100/1000,0)</f>
        <v>20</v>
      </c>
      <c r="H196" s="237"/>
    </row>
    <row r="197" spans="1:10" ht="25.5" customHeight="1" x14ac:dyDescent="0.15">
      <c r="A197" s="99" t="s">
        <v>306</v>
      </c>
      <c r="B197" s="99">
        <v>2424</v>
      </c>
      <c r="C197" s="68" t="s">
        <v>358</v>
      </c>
      <c r="D197" s="244"/>
      <c r="E197" s="245"/>
      <c r="F197" s="69" t="s">
        <v>181</v>
      </c>
      <c r="G197" s="129">
        <f>ROUND(G194*55/1000,0)</f>
        <v>11</v>
      </c>
      <c r="H197" s="237"/>
    </row>
    <row r="198" spans="1:10" ht="25.5" customHeight="1" x14ac:dyDescent="0.15">
      <c r="A198" s="99" t="s">
        <v>304</v>
      </c>
      <c r="B198" s="99">
        <v>2427</v>
      </c>
      <c r="C198" s="68" t="s">
        <v>401</v>
      </c>
      <c r="D198" s="244"/>
      <c r="E198" s="245"/>
      <c r="F198" s="71" t="s">
        <v>696</v>
      </c>
      <c r="G198" s="129">
        <f>ROUND(G194*63/1000,0)</f>
        <v>13</v>
      </c>
      <c r="H198" s="237"/>
    </row>
    <row r="199" spans="1:10" ht="25.5" customHeight="1" x14ac:dyDescent="0.15">
      <c r="A199" s="99" t="s">
        <v>304</v>
      </c>
      <c r="B199" s="99">
        <v>2428</v>
      </c>
      <c r="C199" s="68" t="s">
        <v>402</v>
      </c>
      <c r="D199" s="246"/>
      <c r="E199" s="247"/>
      <c r="F199" s="71" t="s">
        <v>375</v>
      </c>
      <c r="G199" s="129">
        <f>ROUND(G194*42/1000,0)</f>
        <v>8</v>
      </c>
      <c r="H199" s="248"/>
    </row>
    <row r="200" spans="1:10" ht="25.5" customHeight="1" x14ac:dyDescent="0.15">
      <c r="A200" s="99" t="s">
        <v>306</v>
      </c>
      <c r="B200" s="99">
        <v>2701</v>
      </c>
      <c r="C200" s="70" t="s">
        <v>167</v>
      </c>
      <c r="D200" s="234" t="s">
        <v>630</v>
      </c>
      <c r="E200" s="234" t="s">
        <v>361</v>
      </c>
      <c r="F200" s="75"/>
      <c r="G200" s="129">
        <f>'Ａ2　訪問型(健康づくりヘルパー)'!H4</f>
        <v>823</v>
      </c>
      <c r="H200" s="236" t="s">
        <v>11</v>
      </c>
    </row>
    <row r="201" spans="1:10" ht="25.5" customHeight="1" x14ac:dyDescent="0.15">
      <c r="A201" s="99" t="s">
        <v>306</v>
      </c>
      <c r="B201" s="99">
        <v>2702</v>
      </c>
      <c r="C201" s="70" t="s">
        <v>102</v>
      </c>
      <c r="D201" s="234"/>
      <c r="E201" s="234"/>
      <c r="F201" s="76" t="s">
        <v>166</v>
      </c>
      <c r="G201" s="129">
        <f>ROUND(G200*0.9,0)</f>
        <v>741</v>
      </c>
      <c r="H201" s="237"/>
      <c r="J201" s="91"/>
    </row>
    <row r="202" spans="1:10" ht="25.5" customHeight="1" x14ac:dyDescent="0.15">
      <c r="A202" s="99" t="s">
        <v>306</v>
      </c>
      <c r="B202" s="99">
        <v>2801</v>
      </c>
      <c r="C202" s="70" t="s">
        <v>103</v>
      </c>
      <c r="D202" s="234"/>
      <c r="E202" s="234" t="s">
        <v>159</v>
      </c>
      <c r="F202" s="75"/>
      <c r="G202" s="129">
        <f>'Ａ2　訪問型(健康づくりヘルパー)'!H5</f>
        <v>27</v>
      </c>
      <c r="H202" s="236" t="s">
        <v>12</v>
      </c>
      <c r="J202" s="91"/>
    </row>
    <row r="203" spans="1:10" ht="25.5" customHeight="1" x14ac:dyDescent="0.15">
      <c r="A203" s="99" t="s">
        <v>306</v>
      </c>
      <c r="B203" s="99">
        <v>2802</v>
      </c>
      <c r="C203" s="70" t="s">
        <v>104</v>
      </c>
      <c r="D203" s="234"/>
      <c r="E203" s="234"/>
      <c r="F203" s="76" t="s">
        <v>166</v>
      </c>
      <c r="G203" s="129">
        <f>ROUND(G202*0.9,0)</f>
        <v>24</v>
      </c>
      <c r="H203" s="237"/>
      <c r="J203" s="91"/>
    </row>
    <row r="204" spans="1:10" ht="25.5" customHeight="1" x14ac:dyDescent="0.15">
      <c r="A204" s="99" t="s">
        <v>306</v>
      </c>
      <c r="B204" s="99">
        <v>2711</v>
      </c>
      <c r="C204" s="70" t="s">
        <v>105</v>
      </c>
      <c r="D204" s="234" t="s">
        <v>635</v>
      </c>
      <c r="E204" s="235" t="s">
        <v>362</v>
      </c>
      <c r="F204" s="68"/>
      <c r="G204" s="129">
        <f>'Ａ2　訪問型(健康づくりヘルパー)'!H6</f>
        <v>1644</v>
      </c>
      <c r="H204" s="236" t="s">
        <v>11</v>
      </c>
    </row>
    <row r="205" spans="1:10" ht="25.5" customHeight="1" x14ac:dyDescent="0.15">
      <c r="A205" s="99" t="s">
        <v>306</v>
      </c>
      <c r="B205" s="99">
        <v>2712</v>
      </c>
      <c r="C205" s="70" t="s">
        <v>106</v>
      </c>
      <c r="D205" s="234"/>
      <c r="E205" s="234"/>
      <c r="F205" s="76" t="s">
        <v>166</v>
      </c>
      <c r="G205" s="129">
        <f>ROUND(G204*0.9,0)</f>
        <v>1480</v>
      </c>
      <c r="H205" s="237"/>
      <c r="J205" s="91"/>
    </row>
    <row r="206" spans="1:10" ht="25.5" customHeight="1" x14ac:dyDescent="0.15">
      <c r="A206" s="99" t="s">
        <v>306</v>
      </c>
      <c r="B206" s="99">
        <v>2811</v>
      </c>
      <c r="C206" s="70" t="s">
        <v>107</v>
      </c>
      <c r="D206" s="234"/>
      <c r="E206" s="235" t="s">
        <v>160</v>
      </c>
      <c r="F206" s="68"/>
      <c r="G206" s="129">
        <f>'Ａ2　訪問型(健康づくりヘルパー)'!H7</f>
        <v>54</v>
      </c>
      <c r="H206" s="236" t="s">
        <v>12</v>
      </c>
      <c r="J206" s="91"/>
    </row>
    <row r="207" spans="1:10" ht="25.5" customHeight="1" x14ac:dyDescent="0.15">
      <c r="A207" s="99" t="s">
        <v>306</v>
      </c>
      <c r="B207" s="99">
        <v>2812</v>
      </c>
      <c r="C207" s="70" t="s">
        <v>108</v>
      </c>
      <c r="D207" s="234"/>
      <c r="E207" s="234"/>
      <c r="F207" s="76" t="s">
        <v>166</v>
      </c>
      <c r="G207" s="129">
        <f>ROUND(G206*0.9,0)</f>
        <v>49</v>
      </c>
      <c r="H207" s="237"/>
      <c r="J207" s="91"/>
    </row>
    <row r="208" spans="1:10" ht="25.5" customHeight="1" x14ac:dyDescent="0.15">
      <c r="A208" s="99" t="s">
        <v>306</v>
      </c>
      <c r="B208" s="99">
        <v>2721</v>
      </c>
      <c r="C208" s="70" t="s">
        <v>109</v>
      </c>
      <c r="D208" s="234" t="s">
        <v>587</v>
      </c>
      <c r="E208" s="235" t="s">
        <v>363</v>
      </c>
      <c r="F208" s="68"/>
      <c r="G208" s="129">
        <f>'Ａ2　訪問型(健康づくりヘルパー)'!H8</f>
        <v>2609</v>
      </c>
      <c r="H208" s="236" t="s">
        <v>11</v>
      </c>
    </row>
    <row r="209" spans="1:10" ht="25.5" customHeight="1" x14ac:dyDescent="0.15">
      <c r="A209" s="99" t="s">
        <v>306</v>
      </c>
      <c r="B209" s="99">
        <v>2722</v>
      </c>
      <c r="C209" s="70" t="s">
        <v>110</v>
      </c>
      <c r="D209" s="234"/>
      <c r="E209" s="234"/>
      <c r="F209" s="76" t="s">
        <v>166</v>
      </c>
      <c r="G209" s="129">
        <f>ROUND(G208*0.9,0)</f>
        <v>2348</v>
      </c>
      <c r="H209" s="237"/>
      <c r="J209" s="91"/>
    </row>
    <row r="210" spans="1:10" ht="25.5" customHeight="1" x14ac:dyDescent="0.15">
      <c r="A210" s="99" t="s">
        <v>306</v>
      </c>
      <c r="B210" s="99">
        <v>2821</v>
      </c>
      <c r="C210" s="70" t="s">
        <v>111</v>
      </c>
      <c r="D210" s="234"/>
      <c r="E210" s="235" t="s">
        <v>364</v>
      </c>
      <c r="F210" s="68"/>
      <c r="G210" s="129">
        <f>'Ａ2　訪問型(健康づくりヘルパー)'!H9</f>
        <v>86</v>
      </c>
      <c r="H210" s="238" t="s">
        <v>12</v>
      </c>
      <c r="J210" s="91"/>
    </row>
    <row r="211" spans="1:10" ht="25.5" customHeight="1" x14ac:dyDescent="0.15">
      <c r="A211" s="99" t="s">
        <v>306</v>
      </c>
      <c r="B211" s="99">
        <v>2822</v>
      </c>
      <c r="C211" s="70" t="s">
        <v>112</v>
      </c>
      <c r="D211" s="234"/>
      <c r="E211" s="234"/>
      <c r="F211" s="76" t="s">
        <v>166</v>
      </c>
      <c r="G211" s="129">
        <f>ROUND(G210*0.9,0)</f>
        <v>77</v>
      </c>
      <c r="H211" s="238"/>
      <c r="J211" s="91"/>
    </row>
    <row r="212" spans="1:10" ht="30.75" customHeight="1" x14ac:dyDescent="0.15"/>
    <row r="213" spans="1:10" ht="30.75" customHeight="1" x14ac:dyDescent="0.15"/>
    <row r="214" spans="1:10" ht="30.75" customHeight="1" x14ac:dyDescent="0.15"/>
    <row r="215" spans="1:10" ht="30.75" customHeight="1" x14ac:dyDescent="0.15"/>
    <row r="216" spans="1:10" ht="30.75" customHeight="1" x14ac:dyDescent="0.15"/>
    <row r="217" spans="1:10" ht="30.75" customHeight="1" x14ac:dyDescent="0.15"/>
    <row r="218" spans="1:10" ht="30.75" customHeight="1" x14ac:dyDescent="0.15"/>
    <row r="219" spans="1:10" ht="30.75" customHeight="1" x14ac:dyDescent="0.15"/>
    <row r="220" spans="1:10" ht="30.75" customHeight="1" x14ac:dyDescent="0.15"/>
    <row r="221" spans="1:10" ht="30.75" customHeight="1" x14ac:dyDescent="0.15"/>
    <row r="222" spans="1:10" ht="30.75" customHeight="1" x14ac:dyDescent="0.15"/>
    <row r="223" spans="1:10" ht="30.75" customHeight="1" x14ac:dyDescent="0.15"/>
    <row r="224" spans="1:10" ht="30.75" customHeight="1" x14ac:dyDescent="0.15">
      <c r="A224" s="38"/>
      <c r="B224" s="38"/>
      <c r="G224" s="73"/>
      <c r="H224" s="66"/>
      <c r="I224" s="90"/>
    </row>
    <row r="225" spans="1:9" ht="30.75" customHeight="1" x14ac:dyDescent="0.15">
      <c r="A225" s="38"/>
      <c r="B225" s="38"/>
      <c r="G225" s="73"/>
      <c r="H225" s="66"/>
      <c r="I225" s="90"/>
    </row>
    <row r="226" spans="1:9" ht="30.75" customHeight="1" x14ac:dyDescent="0.15">
      <c r="A226" s="38"/>
      <c r="B226" s="38"/>
      <c r="G226" s="73"/>
      <c r="H226" s="66"/>
      <c r="I226" s="90"/>
    </row>
    <row r="227" spans="1:9" ht="30.75" customHeight="1" x14ac:dyDescent="0.15">
      <c r="A227" s="38"/>
      <c r="B227" s="38"/>
      <c r="G227" s="73"/>
      <c r="H227" s="66"/>
      <c r="I227" s="90"/>
    </row>
    <row r="228" spans="1:9" ht="30.75" customHeight="1" x14ac:dyDescent="0.15">
      <c r="A228" s="38"/>
      <c r="B228" s="38"/>
      <c r="G228" s="73"/>
      <c r="H228" s="66"/>
      <c r="I228" s="90"/>
    </row>
    <row r="229" spans="1:9" ht="30.75" customHeight="1" x14ac:dyDescent="0.15">
      <c r="A229" s="38"/>
      <c r="B229" s="38"/>
      <c r="G229" s="73"/>
      <c r="H229" s="66"/>
      <c r="I229" s="90"/>
    </row>
    <row r="230" spans="1:9" ht="30.75" customHeight="1" x14ac:dyDescent="0.15">
      <c r="A230" s="38"/>
      <c r="B230" s="38"/>
      <c r="G230" s="73"/>
      <c r="H230" s="66"/>
      <c r="I230" s="90"/>
    </row>
    <row r="231" spans="1:9" ht="30.75" customHeight="1" x14ac:dyDescent="0.15">
      <c r="A231" s="38"/>
      <c r="B231" s="38"/>
      <c r="G231" s="73"/>
      <c r="H231" s="66"/>
      <c r="I231" s="90"/>
    </row>
    <row r="232" spans="1:9" ht="30.75" customHeight="1" x14ac:dyDescent="0.15">
      <c r="A232" s="38"/>
      <c r="B232" s="38"/>
      <c r="G232" s="73"/>
      <c r="H232" s="66"/>
      <c r="I232" s="90"/>
    </row>
    <row r="233" spans="1:9" ht="30.75" customHeight="1" x14ac:dyDescent="0.15">
      <c r="A233" s="38"/>
      <c r="B233" s="38"/>
      <c r="G233" s="73"/>
      <c r="H233" s="66"/>
      <c r="I233" s="90"/>
    </row>
    <row r="234" spans="1:9" ht="30.75" customHeight="1" x14ac:dyDescent="0.15">
      <c r="A234" s="38"/>
      <c r="B234" s="38"/>
      <c r="G234" s="73"/>
      <c r="H234" s="66"/>
      <c r="I234" s="90"/>
    </row>
    <row r="235" spans="1:9" ht="30.75" customHeight="1" x14ac:dyDescent="0.15">
      <c r="A235" s="38"/>
      <c r="B235" s="38"/>
      <c r="G235" s="73"/>
      <c r="H235" s="66"/>
      <c r="I235" s="90"/>
    </row>
    <row r="236" spans="1:9" ht="30.75" customHeight="1" x14ac:dyDescent="0.15">
      <c r="A236" s="38"/>
      <c r="B236" s="38"/>
      <c r="G236" s="73"/>
      <c r="H236" s="66"/>
      <c r="I236" s="90"/>
    </row>
    <row r="237" spans="1:9" ht="30.75" customHeight="1" x14ac:dyDescent="0.15">
      <c r="A237" s="38"/>
      <c r="B237" s="38"/>
      <c r="G237" s="73"/>
      <c r="H237" s="66"/>
      <c r="I237" s="90"/>
    </row>
    <row r="238" spans="1:9" ht="30.75" customHeight="1" x14ac:dyDescent="0.15">
      <c r="A238" s="38"/>
      <c r="B238" s="38"/>
      <c r="G238" s="73"/>
      <c r="H238" s="66"/>
      <c r="I238" s="90"/>
    </row>
    <row r="239" spans="1:9" ht="30.75" customHeight="1" x14ac:dyDescent="0.15">
      <c r="A239" s="38"/>
      <c r="B239" s="38"/>
      <c r="G239" s="73"/>
      <c r="H239" s="66"/>
      <c r="I239" s="90"/>
    </row>
    <row r="240" spans="1:9" ht="30.75" customHeight="1" x14ac:dyDescent="0.15">
      <c r="A240" s="38"/>
      <c r="B240" s="38"/>
      <c r="G240" s="73"/>
      <c r="H240" s="66"/>
      <c r="I240" s="90"/>
    </row>
    <row r="241" spans="1:9" ht="30.75" customHeight="1" x14ac:dyDescent="0.15">
      <c r="A241" s="38"/>
      <c r="B241" s="38"/>
      <c r="G241" s="73"/>
      <c r="H241" s="66"/>
      <c r="I241" s="90"/>
    </row>
    <row r="242" spans="1:9" ht="30.75" customHeight="1" x14ac:dyDescent="0.15">
      <c r="A242" s="38"/>
      <c r="B242" s="38"/>
      <c r="G242" s="73"/>
      <c r="H242" s="66"/>
      <c r="I242" s="90"/>
    </row>
    <row r="243" spans="1:9" ht="30.75" customHeight="1" x14ac:dyDescent="0.15">
      <c r="A243" s="38"/>
      <c r="B243" s="38"/>
      <c r="G243" s="73"/>
      <c r="H243" s="66"/>
      <c r="I243" s="90"/>
    </row>
    <row r="244" spans="1:9" ht="30.75" customHeight="1" x14ac:dyDescent="0.15">
      <c r="A244" s="38"/>
      <c r="B244" s="38"/>
      <c r="G244" s="73"/>
      <c r="H244" s="66"/>
      <c r="I244" s="90"/>
    </row>
    <row r="245" spans="1:9" ht="30.75" customHeight="1" x14ac:dyDescent="0.15">
      <c r="A245" s="38"/>
      <c r="B245" s="38"/>
      <c r="G245" s="73"/>
      <c r="H245" s="66"/>
      <c r="I245" s="90"/>
    </row>
    <row r="246" spans="1:9" ht="30.75" customHeight="1" x14ac:dyDescent="0.15">
      <c r="A246" s="38"/>
      <c r="B246" s="38"/>
      <c r="G246" s="73"/>
      <c r="H246" s="66"/>
      <c r="I246" s="90"/>
    </row>
    <row r="247" spans="1:9" ht="30.75" customHeight="1" x14ac:dyDescent="0.15">
      <c r="A247" s="38"/>
      <c r="B247" s="38"/>
      <c r="G247" s="73"/>
      <c r="H247" s="66"/>
      <c r="I247" s="90"/>
    </row>
    <row r="248" spans="1:9" ht="30.75" customHeight="1" x14ac:dyDescent="0.15">
      <c r="A248" s="38"/>
      <c r="B248" s="38"/>
      <c r="G248" s="73"/>
      <c r="H248" s="66"/>
      <c r="I248" s="90"/>
    </row>
    <row r="249" spans="1:9" ht="30.75" customHeight="1" x14ac:dyDescent="0.15">
      <c r="A249" s="38"/>
      <c r="B249" s="38"/>
      <c r="G249" s="73"/>
      <c r="H249" s="66"/>
      <c r="I249" s="90"/>
    </row>
    <row r="250" spans="1:9" ht="30.75" customHeight="1" x14ac:dyDescent="0.15">
      <c r="A250" s="38"/>
      <c r="B250" s="38"/>
      <c r="G250" s="73"/>
      <c r="H250" s="66"/>
      <c r="I250" s="90"/>
    </row>
    <row r="251" spans="1:9" ht="30.75" customHeight="1" x14ac:dyDescent="0.15">
      <c r="A251" s="38"/>
      <c r="B251" s="38"/>
      <c r="G251" s="73"/>
      <c r="H251" s="66"/>
      <c r="I251" s="90"/>
    </row>
    <row r="252" spans="1:9" ht="30.75" customHeight="1" x14ac:dyDescent="0.15">
      <c r="A252" s="38"/>
      <c r="B252" s="38"/>
      <c r="G252" s="73"/>
      <c r="H252" s="66"/>
      <c r="I252" s="90"/>
    </row>
    <row r="253" spans="1:9" ht="30.75" customHeight="1" x14ac:dyDescent="0.15">
      <c r="A253" s="38"/>
      <c r="B253" s="38"/>
      <c r="G253" s="73"/>
      <c r="H253" s="66"/>
      <c r="I253" s="90"/>
    </row>
    <row r="254" spans="1:9" ht="30.75" customHeight="1" x14ac:dyDescent="0.15">
      <c r="A254" s="38"/>
      <c r="B254" s="38"/>
      <c r="G254" s="73"/>
      <c r="H254" s="66"/>
      <c r="I254" s="90"/>
    </row>
    <row r="255" spans="1:9" ht="30.75" customHeight="1" x14ac:dyDescent="0.15">
      <c r="A255" s="38"/>
      <c r="B255" s="38"/>
      <c r="G255" s="73"/>
      <c r="H255" s="66"/>
      <c r="I255" s="90"/>
    </row>
    <row r="256" spans="1:9" ht="30.75" customHeight="1" x14ac:dyDescent="0.15">
      <c r="A256" s="38"/>
      <c r="B256" s="38"/>
      <c r="G256" s="73"/>
      <c r="H256" s="66"/>
      <c r="I256" s="90"/>
    </row>
    <row r="257" spans="1:9" ht="30.75" customHeight="1" x14ac:dyDescent="0.15">
      <c r="A257" s="38"/>
      <c r="B257" s="38"/>
      <c r="G257" s="73"/>
      <c r="H257" s="66"/>
      <c r="I257" s="90"/>
    </row>
    <row r="258" spans="1:9" ht="30.75" customHeight="1" x14ac:dyDescent="0.15">
      <c r="A258" s="38"/>
      <c r="B258" s="38"/>
      <c r="G258" s="73"/>
      <c r="H258" s="66"/>
      <c r="I258" s="90"/>
    </row>
    <row r="259" spans="1:9" ht="30.75" customHeight="1" x14ac:dyDescent="0.15">
      <c r="A259" s="38"/>
      <c r="B259" s="38"/>
      <c r="G259" s="73"/>
      <c r="H259" s="66"/>
      <c r="I259" s="90"/>
    </row>
    <row r="260" spans="1:9" ht="30.75" customHeight="1" x14ac:dyDescent="0.15">
      <c r="A260" s="38"/>
      <c r="B260" s="38"/>
      <c r="G260" s="73"/>
      <c r="H260" s="66"/>
      <c r="I260" s="90"/>
    </row>
    <row r="261" spans="1:9" ht="30.75" customHeight="1" x14ac:dyDescent="0.15">
      <c r="A261" s="38"/>
      <c r="B261" s="38"/>
      <c r="G261" s="73"/>
      <c r="H261" s="66"/>
      <c r="I261" s="90"/>
    </row>
    <row r="262" spans="1:9" ht="30.75" customHeight="1" x14ac:dyDescent="0.15">
      <c r="A262" s="38"/>
      <c r="B262" s="38"/>
      <c r="G262" s="73"/>
      <c r="H262" s="66"/>
      <c r="I262" s="90"/>
    </row>
    <row r="263" spans="1:9" ht="30.75" customHeight="1" x14ac:dyDescent="0.15">
      <c r="A263" s="38"/>
      <c r="B263" s="38"/>
      <c r="G263" s="73"/>
      <c r="H263" s="66"/>
      <c r="I263" s="90"/>
    </row>
    <row r="264" spans="1:9" ht="30.75" customHeight="1" x14ac:dyDescent="0.15">
      <c r="A264" s="38"/>
      <c r="B264" s="38"/>
      <c r="G264" s="73"/>
      <c r="H264" s="66"/>
      <c r="I264" s="90"/>
    </row>
    <row r="265" spans="1:9" ht="30.75" customHeight="1" x14ac:dyDescent="0.15">
      <c r="A265" s="38"/>
      <c r="B265" s="38"/>
      <c r="G265" s="73"/>
      <c r="H265" s="66"/>
      <c r="I265" s="90"/>
    </row>
    <row r="266" spans="1:9" ht="30.75" customHeight="1" x14ac:dyDescent="0.15">
      <c r="A266" s="38"/>
      <c r="B266" s="38"/>
      <c r="G266" s="73"/>
      <c r="H266" s="66"/>
      <c r="I266" s="90"/>
    </row>
    <row r="267" spans="1:9" ht="30.75" customHeight="1" x14ac:dyDescent="0.15">
      <c r="A267" s="38"/>
      <c r="B267" s="38"/>
      <c r="G267" s="73"/>
      <c r="H267" s="66"/>
      <c r="I267" s="90"/>
    </row>
    <row r="268" spans="1:9" ht="30.75" customHeight="1" x14ac:dyDescent="0.15">
      <c r="A268" s="38"/>
      <c r="B268" s="38"/>
      <c r="G268" s="73"/>
      <c r="H268" s="66"/>
      <c r="I268" s="90"/>
    </row>
    <row r="269" spans="1:9" ht="30.75" customHeight="1" x14ac:dyDescent="0.15">
      <c r="A269" s="38"/>
      <c r="B269" s="38"/>
      <c r="G269" s="73"/>
      <c r="H269" s="66"/>
      <c r="I269" s="90"/>
    </row>
    <row r="270" spans="1:9" ht="30.75" customHeight="1" x14ac:dyDescent="0.15">
      <c r="A270" s="38"/>
      <c r="B270" s="38"/>
      <c r="G270" s="73"/>
      <c r="H270" s="66"/>
      <c r="I270" s="90"/>
    </row>
    <row r="271" spans="1:9" ht="30.75" customHeight="1" x14ac:dyDescent="0.15">
      <c r="A271" s="38"/>
      <c r="B271" s="38"/>
      <c r="G271" s="73"/>
      <c r="H271" s="66"/>
      <c r="I271" s="90"/>
    </row>
    <row r="272" spans="1:9" ht="30.75" customHeight="1" x14ac:dyDescent="0.15">
      <c r="A272" s="38"/>
      <c r="B272" s="38"/>
      <c r="G272" s="73"/>
      <c r="H272" s="66"/>
      <c r="I272" s="90"/>
    </row>
    <row r="273" spans="1:9" ht="30.75" customHeight="1" x14ac:dyDescent="0.15">
      <c r="A273" s="38"/>
      <c r="B273" s="38"/>
      <c r="G273" s="73"/>
      <c r="H273" s="66"/>
      <c r="I273" s="90"/>
    </row>
    <row r="274" spans="1:9" ht="30.75" customHeight="1" x14ac:dyDescent="0.15">
      <c r="A274" s="38"/>
      <c r="B274" s="38"/>
      <c r="G274" s="73"/>
      <c r="H274" s="66"/>
      <c r="I274" s="90"/>
    </row>
    <row r="275" spans="1:9" ht="30.75" customHeight="1" x14ac:dyDescent="0.15">
      <c r="A275" s="38"/>
      <c r="B275" s="38"/>
      <c r="G275" s="73"/>
      <c r="H275" s="66"/>
      <c r="I275" s="90"/>
    </row>
    <row r="276" spans="1:9" ht="30.75" customHeight="1" x14ac:dyDescent="0.15">
      <c r="A276" s="38"/>
      <c r="B276" s="38"/>
      <c r="G276" s="73"/>
      <c r="H276" s="66"/>
      <c r="I276" s="90"/>
    </row>
    <row r="277" spans="1:9" ht="30.75" customHeight="1" x14ac:dyDescent="0.15">
      <c r="A277" s="38"/>
      <c r="B277" s="38"/>
      <c r="G277" s="73"/>
      <c r="H277" s="66"/>
      <c r="I277" s="90"/>
    </row>
    <row r="278" spans="1:9" ht="30.75" customHeight="1" x14ac:dyDescent="0.15">
      <c r="A278" s="38"/>
      <c r="B278" s="38"/>
      <c r="G278" s="73"/>
      <c r="H278" s="66"/>
      <c r="I278" s="90"/>
    </row>
    <row r="279" spans="1:9" ht="30.75" customHeight="1" x14ac:dyDescent="0.15">
      <c r="A279" s="38"/>
      <c r="B279" s="38"/>
      <c r="G279" s="73"/>
      <c r="H279" s="66"/>
      <c r="I279" s="90"/>
    </row>
    <row r="280" spans="1:9" ht="30.75" customHeight="1" x14ac:dyDescent="0.15">
      <c r="A280" s="38"/>
      <c r="B280" s="38"/>
      <c r="G280" s="73"/>
      <c r="H280" s="66"/>
      <c r="I280" s="90"/>
    </row>
    <row r="281" spans="1:9" ht="30.75" customHeight="1" x14ac:dyDescent="0.15">
      <c r="A281" s="38"/>
      <c r="B281" s="38"/>
      <c r="G281" s="73"/>
      <c r="H281" s="66"/>
      <c r="I281" s="90"/>
    </row>
    <row r="282" spans="1:9" ht="30.75" customHeight="1" x14ac:dyDescent="0.15">
      <c r="A282" s="38"/>
      <c r="B282" s="38"/>
      <c r="G282" s="73"/>
      <c r="H282" s="66"/>
      <c r="I282" s="90"/>
    </row>
    <row r="283" spans="1:9" ht="30.75" customHeight="1" x14ac:dyDescent="0.15">
      <c r="A283" s="38"/>
      <c r="B283" s="38"/>
      <c r="G283" s="73"/>
      <c r="H283" s="66"/>
      <c r="I283" s="90"/>
    </row>
    <row r="284" spans="1:9" ht="30.75" customHeight="1" x14ac:dyDescent="0.15">
      <c r="A284" s="38"/>
      <c r="B284" s="38"/>
      <c r="G284" s="73"/>
      <c r="H284" s="66"/>
      <c r="I284" s="90"/>
    </row>
    <row r="285" spans="1:9" ht="30.75" customHeight="1" x14ac:dyDescent="0.15">
      <c r="A285" s="38"/>
      <c r="B285" s="38"/>
      <c r="G285" s="73"/>
      <c r="H285" s="66"/>
      <c r="I285" s="90"/>
    </row>
    <row r="286" spans="1:9" ht="30.75" customHeight="1" x14ac:dyDescent="0.15">
      <c r="A286" s="38"/>
      <c r="B286" s="38"/>
      <c r="G286" s="73"/>
      <c r="H286" s="66"/>
      <c r="I286" s="90"/>
    </row>
    <row r="287" spans="1:9" ht="30.75" customHeight="1" x14ac:dyDescent="0.15">
      <c r="A287" s="38"/>
      <c r="B287" s="38"/>
      <c r="G287" s="73"/>
      <c r="H287" s="66"/>
      <c r="I287" s="90"/>
    </row>
    <row r="288" spans="1:9" ht="30.75" customHeight="1" x14ac:dyDescent="0.15">
      <c r="A288" s="38"/>
      <c r="B288" s="38"/>
      <c r="G288" s="73"/>
      <c r="H288" s="66"/>
      <c r="I288" s="90"/>
    </row>
    <row r="289" spans="1:9" ht="30.75" customHeight="1" x14ac:dyDescent="0.15">
      <c r="A289" s="38"/>
      <c r="B289" s="38"/>
      <c r="G289" s="73"/>
      <c r="H289" s="66"/>
      <c r="I289" s="90"/>
    </row>
    <row r="290" spans="1:9" ht="30.75" customHeight="1" x14ac:dyDescent="0.15">
      <c r="A290" s="38"/>
      <c r="B290" s="38"/>
      <c r="G290" s="73"/>
      <c r="H290" s="66"/>
      <c r="I290" s="90"/>
    </row>
    <row r="291" spans="1:9" ht="30.75" customHeight="1" x14ac:dyDescent="0.15">
      <c r="A291" s="38"/>
      <c r="B291" s="38"/>
      <c r="G291" s="73"/>
      <c r="H291" s="66"/>
      <c r="I291" s="90"/>
    </row>
    <row r="292" spans="1:9" ht="30.75" customHeight="1" x14ac:dyDescent="0.15">
      <c r="A292" s="38"/>
      <c r="B292" s="38"/>
      <c r="G292" s="73"/>
      <c r="H292" s="66"/>
      <c r="I292" s="90"/>
    </row>
    <row r="293" spans="1:9" ht="30.75" customHeight="1" x14ac:dyDescent="0.15">
      <c r="A293" s="38"/>
      <c r="B293" s="38"/>
      <c r="G293" s="73"/>
      <c r="H293" s="66"/>
      <c r="I293" s="90"/>
    </row>
    <row r="294" spans="1:9" ht="30.75" customHeight="1" x14ac:dyDescent="0.15">
      <c r="A294" s="38"/>
      <c r="B294" s="38"/>
      <c r="G294" s="73"/>
      <c r="H294" s="66"/>
      <c r="I294" s="90"/>
    </row>
    <row r="295" spans="1:9" ht="30.75" customHeight="1" x14ac:dyDescent="0.15">
      <c r="A295" s="38"/>
      <c r="B295" s="38"/>
      <c r="G295" s="73"/>
      <c r="H295" s="66"/>
      <c r="I295" s="90"/>
    </row>
    <row r="296" spans="1:9" ht="30.75" customHeight="1" x14ac:dyDescent="0.15">
      <c r="A296" s="38"/>
      <c r="B296" s="38"/>
      <c r="G296" s="73"/>
      <c r="H296" s="66"/>
      <c r="I296" s="90"/>
    </row>
    <row r="297" spans="1:9" ht="30.75" customHeight="1" x14ac:dyDescent="0.15">
      <c r="A297" s="38"/>
      <c r="B297" s="38"/>
      <c r="G297" s="73"/>
      <c r="H297" s="66"/>
      <c r="I297" s="90"/>
    </row>
    <row r="298" spans="1:9" ht="30.75" customHeight="1" x14ac:dyDescent="0.15">
      <c r="A298" s="38"/>
      <c r="B298" s="38"/>
      <c r="G298" s="73"/>
      <c r="H298" s="66"/>
      <c r="I298" s="90"/>
    </row>
    <row r="299" spans="1:9" ht="30.75" customHeight="1" x14ac:dyDescent="0.15">
      <c r="A299" s="38"/>
      <c r="B299" s="38"/>
      <c r="G299" s="73"/>
      <c r="H299" s="66"/>
      <c r="I299" s="90"/>
    </row>
    <row r="300" spans="1:9" ht="30.75" customHeight="1" x14ac:dyDescent="0.15">
      <c r="A300" s="38"/>
      <c r="B300" s="38"/>
      <c r="G300" s="73"/>
      <c r="H300" s="66"/>
      <c r="I300" s="90"/>
    </row>
    <row r="301" spans="1:9" ht="30.75" customHeight="1" x14ac:dyDescent="0.15">
      <c r="A301" s="38"/>
      <c r="B301" s="38"/>
      <c r="G301" s="73"/>
      <c r="H301" s="66"/>
      <c r="I301" s="90"/>
    </row>
    <row r="302" spans="1:9" ht="30.75" customHeight="1" x14ac:dyDescent="0.15">
      <c r="A302" s="38"/>
      <c r="B302" s="38"/>
      <c r="G302" s="73"/>
      <c r="H302" s="66"/>
      <c r="I302" s="90"/>
    </row>
    <row r="303" spans="1:9" ht="30.75" customHeight="1" x14ac:dyDescent="0.15">
      <c r="A303" s="38"/>
      <c r="B303" s="38"/>
      <c r="G303" s="73"/>
      <c r="H303" s="66"/>
      <c r="I303" s="90"/>
    </row>
    <row r="304" spans="1:9" ht="30.75" customHeight="1" x14ac:dyDescent="0.15">
      <c r="A304" s="38"/>
      <c r="B304" s="38"/>
      <c r="G304" s="73"/>
      <c r="H304" s="66"/>
      <c r="I304" s="90"/>
    </row>
    <row r="305" spans="1:9" ht="30.75" customHeight="1" x14ac:dyDescent="0.15">
      <c r="A305" s="38"/>
      <c r="B305" s="38"/>
      <c r="G305" s="73"/>
      <c r="H305" s="66"/>
      <c r="I305" s="90"/>
    </row>
    <row r="306" spans="1:9" ht="30.75" customHeight="1" x14ac:dyDescent="0.15">
      <c r="A306" s="38"/>
      <c r="B306" s="38"/>
      <c r="G306" s="73"/>
      <c r="H306" s="66"/>
      <c r="I306" s="90"/>
    </row>
    <row r="307" spans="1:9" ht="30.75" customHeight="1" x14ac:dyDescent="0.15">
      <c r="A307" s="38"/>
      <c r="B307" s="38"/>
      <c r="G307" s="73"/>
      <c r="H307" s="66"/>
      <c r="I307" s="90"/>
    </row>
    <row r="308" spans="1:9" ht="30.75" customHeight="1" x14ac:dyDescent="0.15">
      <c r="A308" s="38"/>
      <c r="B308" s="38"/>
      <c r="G308" s="73"/>
      <c r="H308" s="66"/>
      <c r="I308" s="90"/>
    </row>
    <row r="309" spans="1:9" ht="30.75" customHeight="1" x14ac:dyDescent="0.15">
      <c r="A309" s="38"/>
      <c r="B309" s="38"/>
      <c r="G309" s="73"/>
      <c r="H309" s="66"/>
      <c r="I309" s="90"/>
    </row>
    <row r="310" spans="1:9" ht="30.75" customHeight="1" x14ac:dyDescent="0.15">
      <c r="A310" s="38"/>
      <c r="B310" s="38"/>
      <c r="G310" s="73"/>
      <c r="H310" s="66"/>
      <c r="I310" s="90"/>
    </row>
    <row r="311" spans="1:9" ht="30.75" customHeight="1" x14ac:dyDescent="0.15">
      <c r="A311" s="38"/>
      <c r="B311" s="38"/>
      <c r="G311" s="73"/>
      <c r="H311" s="66"/>
      <c r="I311" s="90"/>
    </row>
    <row r="312" spans="1:9" ht="30.75" customHeight="1" x14ac:dyDescent="0.15">
      <c r="A312" s="38"/>
      <c r="B312" s="38"/>
      <c r="G312" s="73"/>
      <c r="H312" s="66"/>
      <c r="I312" s="90"/>
    </row>
    <row r="313" spans="1:9" ht="30.75" customHeight="1" x14ac:dyDescent="0.15">
      <c r="A313" s="38"/>
      <c r="B313" s="38"/>
      <c r="G313" s="73"/>
      <c r="H313" s="66"/>
      <c r="I313" s="90"/>
    </row>
    <row r="314" spans="1:9" ht="30.75" customHeight="1" x14ac:dyDescent="0.15">
      <c r="A314" s="38"/>
      <c r="B314" s="38"/>
      <c r="G314" s="73"/>
      <c r="H314" s="66"/>
      <c r="I314" s="90"/>
    </row>
    <row r="315" spans="1:9" ht="30.75" customHeight="1" x14ac:dyDescent="0.15">
      <c r="A315" s="38"/>
      <c r="B315" s="38"/>
      <c r="G315" s="73"/>
      <c r="H315" s="66"/>
      <c r="I315" s="90"/>
    </row>
    <row r="316" spans="1:9" ht="30.75" customHeight="1" x14ac:dyDescent="0.15">
      <c r="A316" s="38"/>
      <c r="B316" s="38"/>
      <c r="G316" s="73"/>
      <c r="H316" s="66"/>
      <c r="I316" s="90"/>
    </row>
    <row r="317" spans="1:9" ht="30.75" customHeight="1" x14ac:dyDescent="0.15">
      <c r="A317" s="38"/>
      <c r="B317" s="38"/>
      <c r="G317" s="73"/>
      <c r="H317" s="66"/>
      <c r="I317" s="90"/>
    </row>
    <row r="318" spans="1:9" ht="30.75" customHeight="1" x14ac:dyDescent="0.15">
      <c r="A318" s="38"/>
      <c r="B318" s="38"/>
      <c r="G318" s="73"/>
      <c r="H318" s="66"/>
      <c r="I318" s="90"/>
    </row>
    <row r="319" spans="1:9" ht="30.75" customHeight="1" x14ac:dyDescent="0.15">
      <c r="A319" s="38"/>
      <c r="B319" s="38"/>
      <c r="G319" s="73"/>
      <c r="H319" s="66"/>
      <c r="I319" s="90"/>
    </row>
    <row r="320" spans="1:9" ht="30.75" customHeight="1" x14ac:dyDescent="0.15">
      <c r="A320" s="38"/>
      <c r="B320" s="38"/>
      <c r="G320" s="73"/>
      <c r="H320" s="66"/>
      <c r="I320" s="90"/>
    </row>
    <row r="321" spans="1:9" ht="30.75" customHeight="1" x14ac:dyDescent="0.15">
      <c r="A321" s="38"/>
      <c r="B321" s="38"/>
      <c r="G321" s="73"/>
      <c r="H321" s="66"/>
      <c r="I321" s="90"/>
    </row>
    <row r="322" spans="1:9" ht="30.75" customHeight="1" x14ac:dyDescent="0.15">
      <c r="A322" s="38"/>
      <c r="B322" s="38"/>
      <c r="G322" s="73"/>
      <c r="H322" s="66"/>
      <c r="I322" s="90"/>
    </row>
    <row r="323" spans="1:9" ht="30.75" customHeight="1" x14ac:dyDescent="0.15">
      <c r="A323" s="38"/>
      <c r="B323" s="38"/>
      <c r="G323" s="73"/>
      <c r="H323" s="66"/>
      <c r="I323" s="90"/>
    </row>
    <row r="324" spans="1:9" ht="30.75" customHeight="1" x14ac:dyDescent="0.15">
      <c r="A324" s="38"/>
      <c r="B324" s="38"/>
      <c r="G324" s="73"/>
      <c r="H324" s="66"/>
      <c r="I324" s="90"/>
    </row>
    <row r="325" spans="1:9" ht="30.75" customHeight="1" x14ac:dyDescent="0.15">
      <c r="A325" s="38"/>
      <c r="B325" s="38"/>
      <c r="G325" s="73"/>
      <c r="H325" s="66"/>
      <c r="I325" s="90"/>
    </row>
    <row r="326" spans="1:9" ht="30.75" customHeight="1" x14ac:dyDescent="0.15">
      <c r="A326" s="38"/>
      <c r="B326" s="38"/>
      <c r="G326" s="73"/>
      <c r="H326" s="66"/>
      <c r="I326" s="90"/>
    </row>
    <row r="327" spans="1:9" ht="30.75" customHeight="1" x14ac:dyDescent="0.15">
      <c r="A327" s="38"/>
      <c r="B327" s="38"/>
      <c r="G327" s="73"/>
      <c r="H327" s="66"/>
      <c r="I327" s="90"/>
    </row>
    <row r="328" spans="1:9" ht="30.75" customHeight="1" x14ac:dyDescent="0.15">
      <c r="A328" s="38"/>
      <c r="B328" s="38"/>
      <c r="G328" s="73"/>
      <c r="H328" s="66"/>
      <c r="I328" s="90"/>
    </row>
    <row r="329" spans="1:9" ht="30.75" customHeight="1" x14ac:dyDescent="0.15">
      <c r="A329" s="38"/>
      <c r="B329" s="38"/>
      <c r="G329" s="73"/>
      <c r="H329" s="66"/>
      <c r="I329" s="90"/>
    </row>
    <row r="330" spans="1:9" ht="30.75" customHeight="1" x14ac:dyDescent="0.15">
      <c r="A330" s="38"/>
      <c r="B330" s="38"/>
      <c r="G330" s="73"/>
      <c r="H330" s="66"/>
      <c r="I330" s="90"/>
    </row>
    <row r="331" spans="1:9" ht="30.75" customHeight="1" x14ac:dyDescent="0.15">
      <c r="A331" s="38"/>
      <c r="B331" s="38"/>
      <c r="G331" s="73"/>
      <c r="H331" s="66"/>
      <c r="I331" s="90"/>
    </row>
    <row r="332" spans="1:9" ht="30.75" customHeight="1" x14ac:dyDescent="0.15">
      <c r="A332" s="38"/>
      <c r="B332" s="38"/>
      <c r="G332" s="73"/>
      <c r="H332" s="66"/>
      <c r="I332" s="90"/>
    </row>
    <row r="333" spans="1:9" ht="30.75" customHeight="1" x14ac:dyDescent="0.15">
      <c r="A333" s="38"/>
      <c r="B333" s="38"/>
      <c r="G333" s="73"/>
      <c r="H333" s="66"/>
      <c r="I333" s="90"/>
    </row>
    <row r="334" spans="1:9" ht="30.75" customHeight="1" x14ac:dyDescent="0.15">
      <c r="A334" s="38"/>
      <c r="B334" s="38"/>
      <c r="G334" s="73"/>
      <c r="H334" s="66"/>
      <c r="I334" s="90"/>
    </row>
    <row r="335" spans="1:9" ht="30.75" customHeight="1" x14ac:dyDescent="0.15">
      <c r="A335" s="38"/>
      <c r="B335" s="38"/>
      <c r="G335" s="73"/>
      <c r="H335" s="66"/>
      <c r="I335" s="90"/>
    </row>
    <row r="336" spans="1:9" ht="30.75" customHeight="1" x14ac:dyDescent="0.15">
      <c r="A336" s="38"/>
      <c r="B336" s="38"/>
      <c r="G336" s="73"/>
      <c r="H336" s="66"/>
      <c r="I336" s="90"/>
    </row>
    <row r="337" spans="1:9" ht="30.75" customHeight="1" x14ac:dyDescent="0.15">
      <c r="A337" s="38"/>
      <c r="B337" s="38"/>
      <c r="G337" s="73"/>
      <c r="H337" s="66"/>
      <c r="I337" s="90"/>
    </row>
    <row r="338" spans="1:9" ht="30.75" customHeight="1" x14ac:dyDescent="0.15">
      <c r="A338" s="38"/>
      <c r="B338" s="38"/>
      <c r="G338" s="73"/>
      <c r="H338" s="66"/>
      <c r="I338" s="90"/>
    </row>
    <row r="339" spans="1:9" ht="30.75" customHeight="1" x14ac:dyDescent="0.15">
      <c r="A339" s="38"/>
      <c r="B339" s="38"/>
      <c r="G339" s="73"/>
      <c r="H339" s="66"/>
      <c r="I339" s="90"/>
    </row>
    <row r="340" spans="1:9" ht="30.75" customHeight="1" x14ac:dyDescent="0.15">
      <c r="A340" s="38"/>
      <c r="B340" s="38"/>
      <c r="G340" s="73"/>
      <c r="H340" s="66"/>
      <c r="I340" s="90"/>
    </row>
    <row r="341" spans="1:9" ht="30.75" customHeight="1" x14ac:dyDescent="0.15">
      <c r="A341" s="38"/>
      <c r="B341" s="38"/>
      <c r="G341" s="73"/>
      <c r="H341" s="66"/>
      <c r="I341" s="90"/>
    </row>
    <row r="342" spans="1:9" ht="30.75" customHeight="1" x14ac:dyDescent="0.15">
      <c r="A342" s="38"/>
      <c r="B342" s="38"/>
      <c r="G342" s="73"/>
      <c r="H342" s="66"/>
      <c r="I342" s="90"/>
    </row>
    <row r="343" spans="1:9" ht="30.75" customHeight="1" x14ac:dyDescent="0.15">
      <c r="A343" s="38"/>
      <c r="B343" s="38"/>
      <c r="G343" s="73"/>
      <c r="H343" s="66"/>
      <c r="I343" s="90"/>
    </row>
    <row r="344" spans="1:9" ht="30.75" customHeight="1" x14ac:dyDescent="0.15">
      <c r="A344" s="38"/>
      <c r="B344" s="38"/>
      <c r="G344" s="73"/>
      <c r="H344" s="66"/>
      <c r="I344" s="90"/>
    </row>
    <row r="345" spans="1:9" ht="30.75" customHeight="1" x14ac:dyDescent="0.15">
      <c r="A345" s="38"/>
      <c r="B345" s="38"/>
      <c r="G345" s="73"/>
      <c r="H345" s="66"/>
      <c r="I345" s="90"/>
    </row>
    <row r="346" spans="1:9" ht="30.75" customHeight="1" x14ac:dyDescent="0.15">
      <c r="A346" s="38"/>
      <c r="B346" s="38"/>
      <c r="G346" s="73"/>
      <c r="H346" s="66"/>
      <c r="I346" s="90"/>
    </row>
    <row r="347" spans="1:9" ht="30.75" customHeight="1" x14ac:dyDescent="0.15">
      <c r="A347" s="38"/>
      <c r="B347" s="38"/>
      <c r="G347" s="73"/>
      <c r="H347" s="66"/>
      <c r="I347" s="90"/>
    </row>
    <row r="348" spans="1:9" ht="30.75" customHeight="1" x14ac:dyDescent="0.15">
      <c r="A348" s="38"/>
      <c r="B348" s="38"/>
      <c r="G348" s="73"/>
      <c r="H348" s="66"/>
      <c r="I348" s="90"/>
    </row>
    <row r="349" spans="1:9" ht="30.75" customHeight="1" x14ac:dyDescent="0.15">
      <c r="A349" s="38"/>
      <c r="B349" s="38"/>
      <c r="G349" s="73"/>
      <c r="H349" s="66"/>
      <c r="I349" s="90"/>
    </row>
    <row r="350" spans="1:9" ht="30.75" customHeight="1" x14ac:dyDescent="0.15">
      <c r="A350" s="38"/>
      <c r="B350" s="38"/>
      <c r="G350" s="73"/>
      <c r="H350" s="66"/>
      <c r="I350" s="90"/>
    </row>
    <row r="351" spans="1:9" ht="30.75" customHeight="1" x14ac:dyDescent="0.15">
      <c r="A351" s="38"/>
      <c r="B351" s="38"/>
      <c r="G351" s="73"/>
      <c r="H351" s="66"/>
      <c r="I351" s="90"/>
    </row>
    <row r="352" spans="1:9" ht="30.75" customHeight="1" x14ac:dyDescent="0.15">
      <c r="A352" s="38"/>
      <c r="B352" s="38"/>
      <c r="G352" s="73"/>
      <c r="H352" s="66"/>
      <c r="I352" s="90"/>
    </row>
    <row r="353" spans="1:9" ht="30.75" customHeight="1" x14ac:dyDescent="0.15">
      <c r="A353" s="38"/>
      <c r="B353" s="38"/>
      <c r="G353" s="73"/>
      <c r="H353" s="66"/>
      <c r="I353" s="90"/>
    </row>
    <row r="354" spans="1:9" ht="30.75" customHeight="1" x14ac:dyDescent="0.15">
      <c r="A354" s="38"/>
      <c r="B354" s="38"/>
      <c r="G354" s="73"/>
      <c r="H354" s="66"/>
      <c r="I354" s="90"/>
    </row>
    <row r="355" spans="1:9" ht="30.75" customHeight="1" x14ac:dyDescent="0.15">
      <c r="A355" s="38"/>
      <c r="B355" s="38"/>
      <c r="G355" s="73"/>
      <c r="H355" s="66"/>
      <c r="I355" s="90"/>
    </row>
    <row r="356" spans="1:9" ht="30.75" customHeight="1" x14ac:dyDescent="0.15">
      <c r="A356" s="38"/>
      <c r="B356" s="38"/>
      <c r="G356" s="73"/>
      <c r="H356" s="66"/>
      <c r="I356" s="90"/>
    </row>
    <row r="357" spans="1:9" ht="30.75" customHeight="1" x14ac:dyDescent="0.15">
      <c r="A357" s="38"/>
      <c r="B357" s="38"/>
      <c r="G357" s="73"/>
      <c r="H357" s="66"/>
      <c r="I357" s="90"/>
    </row>
    <row r="358" spans="1:9" ht="30.75" customHeight="1" x14ac:dyDescent="0.15">
      <c r="A358" s="38"/>
      <c r="B358" s="38"/>
      <c r="G358" s="73"/>
      <c r="H358" s="66"/>
      <c r="I358" s="90"/>
    </row>
    <row r="359" spans="1:9" ht="30.75" customHeight="1" x14ac:dyDescent="0.15">
      <c r="A359" s="38"/>
      <c r="B359" s="38"/>
      <c r="G359" s="73"/>
      <c r="H359" s="66"/>
      <c r="I359" s="90"/>
    </row>
    <row r="360" spans="1:9" ht="30.75" customHeight="1" x14ac:dyDescent="0.15">
      <c r="A360" s="38"/>
      <c r="B360" s="38"/>
      <c r="G360" s="73"/>
      <c r="H360" s="66"/>
      <c r="I360" s="90"/>
    </row>
    <row r="361" spans="1:9" ht="30.75" customHeight="1" x14ac:dyDescent="0.15">
      <c r="A361" s="38"/>
      <c r="B361" s="38"/>
      <c r="G361" s="73"/>
      <c r="H361" s="66"/>
      <c r="I361" s="90"/>
    </row>
    <row r="362" spans="1:9" ht="30.75" customHeight="1" x14ac:dyDescent="0.15">
      <c r="A362" s="38"/>
      <c r="B362" s="38"/>
      <c r="G362" s="73"/>
      <c r="H362" s="66"/>
      <c r="I362" s="90"/>
    </row>
    <row r="363" spans="1:9" ht="30.75" customHeight="1" x14ac:dyDescent="0.15">
      <c r="A363" s="38"/>
      <c r="B363" s="38"/>
      <c r="G363" s="73"/>
      <c r="H363" s="66"/>
      <c r="I363" s="90"/>
    </row>
    <row r="364" spans="1:9" ht="30.75" customHeight="1" x14ac:dyDescent="0.15">
      <c r="A364" s="38"/>
      <c r="B364" s="38"/>
      <c r="G364" s="73"/>
      <c r="H364" s="66"/>
      <c r="I364" s="90"/>
    </row>
    <row r="365" spans="1:9" ht="30.75" customHeight="1" x14ac:dyDescent="0.15">
      <c r="A365" s="38"/>
      <c r="B365" s="38"/>
      <c r="G365" s="73"/>
      <c r="H365" s="66"/>
      <c r="I365" s="90"/>
    </row>
    <row r="366" spans="1:9" ht="30.75" customHeight="1" x14ac:dyDescent="0.15">
      <c r="A366" s="38"/>
      <c r="B366" s="38"/>
      <c r="G366" s="73"/>
      <c r="H366" s="66"/>
      <c r="I366" s="90"/>
    </row>
    <row r="367" spans="1:9" ht="30.75" customHeight="1" x14ac:dyDescent="0.15">
      <c r="A367" s="38"/>
      <c r="B367" s="38"/>
      <c r="G367" s="73"/>
      <c r="H367" s="66"/>
      <c r="I367" s="90"/>
    </row>
    <row r="368" spans="1:9" ht="30.75" customHeight="1" x14ac:dyDescent="0.15">
      <c r="A368" s="38"/>
      <c r="B368" s="38"/>
      <c r="G368" s="73"/>
      <c r="H368" s="66"/>
      <c r="I368" s="90"/>
    </row>
    <row r="369" spans="1:9" ht="30.75" customHeight="1" x14ac:dyDescent="0.15">
      <c r="A369" s="38"/>
      <c r="B369" s="38"/>
      <c r="G369" s="73"/>
      <c r="H369" s="66"/>
      <c r="I369" s="90"/>
    </row>
    <row r="370" spans="1:9" ht="30.75" customHeight="1" x14ac:dyDescent="0.15">
      <c r="A370" s="38"/>
      <c r="B370" s="38"/>
      <c r="G370" s="73"/>
      <c r="H370" s="66"/>
      <c r="I370" s="90"/>
    </row>
    <row r="371" spans="1:9" ht="30.75" customHeight="1" x14ac:dyDescent="0.15">
      <c r="A371" s="38"/>
      <c r="B371" s="38"/>
      <c r="G371" s="73"/>
      <c r="H371" s="66"/>
      <c r="I371" s="90"/>
    </row>
    <row r="372" spans="1:9" ht="30.75" customHeight="1" x14ac:dyDescent="0.15">
      <c r="A372" s="38"/>
      <c r="B372" s="38"/>
      <c r="G372" s="73"/>
      <c r="H372" s="66"/>
      <c r="I372" s="90"/>
    </row>
    <row r="373" spans="1:9" ht="30.75" customHeight="1" x14ac:dyDescent="0.15">
      <c r="A373" s="38"/>
      <c r="B373" s="38"/>
      <c r="G373" s="73"/>
      <c r="H373" s="66"/>
      <c r="I373" s="90"/>
    </row>
    <row r="374" spans="1:9" ht="30.75" customHeight="1" x14ac:dyDescent="0.15">
      <c r="A374" s="38"/>
      <c r="B374" s="38"/>
      <c r="G374" s="73"/>
      <c r="H374" s="66"/>
      <c r="I374" s="90"/>
    </row>
    <row r="375" spans="1:9" ht="30.75" customHeight="1" x14ac:dyDescent="0.15">
      <c r="A375" s="38"/>
      <c r="B375" s="38"/>
      <c r="G375" s="73"/>
      <c r="H375" s="66"/>
      <c r="I375" s="90"/>
    </row>
    <row r="376" spans="1:9" ht="30.75" customHeight="1" x14ac:dyDescent="0.15">
      <c r="A376" s="38"/>
      <c r="B376" s="38"/>
      <c r="G376" s="73"/>
      <c r="H376" s="66"/>
      <c r="I376" s="90"/>
    </row>
    <row r="377" spans="1:9" ht="30.75" customHeight="1" x14ac:dyDescent="0.15">
      <c r="A377" s="38"/>
      <c r="B377" s="38"/>
      <c r="G377" s="73"/>
      <c r="H377" s="66"/>
      <c r="I377" s="90"/>
    </row>
    <row r="378" spans="1:9" ht="30.75" customHeight="1" x14ac:dyDescent="0.15">
      <c r="A378" s="38"/>
      <c r="B378" s="38"/>
      <c r="G378" s="73"/>
      <c r="H378" s="66"/>
      <c r="I378" s="90"/>
    </row>
    <row r="379" spans="1:9" ht="30.75" customHeight="1" x14ac:dyDescent="0.15">
      <c r="A379" s="38"/>
      <c r="B379" s="38"/>
      <c r="G379" s="73"/>
      <c r="H379" s="66"/>
      <c r="I379" s="90"/>
    </row>
    <row r="380" spans="1:9" ht="30.75" customHeight="1" x14ac:dyDescent="0.15">
      <c r="A380" s="38"/>
      <c r="B380" s="38"/>
      <c r="G380" s="73"/>
      <c r="H380" s="66"/>
      <c r="I380" s="90"/>
    </row>
    <row r="381" spans="1:9" ht="30.75" customHeight="1" x14ac:dyDescent="0.15">
      <c r="A381" s="38"/>
      <c r="B381" s="38"/>
      <c r="G381" s="73"/>
      <c r="H381" s="66"/>
      <c r="I381" s="90"/>
    </row>
    <row r="382" spans="1:9" ht="30.75" customHeight="1" x14ac:dyDescent="0.15">
      <c r="A382" s="38"/>
      <c r="B382" s="38"/>
      <c r="G382" s="73"/>
      <c r="H382" s="66"/>
      <c r="I382" s="90"/>
    </row>
    <row r="383" spans="1:9" ht="30.75" customHeight="1" x14ac:dyDescent="0.15">
      <c r="A383" s="38"/>
      <c r="B383" s="38"/>
      <c r="G383" s="73"/>
      <c r="H383" s="66"/>
      <c r="I383" s="90"/>
    </row>
    <row r="384" spans="1:9" ht="30.75" customHeight="1" x14ac:dyDescent="0.15">
      <c r="A384" s="38"/>
      <c r="B384" s="38"/>
      <c r="G384" s="73"/>
      <c r="H384" s="66"/>
      <c r="I384" s="90"/>
    </row>
    <row r="385" spans="1:9" ht="30.75" customHeight="1" x14ac:dyDescent="0.15">
      <c r="A385" s="38"/>
      <c r="B385" s="38"/>
      <c r="G385" s="73"/>
      <c r="H385" s="66"/>
      <c r="I385" s="90"/>
    </row>
    <row r="386" spans="1:9" ht="30.75" customHeight="1" x14ac:dyDescent="0.15">
      <c r="A386" s="38"/>
      <c r="B386" s="38"/>
      <c r="G386" s="73"/>
      <c r="H386" s="66"/>
      <c r="I386" s="90"/>
    </row>
    <row r="387" spans="1:9" ht="30.75" customHeight="1" x14ac:dyDescent="0.15">
      <c r="A387" s="38"/>
      <c r="B387" s="38"/>
      <c r="G387" s="73"/>
      <c r="H387" s="66"/>
      <c r="I387" s="90"/>
    </row>
    <row r="388" spans="1:9" ht="30.75" customHeight="1" x14ac:dyDescent="0.15">
      <c r="A388" s="38"/>
      <c r="B388" s="38"/>
      <c r="G388" s="73"/>
      <c r="H388" s="66"/>
      <c r="I388" s="90"/>
    </row>
    <row r="389" spans="1:9" ht="30.75" customHeight="1" x14ac:dyDescent="0.15">
      <c r="A389" s="38"/>
      <c r="B389" s="38"/>
      <c r="G389" s="73"/>
      <c r="H389" s="66"/>
      <c r="I389" s="90"/>
    </row>
    <row r="390" spans="1:9" ht="30.75" customHeight="1" x14ac:dyDescent="0.15">
      <c r="A390" s="38"/>
      <c r="B390" s="38"/>
      <c r="G390" s="73"/>
      <c r="H390" s="66"/>
      <c r="I390" s="90"/>
    </row>
    <row r="391" spans="1:9" ht="30.75" customHeight="1" x14ac:dyDescent="0.15">
      <c r="A391" s="38"/>
      <c r="B391" s="38"/>
      <c r="G391" s="73"/>
      <c r="H391" s="66"/>
      <c r="I391" s="90"/>
    </row>
    <row r="392" spans="1:9" ht="30.75" customHeight="1" x14ac:dyDescent="0.15">
      <c r="A392" s="38"/>
      <c r="B392" s="38"/>
      <c r="G392" s="73"/>
      <c r="H392" s="66"/>
      <c r="I392" s="90"/>
    </row>
    <row r="393" spans="1:9" ht="30.75" customHeight="1" x14ac:dyDescent="0.15">
      <c r="A393" s="38"/>
      <c r="B393" s="38"/>
      <c r="G393" s="73"/>
      <c r="H393" s="66"/>
      <c r="I393" s="90"/>
    </row>
    <row r="394" spans="1:9" ht="30.75" customHeight="1" x14ac:dyDescent="0.15">
      <c r="A394" s="38"/>
      <c r="B394" s="38"/>
      <c r="G394" s="73"/>
      <c r="H394" s="66"/>
      <c r="I394" s="90"/>
    </row>
    <row r="395" spans="1:9" ht="30.75" customHeight="1" x14ac:dyDescent="0.15">
      <c r="A395" s="38"/>
      <c r="B395" s="38"/>
      <c r="G395" s="73"/>
      <c r="H395" s="66"/>
      <c r="I395" s="90"/>
    </row>
    <row r="396" spans="1:9" ht="30.75" customHeight="1" x14ac:dyDescent="0.15">
      <c r="A396" s="38"/>
      <c r="B396" s="38"/>
      <c r="G396" s="73"/>
      <c r="H396" s="66"/>
      <c r="I396" s="90"/>
    </row>
    <row r="397" spans="1:9" ht="30.75" customHeight="1" x14ac:dyDescent="0.15">
      <c r="A397" s="38"/>
      <c r="B397" s="38"/>
      <c r="G397" s="73"/>
      <c r="H397" s="66"/>
      <c r="I397" s="90"/>
    </row>
    <row r="398" spans="1:9" ht="30.75" customHeight="1" x14ac:dyDescent="0.15">
      <c r="A398" s="38"/>
      <c r="B398" s="38"/>
      <c r="G398" s="73"/>
      <c r="H398" s="66"/>
      <c r="I398" s="90"/>
    </row>
    <row r="399" spans="1:9" ht="30.75" customHeight="1" x14ac:dyDescent="0.15">
      <c r="A399" s="38"/>
      <c r="B399" s="38"/>
      <c r="G399" s="73"/>
      <c r="H399" s="66"/>
      <c r="I399" s="90"/>
    </row>
    <row r="400" spans="1:9" ht="30.75" customHeight="1" x14ac:dyDescent="0.15">
      <c r="A400" s="38"/>
      <c r="B400" s="38"/>
      <c r="G400" s="73"/>
      <c r="H400" s="66"/>
      <c r="I400" s="90"/>
    </row>
    <row r="401" spans="1:9" ht="30.75" customHeight="1" x14ac:dyDescent="0.15">
      <c r="A401" s="38"/>
      <c r="B401" s="38"/>
      <c r="G401" s="73"/>
      <c r="H401" s="66"/>
      <c r="I401" s="90"/>
    </row>
    <row r="402" spans="1:9" ht="30.75" customHeight="1" x14ac:dyDescent="0.15">
      <c r="A402" s="38"/>
      <c r="B402" s="38"/>
      <c r="G402" s="73"/>
      <c r="H402" s="66"/>
      <c r="I402" s="90"/>
    </row>
    <row r="403" spans="1:9" ht="30.75" customHeight="1" x14ac:dyDescent="0.15">
      <c r="A403" s="38"/>
      <c r="B403" s="38"/>
      <c r="G403" s="73"/>
      <c r="H403" s="66"/>
      <c r="I403" s="90"/>
    </row>
    <row r="404" spans="1:9" ht="30.75" customHeight="1" x14ac:dyDescent="0.15">
      <c r="A404" s="38"/>
      <c r="B404" s="38"/>
      <c r="G404" s="73"/>
      <c r="H404" s="66"/>
      <c r="I404" s="90"/>
    </row>
    <row r="405" spans="1:9" ht="30.75" customHeight="1" x14ac:dyDescent="0.15">
      <c r="A405" s="38"/>
      <c r="B405" s="38"/>
      <c r="G405" s="73"/>
      <c r="H405" s="66"/>
      <c r="I405" s="90"/>
    </row>
    <row r="406" spans="1:9" ht="30.75" customHeight="1" x14ac:dyDescent="0.15">
      <c r="A406" s="38"/>
      <c r="B406" s="38"/>
      <c r="G406" s="73"/>
      <c r="H406" s="66"/>
      <c r="I406" s="90"/>
    </row>
    <row r="407" spans="1:9" ht="30.75" customHeight="1" x14ac:dyDescent="0.15">
      <c r="A407" s="38"/>
      <c r="B407" s="38"/>
      <c r="G407" s="73"/>
      <c r="H407" s="66"/>
      <c r="I407" s="90"/>
    </row>
    <row r="408" spans="1:9" ht="30.75" customHeight="1" x14ac:dyDescent="0.15">
      <c r="A408" s="38"/>
      <c r="B408" s="38"/>
      <c r="G408" s="73"/>
      <c r="H408" s="66"/>
      <c r="I408" s="90"/>
    </row>
    <row r="409" spans="1:9" ht="30.75" customHeight="1" x14ac:dyDescent="0.15">
      <c r="A409" s="38"/>
      <c r="B409" s="38"/>
      <c r="G409" s="73"/>
      <c r="H409" s="66"/>
      <c r="I409" s="90"/>
    </row>
    <row r="410" spans="1:9" ht="30.75" customHeight="1" x14ac:dyDescent="0.15">
      <c r="A410" s="38"/>
      <c r="B410" s="38"/>
      <c r="G410" s="73"/>
      <c r="H410" s="66"/>
      <c r="I410" s="90"/>
    </row>
    <row r="411" spans="1:9" ht="30.75" customHeight="1" x14ac:dyDescent="0.15">
      <c r="A411" s="38"/>
      <c r="B411" s="38"/>
      <c r="G411" s="73"/>
      <c r="H411" s="66"/>
      <c r="I411" s="90"/>
    </row>
    <row r="412" spans="1:9" ht="30.75" customHeight="1" x14ac:dyDescent="0.15">
      <c r="A412" s="38"/>
      <c r="B412" s="38"/>
      <c r="G412" s="73"/>
      <c r="H412" s="66"/>
      <c r="I412" s="90"/>
    </row>
    <row r="413" spans="1:9" ht="30.75" customHeight="1" x14ac:dyDescent="0.15">
      <c r="A413" s="38"/>
      <c r="B413" s="38"/>
      <c r="G413" s="73"/>
      <c r="H413" s="66"/>
      <c r="I413" s="90"/>
    </row>
    <row r="414" spans="1:9" ht="30.75" customHeight="1" x14ac:dyDescent="0.15">
      <c r="A414" s="38"/>
      <c r="B414" s="38"/>
      <c r="G414" s="73"/>
      <c r="H414" s="66"/>
      <c r="I414" s="90"/>
    </row>
    <row r="415" spans="1:9" ht="30.75" customHeight="1" x14ac:dyDescent="0.15">
      <c r="A415" s="38"/>
      <c r="B415" s="38"/>
      <c r="G415" s="73"/>
      <c r="H415" s="66"/>
      <c r="I415" s="90"/>
    </row>
    <row r="416" spans="1:9" ht="30.75" customHeight="1" x14ac:dyDescent="0.15">
      <c r="A416" s="38"/>
      <c r="B416" s="38"/>
      <c r="G416" s="73"/>
      <c r="H416" s="66"/>
      <c r="I416" s="90"/>
    </row>
    <row r="417" spans="1:9" ht="30.75" customHeight="1" x14ac:dyDescent="0.15">
      <c r="A417" s="38"/>
      <c r="B417" s="38"/>
      <c r="G417" s="73"/>
      <c r="H417" s="66"/>
      <c r="I417" s="90"/>
    </row>
    <row r="418" spans="1:9" ht="30.75" customHeight="1" x14ac:dyDescent="0.15">
      <c r="A418" s="38"/>
      <c r="B418" s="38"/>
      <c r="G418" s="73"/>
      <c r="H418" s="66"/>
      <c r="I418" s="90"/>
    </row>
    <row r="419" spans="1:9" ht="30.75" customHeight="1" x14ac:dyDescent="0.15">
      <c r="A419" s="38"/>
      <c r="B419" s="38"/>
      <c r="G419" s="73"/>
      <c r="H419" s="66"/>
      <c r="I419" s="90"/>
    </row>
    <row r="420" spans="1:9" ht="30.75" customHeight="1" x14ac:dyDescent="0.15">
      <c r="A420" s="38"/>
      <c r="B420" s="38"/>
      <c r="G420" s="73"/>
      <c r="H420" s="66"/>
      <c r="I420" s="90"/>
    </row>
    <row r="421" spans="1:9" ht="30.75" customHeight="1" x14ac:dyDescent="0.15">
      <c r="A421" s="38"/>
      <c r="B421" s="38"/>
      <c r="G421" s="73"/>
      <c r="H421" s="66"/>
      <c r="I421" s="90"/>
    </row>
    <row r="422" spans="1:9" ht="30.75" customHeight="1" x14ac:dyDescent="0.15">
      <c r="A422" s="38"/>
      <c r="B422" s="38"/>
      <c r="G422" s="73"/>
      <c r="H422" s="66"/>
      <c r="I422" s="90"/>
    </row>
    <row r="423" spans="1:9" ht="30.75" customHeight="1" x14ac:dyDescent="0.15">
      <c r="A423" s="38"/>
      <c r="B423" s="38"/>
      <c r="G423" s="73"/>
      <c r="H423" s="66"/>
      <c r="I423" s="90"/>
    </row>
    <row r="424" spans="1:9" ht="30.75" customHeight="1" x14ac:dyDescent="0.15">
      <c r="A424" s="38"/>
      <c r="B424" s="38"/>
      <c r="G424" s="73"/>
      <c r="H424" s="66"/>
      <c r="I424" s="90"/>
    </row>
    <row r="425" spans="1:9" ht="30.75" customHeight="1" x14ac:dyDescent="0.15">
      <c r="A425" s="38"/>
      <c r="B425" s="38"/>
      <c r="G425" s="73"/>
      <c r="H425" s="66"/>
      <c r="I425" s="90"/>
    </row>
    <row r="426" spans="1:9" ht="30.75" customHeight="1" x14ac:dyDescent="0.15">
      <c r="A426" s="38"/>
      <c r="B426" s="38"/>
      <c r="G426" s="73"/>
      <c r="H426" s="66"/>
      <c r="I426" s="90"/>
    </row>
    <row r="427" spans="1:9" ht="30.75" customHeight="1" x14ac:dyDescent="0.15">
      <c r="A427" s="38"/>
      <c r="B427" s="38"/>
      <c r="G427" s="73"/>
      <c r="H427" s="66"/>
      <c r="I427" s="90"/>
    </row>
    <row r="428" spans="1:9" ht="30.75" customHeight="1" x14ac:dyDescent="0.15">
      <c r="A428" s="38"/>
      <c r="B428" s="38"/>
      <c r="G428" s="73"/>
      <c r="H428" s="66"/>
      <c r="I428" s="90"/>
    </row>
    <row r="429" spans="1:9" ht="30.75" customHeight="1" x14ac:dyDescent="0.15">
      <c r="A429" s="38"/>
      <c r="B429" s="38"/>
      <c r="G429" s="73"/>
      <c r="H429" s="66"/>
      <c r="I429" s="90"/>
    </row>
    <row r="430" spans="1:9" ht="30.75" customHeight="1" x14ac:dyDescent="0.15">
      <c r="A430" s="38"/>
      <c r="B430" s="38"/>
      <c r="G430" s="73"/>
      <c r="H430" s="66"/>
      <c r="I430" s="90"/>
    </row>
    <row r="431" spans="1:9" ht="30.75" customHeight="1" x14ac:dyDescent="0.15">
      <c r="A431" s="38"/>
      <c r="B431" s="38"/>
      <c r="G431" s="73"/>
      <c r="H431" s="66"/>
      <c r="I431" s="90"/>
    </row>
    <row r="432" spans="1:9" ht="30.75" customHeight="1" x14ac:dyDescent="0.15">
      <c r="A432" s="38"/>
      <c r="B432" s="38"/>
      <c r="G432" s="73"/>
      <c r="H432" s="66"/>
      <c r="I432" s="90"/>
    </row>
    <row r="433" spans="1:9" ht="30.75" customHeight="1" x14ac:dyDescent="0.15">
      <c r="A433" s="38"/>
      <c r="B433" s="38"/>
      <c r="G433" s="73"/>
      <c r="H433" s="66"/>
      <c r="I433" s="90"/>
    </row>
    <row r="434" spans="1:9" ht="30.75" customHeight="1" x14ac:dyDescent="0.15">
      <c r="A434" s="38"/>
      <c r="B434" s="38"/>
      <c r="G434" s="73"/>
      <c r="H434" s="66"/>
      <c r="I434" s="90"/>
    </row>
    <row r="435" spans="1:9" ht="30.75" customHeight="1" x14ac:dyDescent="0.15">
      <c r="A435" s="38"/>
      <c r="B435" s="38"/>
      <c r="G435" s="73"/>
      <c r="H435" s="66"/>
      <c r="I435" s="90"/>
    </row>
    <row r="436" spans="1:9" ht="30.75" customHeight="1" x14ac:dyDescent="0.15">
      <c r="A436" s="38"/>
      <c r="B436" s="38"/>
      <c r="G436" s="73"/>
      <c r="H436" s="66"/>
      <c r="I436" s="90"/>
    </row>
    <row r="437" spans="1:9" ht="30.75" customHeight="1" x14ac:dyDescent="0.15">
      <c r="A437" s="38"/>
      <c r="B437" s="38"/>
      <c r="G437" s="73"/>
      <c r="H437" s="66"/>
      <c r="I437" s="90"/>
    </row>
    <row r="438" spans="1:9" ht="30.75" customHeight="1" x14ac:dyDescent="0.15">
      <c r="A438" s="38"/>
      <c r="B438" s="38"/>
      <c r="G438" s="73"/>
      <c r="H438" s="66"/>
      <c r="I438" s="90"/>
    </row>
    <row r="439" spans="1:9" ht="30.75" customHeight="1" x14ac:dyDescent="0.15">
      <c r="A439" s="38"/>
      <c r="B439" s="38"/>
      <c r="G439" s="73"/>
      <c r="H439" s="66"/>
      <c r="I439" s="90"/>
    </row>
    <row r="440" spans="1:9" ht="30.75" customHeight="1" x14ac:dyDescent="0.15">
      <c r="A440" s="38"/>
      <c r="B440" s="38"/>
      <c r="G440" s="73"/>
      <c r="H440" s="66"/>
      <c r="I440" s="90"/>
    </row>
    <row r="441" spans="1:9" ht="30.75" customHeight="1" x14ac:dyDescent="0.15">
      <c r="A441" s="38"/>
      <c r="B441" s="38"/>
      <c r="G441" s="73"/>
      <c r="H441" s="66"/>
      <c r="I441" s="90"/>
    </row>
    <row r="442" spans="1:9" ht="30.75" customHeight="1" x14ac:dyDescent="0.15">
      <c r="A442" s="38"/>
      <c r="B442" s="38"/>
      <c r="G442" s="73"/>
      <c r="H442" s="66"/>
      <c r="I442" s="90"/>
    </row>
    <row r="443" spans="1:9" ht="30.75" customHeight="1" x14ac:dyDescent="0.15">
      <c r="A443" s="38"/>
      <c r="B443" s="38"/>
      <c r="G443" s="73"/>
      <c r="H443" s="66"/>
      <c r="I443" s="90"/>
    </row>
    <row r="444" spans="1:9" ht="30.75" customHeight="1" x14ac:dyDescent="0.15">
      <c r="A444" s="38"/>
      <c r="B444" s="38"/>
      <c r="G444" s="73"/>
      <c r="H444" s="66"/>
      <c r="I444" s="90"/>
    </row>
    <row r="445" spans="1:9" ht="30.75" customHeight="1" x14ac:dyDescent="0.15">
      <c r="A445" s="38"/>
      <c r="B445" s="38"/>
      <c r="G445" s="73"/>
      <c r="H445" s="66"/>
      <c r="I445" s="90"/>
    </row>
    <row r="446" spans="1:9" ht="30.75" customHeight="1" x14ac:dyDescent="0.15">
      <c r="A446" s="38"/>
      <c r="B446" s="38"/>
      <c r="G446" s="73"/>
      <c r="H446" s="66"/>
      <c r="I446" s="90"/>
    </row>
    <row r="447" spans="1:9" ht="30.75" customHeight="1" x14ac:dyDescent="0.15">
      <c r="A447" s="38"/>
      <c r="B447" s="38"/>
      <c r="G447" s="73"/>
      <c r="H447" s="66"/>
      <c r="I447" s="90"/>
    </row>
    <row r="448" spans="1:9" ht="30.75" customHeight="1" x14ac:dyDescent="0.15">
      <c r="A448" s="38"/>
      <c r="B448" s="38"/>
      <c r="G448" s="73"/>
      <c r="H448" s="66"/>
      <c r="I448" s="90"/>
    </row>
    <row r="449" spans="1:9" ht="30.75" customHeight="1" x14ac:dyDescent="0.15">
      <c r="A449" s="38"/>
      <c r="B449" s="38"/>
      <c r="G449" s="73"/>
      <c r="H449" s="66"/>
      <c r="I449" s="90"/>
    </row>
    <row r="450" spans="1:9" ht="30.75" customHeight="1" x14ac:dyDescent="0.15">
      <c r="A450" s="38"/>
      <c r="B450" s="38"/>
      <c r="G450" s="73"/>
      <c r="H450" s="66"/>
      <c r="I450" s="90"/>
    </row>
    <row r="451" spans="1:9" ht="30.75" customHeight="1" x14ac:dyDescent="0.15">
      <c r="A451" s="38"/>
      <c r="B451" s="38"/>
      <c r="G451" s="73"/>
      <c r="H451" s="66"/>
      <c r="I451" s="90"/>
    </row>
    <row r="452" spans="1:9" ht="30.75" customHeight="1" x14ac:dyDescent="0.15">
      <c r="A452" s="38"/>
      <c r="B452" s="38"/>
      <c r="G452" s="73"/>
      <c r="H452" s="66"/>
      <c r="I452" s="90"/>
    </row>
    <row r="453" spans="1:9" ht="30.75" customHeight="1" x14ac:dyDescent="0.15">
      <c r="A453" s="38"/>
      <c r="B453" s="38"/>
      <c r="G453" s="73"/>
      <c r="H453" s="66"/>
      <c r="I453" s="90"/>
    </row>
    <row r="454" spans="1:9" ht="30.75" customHeight="1" x14ac:dyDescent="0.15">
      <c r="A454" s="38"/>
      <c r="B454" s="38"/>
      <c r="G454" s="73"/>
      <c r="H454" s="66"/>
      <c r="I454" s="90"/>
    </row>
    <row r="455" spans="1:9" ht="30.75" customHeight="1" x14ac:dyDescent="0.15">
      <c r="A455" s="38"/>
      <c r="B455" s="38"/>
      <c r="G455" s="73"/>
      <c r="H455" s="66"/>
      <c r="I455" s="90"/>
    </row>
    <row r="456" spans="1:9" ht="30.75" customHeight="1" x14ac:dyDescent="0.15">
      <c r="A456" s="38"/>
      <c r="B456" s="38"/>
      <c r="G456" s="73"/>
      <c r="H456" s="66"/>
      <c r="I456" s="90"/>
    </row>
  </sheetData>
  <mergeCells count="79">
    <mergeCell ref="H17:H28"/>
    <mergeCell ref="H41:H52"/>
    <mergeCell ref="E158:E169"/>
    <mergeCell ref="H158:H169"/>
    <mergeCell ref="E134:E145"/>
    <mergeCell ref="H134:H145"/>
    <mergeCell ref="E110:E121"/>
    <mergeCell ref="H110:H121"/>
    <mergeCell ref="H122:H133"/>
    <mergeCell ref="H146:H157"/>
    <mergeCell ref="H97:H98"/>
    <mergeCell ref="H53:H64"/>
    <mergeCell ref="H29:H40"/>
    <mergeCell ref="H65:H76"/>
    <mergeCell ref="D107:F108"/>
    <mergeCell ref="G107:G108"/>
    <mergeCell ref="A1:F1"/>
    <mergeCell ref="D2:F3"/>
    <mergeCell ref="H2:H3"/>
    <mergeCell ref="A4:H4"/>
    <mergeCell ref="A2:B2"/>
    <mergeCell ref="C2:C3"/>
    <mergeCell ref="G2:G3"/>
    <mergeCell ref="H5:H16"/>
    <mergeCell ref="D103:D106"/>
    <mergeCell ref="E103:E104"/>
    <mergeCell ref="H103:H104"/>
    <mergeCell ref="E105:E106"/>
    <mergeCell ref="D99:D102"/>
    <mergeCell ref="E101:E102"/>
    <mergeCell ref="E5:E16"/>
    <mergeCell ref="E29:E40"/>
    <mergeCell ref="E53:E64"/>
    <mergeCell ref="E41:E52"/>
    <mergeCell ref="E17:E28"/>
    <mergeCell ref="D5:D28"/>
    <mergeCell ref="E95:E96"/>
    <mergeCell ref="E99:E100"/>
    <mergeCell ref="D29:D52"/>
    <mergeCell ref="H107:H108"/>
    <mergeCell ref="A109:H109"/>
    <mergeCell ref="A107:B107"/>
    <mergeCell ref="C107:C108"/>
    <mergeCell ref="D53:D76"/>
    <mergeCell ref="H99:H100"/>
    <mergeCell ref="H77:H94"/>
    <mergeCell ref="H101:H102"/>
    <mergeCell ref="H105:H106"/>
    <mergeCell ref="H95:H96"/>
    <mergeCell ref="E97:E98"/>
    <mergeCell ref="E65:E76"/>
    <mergeCell ref="D77:E82"/>
    <mergeCell ref="D83:E94"/>
    <mergeCell ref="D95:D98"/>
    <mergeCell ref="D110:D133"/>
    <mergeCell ref="E146:E157"/>
    <mergeCell ref="D200:D203"/>
    <mergeCell ref="E200:E201"/>
    <mergeCell ref="H200:H201"/>
    <mergeCell ref="E170:E181"/>
    <mergeCell ref="H202:H203"/>
    <mergeCell ref="E202:E203"/>
    <mergeCell ref="D182:E187"/>
    <mergeCell ref="D188:E199"/>
    <mergeCell ref="H170:H181"/>
    <mergeCell ref="H182:H199"/>
    <mergeCell ref="D158:D181"/>
    <mergeCell ref="D134:D157"/>
    <mergeCell ref="E122:E133"/>
    <mergeCell ref="D208:D211"/>
    <mergeCell ref="E208:E209"/>
    <mergeCell ref="D204:D207"/>
    <mergeCell ref="E206:E207"/>
    <mergeCell ref="H208:H209"/>
    <mergeCell ref="E210:E211"/>
    <mergeCell ref="H210:H211"/>
    <mergeCell ref="E204:E205"/>
    <mergeCell ref="H204:H205"/>
    <mergeCell ref="H206:H207"/>
  </mergeCells>
  <phoneticPr fontId="4"/>
  <pageMargins left="0.70866141732283461" right="0.70866141732283461" top="0.74803149606299213" bottom="0.74803149606299213" header="0.31496062992125984" footer="0.31496062992125984"/>
  <pageSetup paperSize="9" scale="26" fitToHeight="0" orientation="portrait" r:id="rId1"/>
  <headerFooter>
    <oddHeader>&amp;C&amp;P</oddHeader>
  </headerFooter>
  <rowBreaks count="1" manualBreakCount="1">
    <brk id="10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99FF"/>
    <pageSetUpPr fitToPage="1"/>
  </sheetPr>
  <dimension ref="A1:M374"/>
  <sheetViews>
    <sheetView view="pageBreakPreview" topLeftCell="A22" zoomScale="60" zoomScaleNormal="80" zoomScalePageLayoutView="70" workbookViewId="0">
      <selection activeCell="C42" sqref="C42:C43"/>
    </sheetView>
  </sheetViews>
  <sheetFormatPr defaultRowHeight="13.5" x14ac:dyDescent="0.15"/>
  <cols>
    <col min="1" max="2" width="15.125" customWidth="1"/>
    <col min="3" max="3" width="69.875" bestFit="1" customWidth="1"/>
    <col min="4" max="4" width="54" style="35" customWidth="1"/>
    <col min="5" max="5" width="7.875" style="35" hidden="1" customWidth="1"/>
    <col min="6" max="6" width="57.25" bestFit="1" customWidth="1"/>
    <col min="7" max="7" width="28.75" customWidth="1"/>
    <col min="8" max="8" width="36.25" customWidth="1"/>
    <col min="9" max="9" width="30.875" style="33" customWidth="1"/>
    <col min="10" max="10" width="15.625" bestFit="1" customWidth="1"/>
    <col min="11" max="11" width="15.125" customWidth="1"/>
  </cols>
  <sheetData>
    <row r="1" spans="1:11" ht="30" customHeight="1" x14ac:dyDescent="0.15">
      <c r="A1" s="46" t="s">
        <v>191</v>
      </c>
      <c r="B1" s="43"/>
      <c r="C1" s="38"/>
      <c r="D1" s="59"/>
      <c r="E1" s="59"/>
      <c r="F1" s="38"/>
      <c r="G1" s="38"/>
      <c r="H1" s="38"/>
      <c r="I1" s="87"/>
      <c r="J1" s="85"/>
      <c r="K1" s="43"/>
    </row>
    <row r="2" spans="1:11" ht="35.25" customHeight="1" x14ac:dyDescent="0.15">
      <c r="A2" s="176" t="s">
        <v>2</v>
      </c>
      <c r="B2" s="176"/>
      <c r="C2" s="179" t="s">
        <v>3</v>
      </c>
      <c r="D2" s="176" t="s">
        <v>4</v>
      </c>
      <c r="E2" s="176"/>
      <c r="F2" s="176"/>
      <c r="G2" s="176"/>
      <c r="H2" s="176"/>
      <c r="I2" s="176"/>
      <c r="J2" s="177" t="s">
        <v>9</v>
      </c>
      <c r="K2" s="176" t="s">
        <v>10</v>
      </c>
    </row>
    <row r="3" spans="1:11" ht="35.25" customHeight="1" x14ac:dyDescent="0.15">
      <c r="A3" s="78" t="s">
        <v>0</v>
      </c>
      <c r="B3" s="78" t="s">
        <v>1</v>
      </c>
      <c r="C3" s="180"/>
      <c r="D3" s="176"/>
      <c r="E3" s="176"/>
      <c r="F3" s="176"/>
      <c r="G3" s="176"/>
      <c r="H3" s="176"/>
      <c r="I3" s="176"/>
      <c r="J3" s="177"/>
      <c r="K3" s="176"/>
    </row>
    <row r="4" spans="1:11" ht="35.25" customHeight="1" x14ac:dyDescent="0.15">
      <c r="A4" s="97" t="s">
        <v>650</v>
      </c>
      <c r="B4" s="97">
        <v>1111</v>
      </c>
      <c r="C4" s="80" t="s">
        <v>171</v>
      </c>
      <c r="D4" s="287" t="s">
        <v>527</v>
      </c>
      <c r="E4" s="287"/>
      <c r="F4" s="287"/>
      <c r="G4" s="285" t="s">
        <v>27</v>
      </c>
      <c r="H4" s="288" t="s">
        <v>528</v>
      </c>
      <c r="I4" s="165"/>
      <c r="J4" s="81">
        <v>1672</v>
      </c>
      <c r="K4" s="97" t="s">
        <v>11</v>
      </c>
    </row>
    <row r="5" spans="1:11" ht="35.25" customHeight="1" x14ac:dyDescent="0.15">
      <c r="A5" s="97" t="s">
        <v>650</v>
      </c>
      <c r="B5" s="97">
        <v>1112</v>
      </c>
      <c r="C5" s="80" t="s">
        <v>114</v>
      </c>
      <c r="D5" s="287"/>
      <c r="E5" s="287"/>
      <c r="F5" s="287"/>
      <c r="G5" s="286"/>
      <c r="H5" s="164" t="s">
        <v>522</v>
      </c>
      <c r="I5" s="165"/>
      <c r="J5" s="81">
        <v>55</v>
      </c>
      <c r="K5" s="97" t="s">
        <v>12</v>
      </c>
    </row>
    <row r="6" spans="1:11" ht="35.25" customHeight="1" x14ac:dyDescent="0.15">
      <c r="A6" s="97" t="s">
        <v>649</v>
      </c>
      <c r="B6" s="97">
        <v>1121</v>
      </c>
      <c r="C6" s="80" t="s">
        <v>115</v>
      </c>
      <c r="D6" s="287"/>
      <c r="E6" s="287"/>
      <c r="F6" s="287"/>
      <c r="G6" s="285" t="s">
        <v>29</v>
      </c>
      <c r="H6" s="288" t="s">
        <v>524</v>
      </c>
      <c r="I6" s="165"/>
      <c r="J6" s="81">
        <v>3428</v>
      </c>
      <c r="K6" s="97" t="s">
        <v>11</v>
      </c>
    </row>
    <row r="7" spans="1:11" ht="35.25" customHeight="1" x14ac:dyDescent="0.15">
      <c r="A7" s="97" t="s">
        <v>649</v>
      </c>
      <c r="B7" s="97">
        <v>1122</v>
      </c>
      <c r="C7" s="80" t="s">
        <v>116</v>
      </c>
      <c r="D7" s="287"/>
      <c r="E7" s="287"/>
      <c r="F7" s="287"/>
      <c r="G7" s="286"/>
      <c r="H7" s="164" t="s">
        <v>526</v>
      </c>
      <c r="I7" s="165"/>
      <c r="J7" s="81">
        <v>113</v>
      </c>
      <c r="K7" s="97" t="s">
        <v>12</v>
      </c>
    </row>
    <row r="8" spans="1:11" ht="35.25" customHeight="1" x14ac:dyDescent="0.15">
      <c r="A8" s="97" t="s">
        <v>649</v>
      </c>
      <c r="B8" s="97">
        <v>8110</v>
      </c>
      <c r="C8" s="80" t="s">
        <v>119</v>
      </c>
      <c r="D8" s="306" t="s">
        <v>31</v>
      </c>
      <c r="E8" s="307"/>
      <c r="F8" s="308"/>
      <c r="G8" s="164" t="s">
        <v>32</v>
      </c>
      <c r="H8" s="312"/>
      <c r="I8" s="165"/>
      <c r="J8" s="81"/>
      <c r="K8" s="97" t="s">
        <v>11</v>
      </c>
    </row>
    <row r="9" spans="1:11" ht="35.25" customHeight="1" x14ac:dyDescent="0.15">
      <c r="A9" s="97" t="s">
        <v>649</v>
      </c>
      <c r="B9" s="97">
        <v>8111</v>
      </c>
      <c r="C9" s="80" t="s">
        <v>120</v>
      </c>
      <c r="D9" s="309"/>
      <c r="E9" s="310"/>
      <c r="F9" s="311"/>
      <c r="G9" s="164" t="s">
        <v>32</v>
      </c>
      <c r="H9" s="312"/>
      <c r="I9" s="165"/>
      <c r="J9" s="81"/>
      <c r="K9" s="97" t="s">
        <v>12</v>
      </c>
    </row>
    <row r="10" spans="1:11" ht="35.25" customHeight="1" x14ac:dyDescent="0.15">
      <c r="A10" s="97" t="s">
        <v>649</v>
      </c>
      <c r="B10" s="99">
        <v>6105</v>
      </c>
      <c r="C10" s="105" t="s">
        <v>123</v>
      </c>
      <c r="D10" s="297" t="s">
        <v>88</v>
      </c>
      <c r="E10" s="298"/>
      <c r="F10" s="299"/>
      <c r="G10" s="121" t="s">
        <v>27</v>
      </c>
      <c r="H10" s="122"/>
      <c r="I10" s="123" t="s">
        <v>64</v>
      </c>
      <c r="J10" s="110">
        <v>-376</v>
      </c>
      <c r="K10" s="289" t="s">
        <v>11</v>
      </c>
    </row>
    <row r="11" spans="1:11" ht="35.25" customHeight="1" x14ac:dyDescent="0.15">
      <c r="A11" s="97" t="s">
        <v>649</v>
      </c>
      <c r="B11" s="99">
        <v>6106</v>
      </c>
      <c r="C11" s="105" t="s">
        <v>124</v>
      </c>
      <c r="D11" s="300"/>
      <c r="E11" s="301"/>
      <c r="F11" s="302"/>
      <c r="G11" s="121" t="s">
        <v>29</v>
      </c>
      <c r="H11" s="122"/>
      <c r="I11" s="123" t="s">
        <v>65</v>
      </c>
      <c r="J11" s="110">
        <v>-752</v>
      </c>
      <c r="K11" s="289"/>
    </row>
    <row r="12" spans="1:11" ht="35.25" customHeight="1" x14ac:dyDescent="0.15">
      <c r="A12" s="97" t="s">
        <v>649</v>
      </c>
      <c r="B12" s="99">
        <v>5010</v>
      </c>
      <c r="C12" s="105" t="s">
        <v>125</v>
      </c>
      <c r="D12" s="115" t="s">
        <v>57</v>
      </c>
      <c r="E12" s="124"/>
      <c r="F12" s="122"/>
      <c r="G12" s="122"/>
      <c r="H12" s="122"/>
      <c r="I12" s="123" t="s">
        <v>61</v>
      </c>
      <c r="J12" s="110">
        <v>100</v>
      </c>
      <c r="K12" s="289"/>
    </row>
    <row r="13" spans="1:11" ht="35.25" customHeight="1" x14ac:dyDescent="0.15">
      <c r="A13" s="97" t="s">
        <v>649</v>
      </c>
      <c r="B13" s="99">
        <v>5002</v>
      </c>
      <c r="C13" s="105" t="s">
        <v>126</v>
      </c>
      <c r="D13" s="115" t="s">
        <v>58</v>
      </c>
      <c r="E13" s="124"/>
      <c r="F13" s="122"/>
      <c r="G13" s="122"/>
      <c r="H13" s="122"/>
      <c r="I13" s="123" t="s">
        <v>66</v>
      </c>
      <c r="J13" s="110">
        <v>225</v>
      </c>
      <c r="K13" s="289"/>
    </row>
    <row r="14" spans="1:11" ht="35.25" customHeight="1" x14ac:dyDescent="0.15">
      <c r="A14" s="97" t="s">
        <v>649</v>
      </c>
      <c r="B14" s="99">
        <v>6109</v>
      </c>
      <c r="C14" s="105" t="s">
        <v>122</v>
      </c>
      <c r="D14" s="115" t="s">
        <v>476</v>
      </c>
      <c r="E14" s="124"/>
      <c r="F14" s="122"/>
      <c r="G14" s="122"/>
      <c r="H14" s="122"/>
      <c r="I14" s="123" t="s">
        <v>63</v>
      </c>
      <c r="J14" s="110">
        <v>240</v>
      </c>
      <c r="K14" s="289"/>
    </row>
    <row r="15" spans="1:11" s="34" customFormat="1" ht="35.25" customHeight="1" x14ac:dyDescent="0.15">
      <c r="A15" s="97" t="s">
        <v>649</v>
      </c>
      <c r="B15" s="99">
        <v>6116</v>
      </c>
      <c r="C15" s="105" t="s">
        <v>475</v>
      </c>
      <c r="D15" s="290" t="s">
        <v>477</v>
      </c>
      <c r="E15" s="291"/>
      <c r="F15" s="291"/>
      <c r="G15" s="291"/>
      <c r="H15" s="291"/>
      <c r="I15" s="123" t="s">
        <v>480</v>
      </c>
      <c r="J15" s="110">
        <v>50</v>
      </c>
      <c r="K15" s="289"/>
    </row>
    <row r="16" spans="1:11" ht="35.25" customHeight="1" x14ac:dyDescent="0.15">
      <c r="A16" s="97" t="s">
        <v>649</v>
      </c>
      <c r="B16" s="99">
        <v>5003</v>
      </c>
      <c r="C16" s="105" t="s">
        <v>482</v>
      </c>
      <c r="D16" s="115" t="s">
        <v>478</v>
      </c>
      <c r="E16" s="124"/>
      <c r="F16" s="122"/>
      <c r="G16" s="122"/>
      <c r="H16" s="122"/>
      <c r="I16" s="123" t="s">
        <v>481</v>
      </c>
      <c r="J16" s="110">
        <v>200</v>
      </c>
      <c r="K16" s="289"/>
    </row>
    <row r="17" spans="1:11" ht="35.25" customHeight="1" x14ac:dyDescent="0.15">
      <c r="A17" s="97" t="s">
        <v>649</v>
      </c>
      <c r="B17" s="99">
        <v>5004</v>
      </c>
      <c r="C17" s="105" t="s">
        <v>483</v>
      </c>
      <c r="D17" s="292" t="s">
        <v>479</v>
      </c>
      <c r="E17" s="292"/>
      <c r="F17" s="290" t="s">
        <v>486</v>
      </c>
      <c r="G17" s="291"/>
      <c r="H17" s="291"/>
      <c r="I17" s="123" t="s">
        <v>67</v>
      </c>
      <c r="J17" s="110">
        <v>150</v>
      </c>
      <c r="K17" s="289"/>
    </row>
    <row r="18" spans="1:11" s="77" customFormat="1" ht="35.25" customHeight="1" x14ac:dyDescent="0.15">
      <c r="A18" s="97" t="s">
        <v>649</v>
      </c>
      <c r="B18" s="99">
        <v>5011</v>
      </c>
      <c r="C18" s="105" t="s">
        <v>484</v>
      </c>
      <c r="D18" s="292"/>
      <c r="E18" s="292"/>
      <c r="F18" s="290" t="s">
        <v>487</v>
      </c>
      <c r="G18" s="291"/>
      <c r="H18" s="291"/>
      <c r="I18" s="123" t="s">
        <v>485</v>
      </c>
      <c r="J18" s="110">
        <v>160</v>
      </c>
      <c r="K18" s="289"/>
    </row>
    <row r="19" spans="1:11" ht="35.25" customHeight="1" x14ac:dyDescent="0.15">
      <c r="A19" s="97" t="s">
        <v>649</v>
      </c>
      <c r="B19" s="99">
        <v>5006</v>
      </c>
      <c r="C19" s="105" t="s">
        <v>129</v>
      </c>
      <c r="D19" s="296" t="s">
        <v>488</v>
      </c>
      <c r="E19" s="296"/>
      <c r="F19" s="319" t="s">
        <v>38</v>
      </c>
      <c r="G19" s="121" t="s">
        <v>40</v>
      </c>
      <c r="H19" s="122"/>
      <c r="I19" s="123" t="s">
        <v>54</v>
      </c>
      <c r="J19" s="110">
        <v>480</v>
      </c>
      <c r="K19" s="289"/>
    </row>
    <row r="20" spans="1:11" ht="35.25" customHeight="1" x14ac:dyDescent="0.15">
      <c r="A20" s="97" t="s">
        <v>649</v>
      </c>
      <c r="B20" s="99">
        <v>5007</v>
      </c>
      <c r="C20" s="105" t="s">
        <v>172</v>
      </c>
      <c r="D20" s="296"/>
      <c r="E20" s="296"/>
      <c r="F20" s="320"/>
      <c r="G20" s="121" t="s">
        <v>41</v>
      </c>
      <c r="H20" s="122"/>
      <c r="I20" s="123" t="s">
        <v>54</v>
      </c>
      <c r="J20" s="110">
        <v>480</v>
      </c>
      <c r="K20" s="289"/>
    </row>
    <row r="21" spans="1:11" ht="35.25" customHeight="1" x14ac:dyDescent="0.15">
      <c r="A21" s="97" t="s">
        <v>649</v>
      </c>
      <c r="B21" s="99">
        <v>5008</v>
      </c>
      <c r="C21" s="105" t="s">
        <v>173</v>
      </c>
      <c r="D21" s="296"/>
      <c r="E21" s="296"/>
      <c r="F21" s="321"/>
      <c r="G21" s="121" t="s">
        <v>42</v>
      </c>
      <c r="H21" s="122"/>
      <c r="I21" s="123" t="s">
        <v>54</v>
      </c>
      <c r="J21" s="110">
        <v>480</v>
      </c>
      <c r="K21" s="289"/>
    </row>
    <row r="22" spans="1:11" ht="35.25" customHeight="1" x14ac:dyDescent="0.15">
      <c r="A22" s="97" t="s">
        <v>649</v>
      </c>
      <c r="B22" s="99">
        <v>5009</v>
      </c>
      <c r="C22" s="105" t="s">
        <v>132</v>
      </c>
      <c r="D22" s="296"/>
      <c r="E22" s="296"/>
      <c r="F22" s="125" t="s">
        <v>39</v>
      </c>
      <c r="G22" s="322" t="s">
        <v>55</v>
      </c>
      <c r="H22" s="323"/>
      <c r="I22" s="123" t="s">
        <v>56</v>
      </c>
      <c r="J22" s="110">
        <v>700</v>
      </c>
      <c r="K22" s="289"/>
    </row>
    <row r="23" spans="1:11" ht="35.25" customHeight="1" x14ac:dyDescent="0.15">
      <c r="A23" s="97" t="s">
        <v>649</v>
      </c>
      <c r="B23" s="99">
        <v>5005</v>
      </c>
      <c r="C23" s="105" t="s">
        <v>174</v>
      </c>
      <c r="D23" s="290" t="s">
        <v>489</v>
      </c>
      <c r="E23" s="291"/>
      <c r="F23" s="291"/>
      <c r="G23" s="291"/>
      <c r="H23" s="291"/>
      <c r="I23" s="123" t="s">
        <v>60</v>
      </c>
      <c r="J23" s="110">
        <v>120</v>
      </c>
      <c r="K23" s="289"/>
    </row>
    <row r="24" spans="1:11" s="77" customFormat="1" ht="35.25" customHeight="1" x14ac:dyDescent="0.15">
      <c r="A24" s="97" t="s">
        <v>649</v>
      </c>
      <c r="B24" s="99">
        <v>6011</v>
      </c>
      <c r="C24" s="105" t="s">
        <v>497</v>
      </c>
      <c r="D24" s="313" t="s">
        <v>490</v>
      </c>
      <c r="E24" s="314"/>
      <c r="F24" s="294" t="s">
        <v>491</v>
      </c>
      <c r="G24" s="105" t="s">
        <v>27</v>
      </c>
      <c r="H24" s="112"/>
      <c r="I24" s="123" t="s">
        <v>493</v>
      </c>
      <c r="J24" s="110">
        <v>88</v>
      </c>
      <c r="K24" s="289"/>
    </row>
    <row r="25" spans="1:11" s="77" customFormat="1" ht="35.25" customHeight="1" x14ac:dyDescent="0.15">
      <c r="A25" s="97" t="s">
        <v>649</v>
      </c>
      <c r="B25" s="99">
        <v>6012</v>
      </c>
      <c r="C25" s="105" t="s">
        <v>498</v>
      </c>
      <c r="D25" s="315"/>
      <c r="E25" s="316"/>
      <c r="F25" s="295"/>
      <c r="G25" s="105" t="s">
        <v>29</v>
      </c>
      <c r="H25" s="112"/>
      <c r="I25" s="123" t="s">
        <v>494</v>
      </c>
      <c r="J25" s="110">
        <v>176</v>
      </c>
      <c r="K25" s="289"/>
    </row>
    <row r="26" spans="1:11" ht="35.25" customHeight="1" x14ac:dyDescent="0.15">
      <c r="A26" s="97" t="s">
        <v>649</v>
      </c>
      <c r="B26" s="99">
        <v>6107</v>
      </c>
      <c r="C26" s="105" t="s">
        <v>138</v>
      </c>
      <c r="D26" s="315"/>
      <c r="E26" s="316"/>
      <c r="F26" s="294" t="s">
        <v>492</v>
      </c>
      <c r="G26" s="105" t="s">
        <v>27</v>
      </c>
      <c r="H26" s="112"/>
      <c r="I26" s="123" t="s">
        <v>48</v>
      </c>
      <c r="J26" s="110">
        <v>72</v>
      </c>
      <c r="K26" s="289"/>
    </row>
    <row r="27" spans="1:11" ht="35.25" customHeight="1" x14ac:dyDescent="0.15">
      <c r="A27" s="97" t="s">
        <v>649</v>
      </c>
      <c r="B27" s="99">
        <v>6108</v>
      </c>
      <c r="C27" s="105" t="s">
        <v>139</v>
      </c>
      <c r="D27" s="315"/>
      <c r="E27" s="316"/>
      <c r="F27" s="295"/>
      <c r="G27" s="105" t="s">
        <v>29</v>
      </c>
      <c r="H27" s="112"/>
      <c r="I27" s="123" t="s">
        <v>49</v>
      </c>
      <c r="J27" s="110">
        <v>144</v>
      </c>
      <c r="K27" s="289"/>
    </row>
    <row r="28" spans="1:11" s="31" customFormat="1" ht="35.25" customHeight="1" x14ac:dyDescent="0.15">
      <c r="A28" s="97" t="s">
        <v>649</v>
      </c>
      <c r="B28" s="99">
        <v>6103</v>
      </c>
      <c r="C28" s="105" t="s">
        <v>495</v>
      </c>
      <c r="D28" s="315"/>
      <c r="E28" s="316"/>
      <c r="F28" s="294" t="s">
        <v>503</v>
      </c>
      <c r="G28" s="105" t="s">
        <v>27</v>
      </c>
      <c r="H28" s="112"/>
      <c r="I28" s="123" t="s">
        <v>52</v>
      </c>
      <c r="J28" s="110">
        <v>24</v>
      </c>
      <c r="K28" s="289"/>
    </row>
    <row r="29" spans="1:11" s="31" customFormat="1" ht="35.25" customHeight="1" x14ac:dyDescent="0.15">
      <c r="A29" s="97" t="s">
        <v>649</v>
      </c>
      <c r="B29" s="99">
        <v>6104</v>
      </c>
      <c r="C29" s="105" t="s">
        <v>496</v>
      </c>
      <c r="D29" s="317"/>
      <c r="E29" s="318"/>
      <c r="F29" s="295"/>
      <c r="G29" s="105" t="s">
        <v>29</v>
      </c>
      <c r="H29" s="112"/>
      <c r="I29" s="123" t="s">
        <v>50</v>
      </c>
      <c r="J29" s="110">
        <v>48</v>
      </c>
      <c r="K29" s="289"/>
    </row>
    <row r="30" spans="1:11" s="31" customFormat="1" ht="35.25" customHeight="1" x14ac:dyDescent="0.15">
      <c r="A30" s="97" t="s">
        <v>649</v>
      </c>
      <c r="B30" s="99">
        <v>4001</v>
      </c>
      <c r="C30" s="105" t="s">
        <v>499</v>
      </c>
      <c r="D30" s="296" t="s">
        <v>512</v>
      </c>
      <c r="E30" s="296"/>
      <c r="F30" s="296" t="s">
        <v>504</v>
      </c>
      <c r="G30" s="296"/>
      <c r="H30" s="296"/>
      <c r="I30" s="83" t="s">
        <v>22</v>
      </c>
      <c r="J30" s="110">
        <v>100</v>
      </c>
      <c r="K30" s="289"/>
    </row>
    <row r="31" spans="1:11" ht="35.25" customHeight="1" x14ac:dyDescent="0.15">
      <c r="A31" s="97" t="s">
        <v>649</v>
      </c>
      <c r="B31" s="99">
        <v>4002</v>
      </c>
      <c r="C31" s="105" t="s">
        <v>500</v>
      </c>
      <c r="D31" s="296"/>
      <c r="E31" s="296"/>
      <c r="F31" s="296" t="s">
        <v>505</v>
      </c>
      <c r="G31" s="289"/>
      <c r="H31" s="289"/>
      <c r="I31" s="83" t="s">
        <v>21</v>
      </c>
      <c r="J31" s="84">
        <v>200</v>
      </c>
      <c r="K31" s="289"/>
    </row>
    <row r="32" spans="1:11" ht="35.25" customHeight="1" x14ac:dyDescent="0.15">
      <c r="A32" s="97" t="s">
        <v>649</v>
      </c>
      <c r="B32" s="99">
        <v>4003</v>
      </c>
      <c r="C32" s="105" t="s">
        <v>502</v>
      </c>
      <c r="D32" s="296"/>
      <c r="E32" s="296"/>
      <c r="F32" s="296"/>
      <c r="G32" s="95" t="s">
        <v>205</v>
      </c>
      <c r="H32" s="84"/>
      <c r="I32" s="83" t="s">
        <v>22</v>
      </c>
      <c r="J32" s="84">
        <v>100</v>
      </c>
      <c r="K32" s="289"/>
    </row>
    <row r="33" spans="1:11" s="77" customFormat="1" ht="35.25" customHeight="1" x14ac:dyDescent="0.15">
      <c r="A33" s="97" t="s">
        <v>649</v>
      </c>
      <c r="B33" s="99">
        <v>6200</v>
      </c>
      <c r="C33" s="105" t="s">
        <v>506</v>
      </c>
      <c r="D33" s="292" t="s">
        <v>600</v>
      </c>
      <c r="E33" s="292"/>
      <c r="F33" s="290" t="s">
        <v>563</v>
      </c>
      <c r="G33" s="291"/>
      <c r="H33" s="293"/>
      <c r="I33" s="123" t="s">
        <v>510</v>
      </c>
      <c r="J33" s="126">
        <v>20</v>
      </c>
      <c r="K33" s="289" t="s">
        <v>202</v>
      </c>
    </row>
    <row r="34" spans="1:11" s="31" customFormat="1" ht="35.25" customHeight="1" x14ac:dyDescent="0.15">
      <c r="A34" s="97" t="s">
        <v>649</v>
      </c>
      <c r="B34" s="99">
        <v>6201</v>
      </c>
      <c r="C34" s="105" t="s">
        <v>507</v>
      </c>
      <c r="D34" s="292"/>
      <c r="E34" s="292"/>
      <c r="F34" s="292" t="s">
        <v>508</v>
      </c>
      <c r="G34" s="292"/>
      <c r="H34" s="292"/>
      <c r="I34" s="123" t="s">
        <v>201</v>
      </c>
      <c r="J34" s="110">
        <v>5</v>
      </c>
      <c r="K34" s="289"/>
    </row>
    <row r="35" spans="1:11" s="77" customFormat="1" ht="35.25" customHeight="1" x14ac:dyDescent="0.15">
      <c r="A35" s="97" t="s">
        <v>649</v>
      </c>
      <c r="B35" s="99">
        <v>6311</v>
      </c>
      <c r="C35" s="105" t="s">
        <v>564</v>
      </c>
      <c r="D35" s="290" t="s">
        <v>565</v>
      </c>
      <c r="E35" s="291"/>
      <c r="F35" s="291"/>
      <c r="G35" s="291"/>
      <c r="H35" s="291"/>
      <c r="I35" s="123" t="s">
        <v>511</v>
      </c>
      <c r="J35" s="126">
        <v>40</v>
      </c>
      <c r="K35" s="166" t="s">
        <v>11</v>
      </c>
    </row>
    <row r="36" spans="1:11" ht="35.25" customHeight="1" x14ac:dyDescent="0.15">
      <c r="A36" s="97" t="s">
        <v>649</v>
      </c>
      <c r="B36" s="97">
        <v>6100</v>
      </c>
      <c r="C36" s="80" t="s">
        <v>195</v>
      </c>
      <c r="D36" s="276" t="s">
        <v>513</v>
      </c>
      <c r="E36" s="277"/>
      <c r="F36" s="80" t="s">
        <v>455</v>
      </c>
      <c r="G36" s="303" t="s">
        <v>462</v>
      </c>
      <c r="H36" s="304"/>
      <c r="I36" s="305"/>
      <c r="J36" s="127"/>
      <c r="K36" s="166"/>
    </row>
    <row r="37" spans="1:11" ht="35.25" customHeight="1" x14ac:dyDescent="0.15">
      <c r="A37" s="97" t="s">
        <v>649</v>
      </c>
      <c r="B37" s="97">
        <v>6110</v>
      </c>
      <c r="C37" s="80" t="s">
        <v>196</v>
      </c>
      <c r="D37" s="278"/>
      <c r="E37" s="279"/>
      <c r="F37" s="80" t="s">
        <v>463</v>
      </c>
      <c r="G37" s="303" t="s">
        <v>464</v>
      </c>
      <c r="H37" s="304"/>
      <c r="I37" s="305"/>
      <c r="J37" s="127"/>
      <c r="K37" s="166"/>
    </row>
    <row r="38" spans="1:11" ht="35.25" customHeight="1" x14ac:dyDescent="0.15">
      <c r="A38" s="97" t="s">
        <v>649</v>
      </c>
      <c r="B38" s="97">
        <v>6111</v>
      </c>
      <c r="C38" s="80" t="s">
        <v>197</v>
      </c>
      <c r="D38" s="278"/>
      <c r="E38" s="279"/>
      <c r="F38" s="80" t="s">
        <v>460</v>
      </c>
      <c r="G38" s="303" t="s">
        <v>465</v>
      </c>
      <c r="H38" s="304"/>
      <c r="I38" s="305"/>
      <c r="J38" s="127"/>
      <c r="K38" s="166"/>
    </row>
    <row r="39" spans="1:11" s="31" customFormat="1" ht="35.25" customHeight="1" x14ac:dyDescent="0.15">
      <c r="A39" s="97" t="s">
        <v>649</v>
      </c>
      <c r="B39" s="97">
        <v>6118</v>
      </c>
      <c r="C39" s="80" t="s">
        <v>365</v>
      </c>
      <c r="D39" s="287" t="s">
        <v>514</v>
      </c>
      <c r="E39" s="287"/>
      <c r="F39" s="80" t="s">
        <v>517</v>
      </c>
      <c r="G39" s="303" t="s">
        <v>515</v>
      </c>
      <c r="H39" s="304"/>
      <c r="I39" s="305"/>
      <c r="J39" s="81"/>
      <c r="K39" s="166"/>
    </row>
    <row r="40" spans="1:11" ht="35.25" customHeight="1" x14ac:dyDescent="0.15">
      <c r="A40" s="97" t="s">
        <v>649</v>
      </c>
      <c r="B40" s="97">
        <v>6119</v>
      </c>
      <c r="C40" s="80" t="s">
        <v>366</v>
      </c>
      <c r="D40" s="287"/>
      <c r="E40" s="287"/>
      <c r="F40" s="128" t="s">
        <v>518</v>
      </c>
      <c r="G40" s="303" t="s">
        <v>516</v>
      </c>
      <c r="H40" s="304"/>
      <c r="I40" s="305"/>
      <c r="J40" s="80"/>
      <c r="K40" s="166"/>
    </row>
    <row r="41" spans="1:11" ht="35.25" customHeight="1" x14ac:dyDescent="0.15">
      <c r="A41" s="46" t="s">
        <v>23</v>
      </c>
      <c r="B41" s="38"/>
      <c r="C41" s="38"/>
      <c r="D41" s="59"/>
      <c r="E41" s="59"/>
      <c r="F41" s="38"/>
      <c r="G41" s="38"/>
      <c r="H41" s="38"/>
      <c r="I41" s="87"/>
      <c r="J41" s="38"/>
      <c r="K41" s="38"/>
    </row>
    <row r="42" spans="1:11" ht="35.25" customHeight="1" x14ac:dyDescent="0.15">
      <c r="A42" s="176" t="s">
        <v>2</v>
      </c>
      <c r="B42" s="176"/>
      <c r="C42" s="179" t="s">
        <v>3</v>
      </c>
      <c r="D42" s="176" t="s">
        <v>4</v>
      </c>
      <c r="E42" s="176"/>
      <c r="F42" s="176"/>
      <c r="G42" s="176"/>
      <c r="H42" s="176"/>
      <c r="I42" s="176"/>
      <c r="J42" s="177" t="s">
        <v>9</v>
      </c>
      <c r="K42" s="176" t="s">
        <v>10</v>
      </c>
    </row>
    <row r="43" spans="1:11" ht="35.25" customHeight="1" x14ac:dyDescent="0.15">
      <c r="A43" s="78" t="s">
        <v>0</v>
      </c>
      <c r="B43" s="78" t="s">
        <v>1</v>
      </c>
      <c r="C43" s="180"/>
      <c r="D43" s="176"/>
      <c r="E43" s="176"/>
      <c r="F43" s="176"/>
      <c r="G43" s="176"/>
      <c r="H43" s="176"/>
      <c r="I43" s="176"/>
      <c r="J43" s="177"/>
      <c r="K43" s="176"/>
    </row>
    <row r="44" spans="1:11" ht="35.25" customHeight="1" x14ac:dyDescent="0.15">
      <c r="A44" s="97" t="s">
        <v>649</v>
      </c>
      <c r="B44" s="97">
        <v>8001</v>
      </c>
      <c r="C44" s="80" t="s">
        <v>144</v>
      </c>
      <c r="D44" s="276" t="s">
        <v>527</v>
      </c>
      <c r="E44" s="277"/>
      <c r="F44" s="166" t="s">
        <v>27</v>
      </c>
      <c r="G44" s="161" t="s">
        <v>520</v>
      </c>
      <c r="H44" s="161"/>
      <c r="I44" s="282" t="s">
        <v>157</v>
      </c>
      <c r="J44" s="81">
        <f>ROUND(J4*0.7,0)</f>
        <v>1170</v>
      </c>
      <c r="K44" s="97" t="s">
        <v>11</v>
      </c>
    </row>
    <row r="45" spans="1:11" ht="35.25" customHeight="1" x14ac:dyDescent="0.15">
      <c r="A45" s="97" t="s">
        <v>649</v>
      </c>
      <c r="B45" s="97">
        <v>8002</v>
      </c>
      <c r="C45" s="80" t="s">
        <v>145</v>
      </c>
      <c r="D45" s="278"/>
      <c r="E45" s="279"/>
      <c r="F45" s="166"/>
      <c r="G45" s="161" t="s">
        <v>522</v>
      </c>
      <c r="H45" s="161"/>
      <c r="I45" s="283"/>
      <c r="J45" s="81">
        <f>ROUND(J5*0.7,0)</f>
        <v>39</v>
      </c>
      <c r="K45" s="97" t="s">
        <v>12</v>
      </c>
    </row>
    <row r="46" spans="1:11" ht="35.25" customHeight="1" x14ac:dyDescent="0.15">
      <c r="A46" s="97" t="s">
        <v>649</v>
      </c>
      <c r="B46" s="97">
        <v>8011</v>
      </c>
      <c r="C46" s="80" t="s">
        <v>175</v>
      </c>
      <c r="D46" s="278"/>
      <c r="E46" s="279"/>
      <c r="F46" s="166" t="s">
        <v>29</v>
      </c>
      <c r="G46" s="161" t="s">
        <v>524</v>
      </c>
      <c r="H46" s="161"/>
      <c r="I46" s="283"/>
      <c r="J46" s="81">
        <f>ROUND(J6*0.7,0)</f>
        <v>2400</v>
      </c>
      <c r="K46" s="97" t="s">
        <v>11</v>
      </c>
    </row>
    <row r="47" spans="1:11" ht="35.25" customHeight="1" x14ac:dyDescent="0.15">
      <c r="A47" s="97" t="s">
        <v>649</v>
      </c>
      <c r="B47" s="97">
        <v>8012</v>
      </c>
      <c r="C47" s="80" t="s">
        <v>176</v>
      </c>
      <c r="D47" s="280"/>
      <c r="E47" s="281"/>
      <c r="F47" s="166"/>
      <c r="G47" s="161" t="s">
        <v>526</v>
      </c>
      <c r="H47" s="161"/>
      <c r="I47" s="284"/>
      <c r="J47" s="81">
        <f>ROUND(J7*0.7,0)</f>
        <v>79</v>
      </c>
      <c r="K47" s="97" t="s">
        <v>12</v>
      </c>
    </row>
    <row r="48" spans="1:11" ht="35.25" customHeight="1" x14ac:dyDescent="0.15">
      <c r="A48" s="38"/>
      <c r="B48" s="38"/>
      <c r="C48" s="38"/>
      <c r="D48" s="59"/>
      <c r="E48" s="59"/>
      <c r="F48" s="38"/>
      <c r="G48" s="38"/>
      <c r="H48" s="38"/>
      <c r="I48" s="87"/>
      <c r="J48" s="85"/>
      <c r="K48" s="38"/>
    </row>
    <row r="49" spans="1:13" ht="35.25" customHeight="1" x14ac:dyDescent="0.15">
      <c r="A49" s="47" t="s">
        <v>24</v>
      </c>
      <c r="B49" s="38"/>
      <c r="C49" s="38"/>
      <c r="D49" s="59"/>
      <c r="E49" s="59"/>
      <c r="F49" s="38"/>
      <c r="G49" s="38"/>
      <c r="H49" s="38"/>
      <c r="I49" s="87"/>
      <c r="J49" s="85"/>
      <c r="K49" s="38"/>
    </row>
    <row r="50" spans="1:13" ht="35.25" customHeight="1" x14ac:dyDescent="0.15">
      <c r="A50" s="176" t="s">
        <v>2</v>
      </c>
      <c r="B50" s="176"/>
      <c r="C50" s="179" t="s">
        <v>3</v>
      </c>
      <c r="D50" s="176" t="s">
        <v>4</v>
      </c>
      <c r="E50" s="176"/>
      <c r="F50" s="176"/>
      <c r="G50" s="176"/>
      <c r="H50" s="176"/>
      <c r="I50" s="176"/>
      <c r="J50" s="177" t="s">
        <v>9</v>
      </c>
      <c r="K50" s="176" t="s">
        <v>10</v>
      </c>
    </row>
    <row r="51" spans="1:13" ht="35.25" customHeight="1" x14ac:dyDescent="0.15">
      <c r="A51" s="78" t="s">
        <v>0</v>
      </c>
      <c r="B51" s="78" t="s">
        <v>1</v>
      </c>
      <c r="C51" s="180"/>
      <c r="D51" s="176"/>
      <c r="E51" s="176"/>
      <c r="F51" s="176"/>
      <c r="G51" s="176"/>
      <c r="H51" s="176"/>
      <c r="I51" s="176"/>
      <c r="J51" s="177"/>
      <c r="K51" s="176"/>
    </row>
    <row r="52" spans="1:13" ht="35.25" customHeight="1" x14ac:dyDescent="0.15">
      <c r="A52" s="97" t="s">
        <v>649</v>
      </c>
      <c r="B52" s="97">
        <v>9001</v>
      </c>
      <c r="C52" s="80" t="s">
        <v>150</v>
      </c>
      <c r="D52" s="276" t="s">
        <v>527</v>
      </c>
      <c r="E52" s="277"/>
      <c r="F52" s="166" t="s">
        <v>27</v>
      </c>
      <c r="G52" s="161" t="s">
        <v>519</v>
      </c>
      <c r="H52" s="161"/>
      <c r="I52" s="282" t="s">
        <v>158</v>
      </c>
      <c r="J52" s="81">
        <f>ROUND(J4*0.7,0)</f>
        <v>1170</v>
      </c>
      <c r="K52" s="97" t="s">
        <v>11</v>
      </c>
      <c r="M52" s="9"/>
    </row>
    <row r="53" spans="1:13" ht="35.25" customHeight="1" x14ac:dyDescent="0.15">
      <c r="A53" s="97" t="s">
        <v>649</v>
      </c>
      <c r="B53" s="97">
        <v>9002</v>
      </c>
      <c r="C53" s="80" t="s">
        <v>177</v>
      </c>
      <c r="D53" s="278"/>
      <c r="E53" s="279"/>
      <c r="F53" s="166"/>
      <c r="G53" s="161" t="s">
        <v>521</v>
      </c>
      <c r="H53" s="161"/>
      <c r="I53" s="283"/>
      <c r="J53" s="81">
        <f>ROUND(J5*0.7,0)</f>
        <v>39</v>
      </c>
      <c r="K53" s="97" t="s">
        <v>12</v>
      </c>
      <c r="M53" s="9"/>
    </row>
    <row r="54" spans="1:13" ht="35.25" customHeight="1" x14ac:dyDescent="0.15">
      <c r="A54" s="97" t="s">
        <v>649</v>
      </c>
      <c r="B54" s="97">
        <v>9011</v>
      </c>
      <c r="C54" s="80" t="s">
        <v>178</v>
      </c>
      <c r="D54" s="278"/>
      <c r="E54" s="279"/>
      <c r="F54" s="166" t="s">
        <v>29</v>
      </c>
      <c r="G54" s="161" t="s">
        <v>523</v>
      </c>
      <c r="H54" s="161"/>
      <c r="I54" s="283"/>
      <c r="J54" s="81">
        <f>ROUND(J6*0.7,0)</f>
        <v>2400</v>
      </c>
      <c r="K54" s="97" t="s">
        <v>11</v>
      </c>
      <c r="M54" s="9"/>
    </row>
    <row r="55" spans="1:13" ht="35.25" customHeight="1" x14ac:dyDescent="0.15">
      <c r="A55" s="97" t="s">
        <v>649</v>
      </c>
      <c r="B55" s="97">
        <v>9012</v>
      </c>
      <c r="C55" s="80" t="s">
        <v>153</v>
      </c>
      <c r="D55" s="280"/>
      <c r="E55" s="281"/>
      <c r="F55" s="166"/>
      <c r="G55" s="161" t="s">
        <v>525</v>
      </c>
      <c r="H55" s="161"/>
      <c r="I55" s="284"/>
      <c r="J55" s="81">
        <f>ROUND(J7*0.7,0)</f>
        <v>79</v>
      </c>
      <c r="K55" s="97" t="s">
        <v>12</v>
      </c>
      <c r="M55" s="9"/>
    </row>
    <row r="56" spans="1:13" ht="24.75" customHeight="1" x14ac:dyDescent="0.15">
      <c r="A56" s="46" t="s">
        <v>652</v>
      </c>
      <c r="B56" s="38"/>
      <c r="C56" s="38"/>
      <c r="D56" s="59"/>
      <c r="E56" s="59"/>
      <c r="F56" s="38"/>
      <c r="G56" s="38"/>
      <c r="H56" s="38"/>
      <c r="I56" s="87"/>
      <c r="J56" s="38"/>
      <c r="K56" s="38"/>
    </row>
    <row r="348" spans="7:7" x14ac:dyDescent="0.15">
      <c r="G348" s="36"/>
    </row>
    <row r="357" spans="7:7" x14ac:dyDescent="0.15">
      <c r="G357" s="36"/>
    </row>
    <row r="366" spans="7:7" x14ac:dyDescent="0.15">
      <c r="G366" s="36"/>
    </row>
    <row r="374" spans="7:7" x14ac:dyDescent="0.15">
      <c r="G374" s="36"/>
    </row>
  </sheetData>
  <mergeCells count="72">
    <mergeCell ref="F24:F25"/>
    <mergeCell ref="H4:I4"/>
    <mergeCell ref="H5:I5"/>
    <mergeCell ref="F26:F27"/>
    <mergeCell ref="D30:E32"/>
    <mergeCell ref="F31:F32"/>
    <mergeCell ref="G31:H31"/>
    <mergeCell ref="D17:E18"/>
    <mergeCell ref="D8:F9"/>
    <mergeCell ref="G8:I8"/>
    <mergeCell ref="G9:I9"/>
    <mergeCell ref="D24:E29"/>
    <mergeCell ref="F19:F21"/>
    <mergeCell ref="D19:E22"/>
    <mergeCell ref="G22:H22"/>
    <mergeCell ref="G36:I36"/>
    <mergeCell ref="G39:I39"/>
    <mergeCell ref="G40:I40"/>
    <mergeCell ref="D36:E38"/>
    <mergeCell ref="D39:E40"/>
    <mergeCell ref="G38:I38"/>
    <mergeCell ref="G37:I37"/>
    <mergeCell ref="J2:J3"/>
    <mergeCell ref="K2:K3"/>
    <mergeCell ref="K33:K34"/>
    <mergeCell ref="D23:H23"/>
    <mergeCell ref="K35:K40"/>
    <mergeCell ref="K10:K32"/>
    <mergeCell ref="D33:E34"/>
    <mergeCell ref="D35:H35"/>
    <mergeCell ref="F34:H34"/>
    <mergeCell ref="F33:H33"/>
    <mergeCell ref="F17:H17"/>
    <mergeCell ref="F18:H18"/>
    <mergeCell ref="F28:F29"/>
    <mergeCell ref="F30:H30"/>
    <mergeCell ref="D15:H15"/>
    <mergeCell ref="D10:F11"/>
    <mergeCell ref="A2:B2"/>
    <mergeCell ref="C2:C3"/>
    <mergeCell ref="D2:I3"/>
    <mergeCell ref="G6:G7"/>
    <mergeCell ref="D4:F7"/>
    <mergeCell ref="H6:I6"/>
    <mergeCell ref="H7:I7"/>
    <mergeCell ref="G4:G5"/>
    <mergeCell ref="A50:B50"/>
    <mergeCell ref="C50:C51"/>
    <mergeCell ref="D50:I51"/>
    <mergeCell ref="A42:B42"/>
    <mergeCell ref="C42:C43"/>
    <mergeCell ref="D42:I43"/>
    <mergeCell ref="D44:E47"/>
    <mergeCell ref="I44:I47"/>
    <mergeCell ref="F44:F45"/>
    <mergeCell ref="G44:H44"/>
    <mergeCell ref="G45:H45"/>
    <mergeCell ref="G46:H46"/>
    <mergeCell ref="G47:H47"/>
    <mergeCell ref="F46:F47"/>
    <mergeCell ref="J50:J51"/>
    <mergeCell ref="K50:K51"/>
    <mergeCell ref="D52:E55"/>
    <mergeCell ref="I52:I55"/>
    <mergeCell ref="J42:J43"/>
    <mergeCell ref="K42:K43"/>
    <mergeCell ref="F54:F55"/>
    <mergeCell ref="G54:H54"/>
    <mergeCell ref="G55:H55"/>
    <mergeCell ref="F52:F53"/>
    <mergeCell ref="G52:H52"/>
    <mergeCell ref="G53:H53"/>
  </mergeCells>
  <phoneticPr fontId="2"/>
  <pageMargins left="0.70866141732283472" right="0.62992125984251968" top="0.74803149606299213" bottom="0.74803149606299213" header="0.31496062992125984" footer="0.31496062992125984"/>
  <pageSetup paperSize="9" scale="2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K562"/>
  <sheetViews>
    <sheetView view="pageBreakPreview" topLeftCell="C1" zoomScale="50" zoomScaleNormal="25" zoomScaleSheetLayoutView="50" workbookViewId="0">
      <selection activeCell="G135" sqref="G135"/>
    </sheetView>
  </sheetViews>
  <sheetFormatPr defaultRowHeight="18.75" x14ac:dyDescent="0.15"/>
  <cols>
    <col min="1" max="2" width="17.5" style="38" customWidth="1"/>
    <col min="3" max="3" width="98.375" style="38" customWidth="1"/>
    <col min="4" max="4" width="32.875" style="43" customWidth="1"/>
    <col min="5" max="5" width="16.125" style="43" customWidth="1"/>
    <col min="6" max="6" width="45.75" style="43" customWidth="1"/>
    <col min="7" max="7" width="92.875" style="59" bestFit="1" customWidth="1"/>
    <col min="8" max="8" width="30.75" style="43" customWidth="1"/>
    <col min="9" max="9" width="17.5" style="58" customWidth="1"/>
    <col min="10" max="10" width="17.5" style="38" customWidth="1"/>
    <col min="11" max="11" width="9" style="37"/>
    <col min="12" max="12" width="1.5" style="37" customWidth="1"/>
    <col min="13" max="13" width="9" style="37" hidden="1" customWidth="1"/>
    <col min="14" max="17" width="9" style="37"/>
    <col min="18" max="18" width="4.375" style="37" customWidth="1"/>
    <col min="19" max="37" width="9" style="37" hidden="1" customWidth="1"/>
    <col min="38" max="16384" width="9" style="37"/>
  </cols>
  <sheetData>
    <row r="1" spans="1:10" ht="31.5" customHeight="1" x14ac:dyDescent="0.15">
      <c r="A1" s="46" t="s">
        <v>206</v>
      </c>
      <c r="B1" s="43"/>
      <c r="I1" s="55"/>
      <c r="J1" s="43"/>
    </row>
    <row r="2" spans="1:10" ht="31.5" customHeight="1" x14ac:dyDescent="0.15">
      <c r="A2" s="176" t="s">
        <v>2</v>
      </c>
      <c r="B2" s="176"/>
      <c r="C2" s="179" t="s">
        <v>3</v>
      </c>
      <c r="D2" s="176" t="s">
        <v>4</v>
      </c>
      <c r="E2" s="176"/>
      <c r="F2" s="176"/>
      <c r="G2" s="176"/>
      <c r="H2" s="176"/>
      <c r="I2" s="326" t="s">
        <v>9</v>
      </c>
      <c r="J2" s="176" t="s">
        <v>10</v>
      </c>
    </row>
    <row r="3" spans="1:10" ht="31.5" customHeight="1" x14ac:dyDescent="0.15">
      <c r="A3" s="50" t="s">
        <v>0</v>
      </c>
      <c r="B3" s="50" t="s">
        <v>1</v>
      </c>
      <c r="C3" s="180"/>
      <c r="D3" s="176"/>
      <c r="E3" s="176"/>
      <c r="F3" s="176"/>
      <c r="G3" s="176"/>
      <c r="H3" s="176"/>
      <c r="I3" s="326"/>
      <c r="J3" s="176"/>
    </row>
    <row r="4" spans="1:10" ht="31.5" customHeight="1" x14ac:dyDescent="0.15">
      <c r="A4" s="261" t="s">
        <v>207</v>
      </c>
      <c r="B4" s="262"/>
      <c r="C4" s="262"/>
      <c r="D4" s="262"/>
      <c r="E4" s="262"/>
      <c r="F4" s="335"/>
      <c r="G4" s="262"/>
      <c r="H4" s="262"/>
      <c r="I4" s="262"/>
      <c r="J4" s="336"/>
    </row>
    <row r="5" spans="1:10" s="103" customFormat="1" ht="31.5" customHeight="1" x14ac:dyDescent="0.15">
      <c r="A5" s="99" t="s">
        <v>208</v>
      </c>
      <c r="B5" s="99">
        <v>1001</v>
      </c>
      <c r="C5" s="105" t="s">
        <v>171</v>
      </c>
      <c r="D5" s="333" t="s">
        <v>209</v>
      </c>
      <c r="E5" s="333"/>
      <c r="F5" s="289" t="s">
        <v>27</v>
      </c>
      <c r="G5" s="334" t="s">
        <v>624</v>
      </c>
      <c r="H5" s="334"/>
      <c r="I5" s="106">
        <f>'Ａ6　通所型(介護予防通所介護相当)'!J4</f>
        <v>1672</v>
      </c>
      <c r="J5" s="327" t="s">
        <v>11</v>
      </c>
    </row>
    <row r="6" spans="1:10" s="103" customFormat="1" ht="31.5" customHeight="1" x14ac:dyDescent="0.15">
      <c r="A6" s="99" t="s">
        <v>208</v>
      </c>
      <c r="B6" s="99">
        <v>1002</v>
      </c>
      <c r="C6" s="105" t="s">
        <v>210</v>
      </c>
      <c r="D6" s="333"/>
      <c r="E6" s="333"/>
      <c r="F6" s="289"/>
      <c r="G6" s="107" t="s">
        <v>183</v>
      </c>
      <c r="H6" s="95"/>
      <c r="I6" s="108">
        <f>ROUND(I5*59/1000,0)</f>
        <v>99</v>
      </c>
      <c r="J6" s="328"/>
    </row>
    <row r="7" spans="1:10" s="103" customFormat="1" ht="31.5" customHeight="1" x14ac:dyDescent="0.15">
      <c r="A7" s="99" t="s">
        <v>217</v>
      </c>
      <c r="B7" s="99">
        <v>1003</v>
      </c>
      <c r="C7" s="105" t="s">
        <v>211</v>
      </c>
      <c r="D7" s="333"/>
      <c r="E7" s="333"/>
      <c r="F7" s="289"/>
      <c r="G7" s="107" t="s">
        <v>184</v>
      </c>
      <c r="H7" s="95"/>
      <c r="I7" s="108">
        <f>ROUND(I5*43/1000,0)</f>
        <v>72</v>
      </c>
      <c r="J7" s="328"/>
    </row>
    <row r="8" spans="1:10" s="103" customFormat="1" ht="31.5" customHeight="1" x14ac:dyDescent="0.15">
      <c r="A8" s="99" t="s">
        <v>217</v>
      </c>
      <c r="B8" s="99">
        <v>1004</v>
      </c>
      <c r="C8" s="105" t="s">
        <v>212</v>
      </c>
      <c r="D8" s="333"/>
      <c r="E8" s="333"/>
      <c r="F8" s="289"/>
      <c r="G8" s="107" t="s">
        <v>185</v>
      </c>
      <c r="H8" s="95"/>
      <c r="I8" s="108">
        <f>ROUND(I5*23/1000,0)</f>
        <v>38</v>
      </c>
      <c r="J8" s="328"/>
    </row>
    <row r="9" spans="1:10" s="103" customFormat="1" ht="31.5" customHeight="1" x14ac:dyDescent="0.15">
      <c r="A9" s="99" t="s">
        <v>217</v>
      </c>
      <c r="B9" s="99">
        <v>1007</v>
      </c>
      <c r="C9" s="105" t="s">
        <v>404</v>
      </c>
      <c r="D9" s="333"/>
      <c r="E9" s="333"/>
      <c r="F9" s="289"/>
      <c r="G9" s="109" t="s">
        <v>367</v>
      </c>
      <c r="H9" s="93"/>
      <c r="I9" s="108">
        <f>ROUND(I5*12/1000,0)</f>
        <v>20</v>
      </c>
      <c r="J9" s="328"/>
    </row>
    <row r="10" spans="1:10" s="103" customFormat="1" ht="31.5" customHeight="1" x14ac:dyDescent="0.15">
      <c r="A10" s="99" t="s">
        <v>217</v>
      </c>
      <c r="B10" s="99">
        <v>1008</v>
      </c>
      <c r="C10" s="105" t="s">
        <v>405</v>
      </c>
      <c r="D10" s="333"/>
      <c r="E10" s="333"/>
      <c r="F10" s="289"/>
      <c r="G10" s="109" t="s">
        <v>453</v>
      </c>
      <c r="H10" s="93"/>
      <c r="I10" s="108">
        <f>ROUND(I5*10/1000,0)</f>
        <v>17</v>
      </c>
      <c r="J10" s="328"/>
    </row>
    <row r="11" spans="1:10" s="103" customFormat="1" ht="31.5" customHeight="1" x14ac:dyDescent="0.15">
      <c r="A11" s="99" t="s">
        <v>217</v>
      </c>
      <c r="B11" s="99">
        <v>1011</v>
      </c>
      <c r="C11" s="105" t="s">
        <v>213</v>
      </c>
      <c r="D11" s="333"/>
      <c r="E11" s="333"/>
      <c r="F11" s="289"/>
      <c r="G11" s="289" t="s">
        <v>529</v>
      </c>
      <c r="H11" s="289"/>
      <c r="I11" s="111">
        <f>'Ａ6　通所型(介護予防通所介護相当)'!J4+'Ａ6　通所型(介護予防通所介護相当)'!J10</f>
        <v>1296</v>
      </c>
      <c r="J11" s="328"/>
    </row>
    <row r="12" spans="1:10" s="103" customFormat="1" ht="31.5" customHeight="1" x14ac:dyDescent="0.15">
      <c r="A12" s="99" t="s">
        <v>217</v>
      </c>
      <c r="B12" s="99">
        <v>1012</v>
      </c>
      <c r="C12" s="105" t="s">
        <v>214</v>
      </c>
      <c r="D12" s="333"/>
      <c r="E12" s="333"/>
      <c r="F12" s="289"/>
      <c r="G12" s="107" t="s">
        <v>183</v>
      </c>
      <c r="H12" s="99"/>
      <c r="I12" s="108">
        <f>ROUND(I11*59/1000,0)</f>
        <v>76</v>
      </c>
      <c r="J12" s="328"/>
    </row>
    <row r="13" spans="1:10" s="103" customFormat="1" ht="31.5" customHeight="1" x14ac:dyDescent="0.15">
      <c r="A13" s="99" t="s">
        <v>217</v>
      </c>
      <c r="B13" s="99">
        <v>1013</v>
      </c>
      <c r="C13" s="105" t="s">
        <v>215</v>
      </c>
      <c r="D13" s="333"/>
      <c r="E13" s="333"/>
      <c r="F13" s="289"/>
      <c r="G13" s="107" t="s">
        <v>184</v>
      </c>
      <c r="H13" s="99"/>
      <c r="I13" s="108">
        <f>ROUND(I11*43/1000,0)</f>
        <v>56</v>
      </c>
      <c r="J13" s="328"/>
    </row>
    <row r="14" spans="1:10" s="103" customFormat="1" ht="31.5" customHeight="1" x14ac:dyDescent="0.15">
      <c r="A14" s="99" t="s">
        <v>217</v>
      </c>
      <c r="B14" s="99">
        <v>1014</v>
      </c>
      <c r="C14" s="105" t="s">
        <v>216</v>
      </c>
      <c r="D14" s="333"/>
      <c r="E14" s="333"/>
      <c r="F14" s="289"/>
      <c r="G14" s="107" t="s">
        <v>185</v>
      </c>
      <c r="H14" s="99"/>
      <c r="I14" s="108">
        <f>ROUND(I11*23/1000,0)</f>
        <v>30</v>
      </c>
      <c r="J14" s="328"/>
    </row>
    <row r="15" spans="1:10" s="103" customFormat="1" ht="31.5" customHeight="1" x14ac:dyDescent="0.15">
      <c r="A15" s="99" t="s">
        <v>217</v>
      </c>
      <c r="B15" s="99">
        <v>1017</v>
      </c>
      <c r="C15" s="105" t="s">
        <v>406</v>
      </c>
      <c r="D15" s="333"/>
      <c r="E15" s="333"/>
      <c r="F15" s="289"/>
      <c r="G15" s="109" t="s">
        <v>367</v>
      </c>
      <c r="H15" s="99"/>
      <c r="I15" s="108">
        <f>ROUND(I11*12/1000,0)</f>
        <v>16</v>
      </c>
      <c r="J15" s="328"/>
    </row>
    <row r="16" spans="1:10" s="103" customFormat="1" ht="31.5" customHeight="1" x14ac:dyDescent="0.15">
      <c r="A16" s="99" t="s">
        <v>217</v>
      </c>
      <c r="B16" s="99">
        <v>1018</v>
      </c>
      <c r="C16" s="105" t="s">
        <v>407</v>
      </c>
      <c r="D16" s="333"/>
      <c r="E16" s="333"/>
      <c r="F16" s="289"/>
      <c r="G16" s="109" t="s">
        <v>453</v>
      </c>
      <c r="H16" s="99"/>
      <c r="I16" s="108">
        <f>ROUND(I11*10/1000,0)</f>
        <v>13</v>
      </c>
      <c r="J16" s="328"/>
    </row>
    <row r="17" spans="1:10" s="103" customFormat="1" ht="31.5" customHeight="1" x14ac:dyDescent="0.15">
      <c r="A17" s="99" t="s">
        <v>217</v>
      </c>
      <c r="B17" s="99">
        <v>1021</v>
      </c>
      <c r="C17" s="105" t="s">
        <v>680</v>
      </c>
      <c r="D17" s="333"/>
      <c r="E17" s="333"/>
      <c r="F17" s="289"/>
      <c r="G17" s="289" t="s">
        <v>522</v>
      </c>
      <c r="H17" s="289"/>
      <c r="I17" s="111">
        <f>'Ａ6　通所型(介護予防通所介護相当)'!J5</f>
        <v>55</v>
      </c>
      <c r="J17" s="327" t="s">
        <v>12</v>
      </c>
    </row>
    <row r="18" spans="1:10" s="103" customFormat="1" ht="31.5" customHeight="1" x14ac:dyDescent="0.15">
      <c r="A18" s="99" t="s">
        <v>217</v>
      </c>
      <c r="B18" s="99">
        <v>1022</v>
      </c>
      <c r="C18" s="105" t="s">
        <v>665</v>
      </c>
      <c r="D18" s="333"/>
      <c r="E18" s="333"/>
      <c r="F18" s="289"/>
      <c r="G18" s="107" t="s">
        <v>183</v>
      </c>
      <c r="H18" s="99"/>
      <c r="I18" s="108">
        <f>ROUND(I17*59/1000,0)</f>
        <v>3</v>
      </c>
      <c r="J18" s="328"/>
    </row>
    <row r="19" spans="1:10" s="103" customFormat="1" ht="31.5" customHeight="1" x14ac:dyDescent="0.15">
      <c r="A19" s="99" t="s">
        <v>217</v>
      </c>
      <c r="B19" s="99">
        <v>1023</v>
      </c>
      <c r="C19" s="105" t="s">
        <v>666</v>
      </c>
      <c r="D19" s="333"/>
      <c r="E19" s="333"/>
      <c r="F19" s="289"/>
      <c r="G19" s="107" t="s">
        <v>184</v>
      </c>
      <c r="H19" s="99"/>
      <c r="I19" s="108">
        <f>ROUND(I17*43/1000,0)</f>
        <v>2</v>
      </c>
      <c r="J19" s="328"/>
    </row>
    <row r="20" spans="1:10" s="103" customFormat="1" ht="31.5" customHeight="1" x14ac:dyDescent="0.15">
      <c r="A20" s="99" t="s">
        <v>217</v>
      </c>
      <c r="B20" s="99">
        <v>1024</v>
      </c>
      <c r="C20" s="105" t="s">
        <v>667</v>
      </c>
      <c r="D20" s="333"/>
      <c r="E20" s="333"/>
      <c r="F20" s="289"/>
      <c r="G20" s="107" t="s">
        <v>185</v>
      </c>
      <c r="H20" s="99"/>
      <c r="I20" s="108">
        <f>ROUND(I17*23/1000,0)</f>
        <v>1</v>
      </c>
      <c r="J20" s="328"/>
    </row>
    <row r="21" spans="1:10" s="103" customFormat="1" ht="31.5" customHeight="1" x14ac:dyDescent="0.15">
      <c r="A21" s="99" t="s">
        <v>217</v>
      </c>
      <c r="B21" s="99">
        <v>1027</v>
      </c>
      <c r="C21" s="105" t="s">
        <v>668</v>
      </c>
      <c r="D21" s="333"/>
      <c r="E21" s="333"/>
      <c r="F21" s="289"/>
      <c r="G21" s="109" t="s">
        <v>367</v>
      </c>
      <c r="H21" s="99"/>
      <c r="I21" s="108">
        <f>ROUND(I17*12/1000,0)</f>
        <v>1</v>
      </c>
      <c r="J21" s="328"/>
    </row>
    <row r="22" spans="1:10" s="103" customFormat="1" ht="31.5" customHeight="1" x14ac:dyDescent="0.15">
      <c r="A22" s="99" t="s">
        <v>217</v>
      </c>
      <c r="B22" s="99">
        <v>1028</v>
      </c>
      <c r="C22" s="105" t="s">
        <v>669</v>
      </c>
      <c r="D22" s="333"/>
      <c r="E22" s="333"/>
      <c r="F22" s="289"/>
      <c r="G22" s="109" t="s">
        <v>453</v>
      </c>
      <c r="H22" s="99"/>
      <c r="I22" s="108">
        <f>ROUND(I17*10/1000,0)</f>
        <v>1</v>
      </c>
      <c r="J22" s="328"/>
    </row>
    <row r="23" spans="1:10" s="103" customFormat="1" ht="31.5" customHeight="1" x14ac:dyDescent="0.15">
      <c r="A23" s="99" t="s">
        <v>217</v>
      </c>
      <c r="B23" s="99">
        <v>1031</v>
      </c>
      <c r="C23" s="105" t="s">
        <v>670</v>
      </c>
      <c r="D23" s="333"/>
      <c r="E23" s="333"/>
      <c r="F23" s="289"/>
      <c r="G23" s="289" t="s">
        <v>218</v>
      </c>
      <c r="H23" s="289"/>
      <c r="I23" s="111">
        <f>ROUND(I17+('Ａ6　通所型(介護予防通所介護相当)'!J10/30),0)</f>
        <v>42</v>
      </c>
      <c r="J23" s="328"/>
    </row>
    <row r="24" spans="1:10" s="103" customFormat="1" ht="31.5" customHeight="1" x14ac:dyDescent="0.15">
      <c r="A24" s="99" t="s">
        <v>217</v>
      </c>
      <c r="B24" s="99">
        <v>1032</v>
      </c>
      <c r="C24" s="105" t="s">
        <v>671</v>
      </c>
      <c r="D24" s="333"/>
      <c r="E24" s="333"/>
      <c r="F24" s="289"/>
      <c r="G24" s="107" t="s">
        <v>183</v>
      </c>
      <c r="H24" s="99"/>
      <c r="I24" s="108">
        <f>ROUND(I23*59/1000,0)</f>
        <v>2</v>
      </c>
      <c r="J24" s="328"/>
    </row>
    <row r="25" spans="1:10" s="103" customFormat="1" ht="31.5" customHeight="1" x14ac:dyDescent="0.15">
      <c r="A25" s="99" t="s">
        <v>217</v>
      </c>
      <c r="B25" s="99">
        <v>1033</v>
      </c>
      <c r="C25" s="105" t="s">
        <v>672</v>
      </c>
      <c r="D25" s="333"/>
      <c r="E25" s="333"/>
      <c r="F25" s="289"/>
      <c r="G25" s="107" t="s">
        <v>184</v>
      </c>
      <c r="H25" s="99"/>
      <c r="I25" s="108">
        <f>ROUND(I23*43/1000,0)</f>
        <v>2</v>
      </c>
      <c r="J25" s="328"/>
    </row>
    <row r="26" spans="1:10" s="103" customFormat="1" ht="31.5" customHeight="1" x14ac:dyDescent="0.15">
      <c r="A26" s="99" t="s">
        <v>217</v>
      </c>
      <c r="B26" s="99">
        <v>1034</v>
      </c>
      <c r="C26" s="105" t="s">
        <v>679</v>
      </c>
      <c r="D26" s="333"/>
      <c r="E26" s="333"/>
      <c r="F26" s="289"/>
      <c r="G26" s="107" t="s">
        <v>185</v>
      </c>
      <c r="H26" s="99"/>
      <c r="I26" s="108">
        <f>ROUND(I23*23/1000,0)</f>
        <v>1</v>
      </c>
      <c r="J26" s="328"/>
    </row>
    <row r="27" spans="1:10" s="103" customFormat="1" ht="31.5" customHeight="1" x14ac:dyDescent="0.15">
      <c r="A27" s="99" t="s">
        <v>217</v>
      </c>
      <c r="B27" s="99">
        <v>1037</v>
      </c>
      <c r="C27" s="105" t="s">
        <v>681</v>
      </c>
      <c r="D27" s="333"/>
      <c r="E27" s="333"/>
      <c r="F27" s="289"/>
      <c r="G27" s="109" t="s">
        <v>367</v>
      </c>
      <c r="H27" s="99"/>
      <c r="I27" s="108">
        <f>ROUND(I23*12/1000,0)</f>
        <v>1</v>
      </c>
      <c r="J27" s="328"/>
    </row>
    <row r="28" spans="1:10" s="103" customFormat="1" ht="31.5" customHeight="1" x14ac:dyDescent="0.15">
      <c r="A28" s="99" t="s">
        <v>217</v>
      </c>
      <c r="B28" s="99">
        <v>1041</v>
      </c>
      <c r="C28" s="105" t="s">
        <v>115</v>
      </c>
      <c r="D28" s="333"/>
      <c r="E28" s="333"/>
      <c r="F28" s="289" t="s">
        <v>29</v>
      </c>
      <c r="G28" s="334" t="s">
        <v>524</v>
      </c>
      <c r="H28" s="334"/>
      <c r="I28" s="111">
        <f>'Ａ6　通所型(介護予防通所介護相当)'!J6</f>
        <v>3428</v>
      </c>
      <c r="J28" s="327" t="s">
        <v>11</v>
      </c>
    </row>
    <row r="29" spans="1:10" s="103" customFormat="1" ht="31.5" customHeight="1" x14ac:dyDescent="0.15">
      <c r="A29" s="99" t="s">
        <v>217</v>
      </c>
      <c r="B29" s="99">
        <v>1042</v>
      </c>
      <c r="C29" s="105" t="s">
        <v>219</v>
      </c>
      <c r="D29" s="333"/>
      <c r="E29" s="333"/>
      <c r="F29" s="289"/>
      <c r="G29" s="107" t="s">
        <v>183</v>
      </c>
      <c r="H29" s="99"/>
      <c r="I29" s="108">
        <f>ROUND(I28*59/1000,0)</f>
        <v>202</v>
      </c>
      <c r="J29" s="328"/>
    </row>
    <row r="30" spans="1:10" s="103" customFormat="1" ht="31.5" customHeight="1" x14ac:dyDescent="0.15">
      <c r="A30" s="99" t="s">
        <v>217</v>
      </c>
      <c r="B30" s="99">
        <v>1043</v>
      </c>
      <c r="C30" s="105" t="s">
        <v>220</v>
      </c>
      <c r="D30" s="333"/>
      <c r="E30" s="333"/>
      <c r="F30" s="289"/>
      <c r="G30" s="107" t="s">
        <v>184</v>
      </c>
      <c r="H30" s="99"/>
      <c r="I30" s="108">
        <f>ROUND(I28*43/1000,0)</f>
        <v>147</v>
      </c>
      <c r="J30" s="328"/>
    </row>
    <row r="31" spans="1:10" s="103" customFormat="1" ht="31.5" customHeight="1" x14ac:dyDescent="0.15">
      <c r="A31" s="99" t="s">
        <v>217</v>
      </c>
      <c r="B31" s="99">
        <v>1044</v>
      </c>
      <c r="C31" s="105" t="s">
        <v>221</v>
      </c>
      <c r="D31" s="333"/>
      <c r="E31" s="333"/>
      <c r="F31" s="289"/>
      <c r="G31" s="107" t="s">
        <v>185</v>
      </c>
      <c r="H31" s="99"/>
      <c r="I31" s="108">
        <f>ROUND(I28*23/1000,0)</f>
        <v>79</v>
      </c>
      <c r="J31" s="328"/>
    </row>
    <row r="32" spans="1:10" s="103" customFormat="1" ht="31.5" customHeight="1" x14ac:dyDescent="0.15">
      <c r="A32" s="99" t="s">
        <v>217</v>
      </c>
      <c r="B32" s="99">
        <v>1047</v>
      </c>
      <c r="C32" s="105" t="s">
        <v>408</v>
      </c>
      <c r="D32" s="333"/>
      <c r="E32" s="333"/>
      <c r="F32" s="289"/>
      <c r="G32" s="109" t="s">
        <v>367</v>
      </c>
      <c r="H32" s="99"/>
      <c r="I32" s="108">
        <f>ROUND(I28*12/1000,0)</f>
        <v>41</v>
      </c>
      <c r="J32" s="328"/>
    </row>
    <row r="33" spans="1:10" s="103" customFormat="1" ht="31.5" customHeight="1" x14ac:dyDescent="0.15">
      <c r="A33" s="99" t="s">
        <v>217</v>
      </c>
      <c r="B33" s="99">
        <v>1048</v>
      </c>
      <c r="C33" s="105" t="s">
        <v>409</v>
      </c>
      <c r="D33" s="333"/>
      <c r="E33" s="333"/>
      <c r="F33" s="289"/>
      <c r="G33" s="109" t="s">
        <v>453</v>
      </c>
      <c r="H33" s="99"/>
      <c r="I33" s="108">
        <f>ROUND(I28*10/1000,0)</f>
        <v>34</v>
      </c>
      <c r="J33" s="328"/>
    </row>
    <row r="34" spans="1:10" s="103" customFormat="1" ht="31.5" customHeight="1" x14ac:dyDescent="0.15">
      <c r="A34" s="99" t="s">
        <v>217</v>
      </c>
      <c r="B34" s="99">
        <v>1051</v>
      </c>
      <c r="C34" s="105" t="s">
        <v>222</v>
      </c>
      <c r="D34" s="333"/>
      <c r="E34" s="333"/>
      <c r="F34" s="289"/>
      <c r="G34" s="289" t="s">
        <v>530</v>
      </c>
      <c r="H34" s="289"/>
      <c r="I34" s="111">
        <f>'Ａ6　通所型(介護予防通所介護相当)'!J6+'Ａ6　通所型(介護予防通所介護相当)'!J11</f>
        <v>2676</v>
      </c>
      <c r="J34" s="328"/>
    </row>
    <row r="35" spans="1:10" s="103" customFormat="1" ht="31.5" customHeight="1" x14ac:dyDescent="0.15">
      <c r="A35" s="99" t="s">
        <v>217</v>
      </c>
      <c r="B35" s="99">
        <v>1052</v>
      </c>
      <c r="C35" s="105" t="s">
        <v>223</v>
      </c>
      <c r="D35" s="333"/>
      <c r="E35" s="333"/>
      <c r="F35" s="289"/>
      <c r="G35" s="107" t="s">
        <v>183</v>
      </c>
      <c r="H35" s="99"/>
      <c r="I35" s="108">
        <f>ROUND(I34*59/1000,0)</f>
        <v>158</v>
      </c>
      <c r="J35" s="328"/>
    </row>
    <row r="36" spans="1:10" s="103" customFormat="1" ht="31.5" customHeight="1" x14ac:dyDescent="0.15">
      <c r="A36" s="99" t="s">
        <v>217</v>
      </c>
      <c r="B36" s="99">
        <v>1053</v>
      </c>
      <c r="C36" s="105" t="s">
        <v>224</v>
      </c>
      <c r="D36" s="333"/>
      <c r="E36" s="333"/>
      <c r="F36" s="289"/>
      <c r="G36" s="107" t="s">
        <v>184</v>
      </c>
      <c r="H36" s="99"/>
      <c r="I36" s="108">
        <f>ROUND(I34*43/1000,0)</f>
        <v>115</v>
      </c>
      <c r="J36" s="328"/>
    </row>
    <row r="37" spans="1:10" s="103" customFormat="1" ht="31.5" customHeight="1" x14ac:dyDescent="0.15">
      <c r="A37" s="99" t="s">
        <v>217</v>
      </c>
      <c r="B37" s="99">
        <v>1054</v>
      </c>
      <c r="C37" s="105" t="s">
        <v>225</v>
      </c>
      <c r="D37" s="333"/>
      <c r="E37" s="333"/>
      <c r="F37" s="289"/>
      <c r="G37" s="107" t="s">
        <v>185</v>
      </c>
      <c r="H37" s="99"/>
      <c r="I37" s="108">
        <f>ROUND(I34*23/1000,0)</f>
        <v>62</v>
      </c>
      <c r="J37" s="328"/>
    </row>
    <row r="38" spans="1:10" s="103" customFormat="1" ht="31.5" customHeight="1" x14ac:dyDescent="0.15">
      <c r="A38" s="99" t="s">
        <v>217</v>
      </c>
      <c r="B38" s="99">
        <v>1057</v>
      </c>
      <c r="C38" s="105" t="s">
        <v>410</v>
      </c>
      <c r="D38" s="333"/>
      <c r="E38" s="333"/>
      <c r="F38" s="289"/>
      <c r="G38" s="109" t="s">
        <v>367</v>
      </c>
      <c r="H38" s="99"/>
      <c r="I38" s="108">
        <f>ROUND(I34*12/1000,0)</f>
        <v>32</v>
      </c>
      <c r="J38" s="328"/>
    </row>
    <row r="39" spans="1:10" s="103" customFormat="1" ht="31.5" customHeight="1" x14ac:dyDescent="0.15">
      <c r="A39" s="99" t="s">
        <v>217</v>
      </c>
      <c r="B39" s="99">
        <v>1058</v>
      </c>
      <c r="C39" s="105" t="s">
        <v>411</v>
      </c>
      <c r="D39" s="333"/>
      <c r="E39" s="333"/>
      <c r="F39" s="289"/>
      <c r="G39" s="109" t="s">
        <v>453</v>
      </c>
      <c r="H39" s="99"/>
      <c r="I39" s="108">
        <f>ROUND(I34*10/1000,0)</f>
        <v>27</v>
      </c>
      <c r="J39" s="328"/>
    </row>
    <row r="40" spans="1:10" s="103" customFormat="1" ht="31.5" customHeight="1" x14ac:dyDescent="0.15">
      <c r="A40" s="99" t="s">
        <v>217</v>
      </c>
      <c r="B40" s="99">
        <v>1061</v>
      </c>
      <c r="C40" s="105" t="s">
        <v>116</v>
      </c>
      <c r="D40" s="333"/>
      <c r="E40" s="333"/>
      <c r="F40" s="289"/>
      <c r="G40" s="289" t="s">
        <v>526</v>
      </c>
      <c r="H40" s="289"/>
      <c r="I40" s="111">
        <f>'Ａ6　通所型(介護予防通所介護相当)'!J7</f>
        <v>113</v>
      </c>
      <c r="J40" s="327" t="s">
        <v>12</v>
      </c>
    </row>
    <row r="41" spans="1:10" s="103" customFormat="1" ht="31.5" customHeight="1" x14ac:dyDescent="0.15">
      <c r="A41" s="99" t="s">
        <v>217</v>
      </c>
      <c r="B41" s="99">
        <v>1062</v>
      </c>
      <c r="C41" s="105" t="s">
        <v>226</v>
      </c>
      <c r="D41" s="333"/>
      <c r="E41" s="333"/>
      <c r="F41" s="289"/>
      <c r="G41" s="107" t="s">
        <v>183</v>
      </c>
      <c r="H41" s="99"/>
      <c r="I41" s="108">
        <f>ROUND(I40*59/1000,0)</f>
        <v>7</v>
      </c>
      <c r="J41" s="328"/>
    </row>
    <row r="42" spans="1:10" s="103" customFormat="1" ht="31.5" customHeight="1" x14ac:dyDescent="0.15">
      <c r="A42" s="99" t="s">
        <v>217</v>
      </c>
      <c r="B42" s="99">
        <v>1063</v>
      </c>
      <c r="C42" s="105" t="s">
        <v>227</v>
      </c>
      <c r="D42" s="333"/>
      <c r="E42" s="333"/>
      <c r="F42" s="289"/>
      <c r="G42" s="107" t="s">
        <v>184</v>
      </c>
      <c r="H42" s="99"/>
      <c r="I42" s="108">
        <f>ROUND(I40*43/1000,0)</f>
        <v>5</v>
      </c>
      <c r="J42" s="328"/>
    </row>
    <row r="43" spans="1:10" s="103" customFormat="1" ht="31.5" customHeight="1" x14ac:dyDescent="0.15">
      <c r="A43" s="99" t="s">
        <v>217</v>
      </c>
      <c r="B43" s="99">
        <v>1064</v>
      </c>
      <c r="C43" s="105" t="s">
        <v>228</v>
      </c>
      <c r="D43" s="333"/>
      <c r="E43" s="333"/>
      <c r="F43" s="289"/>
      <c r="G43" s="107" t="s">
        <v>185</v>
      </c>
      <c r="H43" s="99"/>
      <c r="I43" s="108">
        <f>ROUND(I40*23/1000,0)</f>
        <v>3</v>
      </c>
      <c r="J43" s="328"/>
    </row>
    <row r="44" spans="1:10" s="103" customFormat="1" ht="31.5" customHeight="1" x14ac:dyDescent="0.15">
      <c r="A44" s="99" t="s">
        <v>217</v>
      </c>
      <c r="B44" s="99">
        <v>1067</v>
      </c>
      <c r="C44" s="105" t="s">
        <v>412</v>
      </c>
      <c r="D44" s="333"/>
      <c r="E44" s="333"/>
      <c r="F44" s="289"/>
      <c r="G44" s="109" t="s">
        <v>367</v>
      </c>
      <c r="H44" s="99"/>
      <c r="I44" s="108">
        <f>ROUND(I40*12/1000,0)</f>
        <v>1</v>
      </c>
      <c r="J44" s="328"/>
    </row>
    <row r="45" spans="1:10" s="103" customFormat="1" ht="31.5" customHeight="1" x14ac:dyDescent="0.15">
      <c r="A45" s="99" t="s">
        <v>217</v>
      </c>
      <c r="B45" s="99">
        <v>1068</v>
      </c>
      <c r="C45" s="105" t="s">
        <v>413</v>
      </c>
      <c r="D45" s="333"/>
      <c r="E45" s="333"/>
      <c r="F45" s="289"/>
      <c r="G45" s="109" t="s">
        <v>453</v>
      </c>
      <c r="H45" s="99"/>
      <c r="I45" s="108">
        <f>ROUND(I40*10/1000,0)</f>
        <v>1</v>
      </c>
      <c r="J45" s="328"/>
    </row>
    <row r="46" spans="1:10" s="103" customFormat="1" ht="31.5" customHeight="1" x14ac:dyDescent="0.15">
      <c r="A46" s="99" t="s">
        <v>217</v>
      </c>
      <c r="B46" s="99">
        <v>1071</v>
      </c>
      <c r="C46" s="105" t="s">
        <v>229</v>
      </c>
      <c r="D46" s="333"/>
      <c r="E46" s="333"/>
      <c r="F46" s="289"/>
      <c r="G46" s="289" t="s">
        <v>531</v>
      </c>
      <c r="H46" s="289"/>
      <c r="I46" s="111">
        <f>ROUND(I40+('Ａ6　通所型(介護予防通所介護相当)'!J11/30),0)</f>
        <v>88</v>
      </c>
      <c r="J46" s="328"/>
    </row>
    <row r="47" spans="1:10" s="103" customFormat="1" ht="31.5" customHeight="1" x14ac:dyDescent="0.15">
      <c r="A47" s="99" t="s">
        <v>217</v>
      </c>
      <c r="B47" s="99">
        <v>1072</v>
      </c>
      <c r="C47" s="105" t="s">
        <v>230</v>
      </c>
      <c r="D47" s="333"/>
      <c r="E47" s="333"/>
      <c r="F47" s="289"/>
      <c r="G47" s="107" t="s">
        <v>183</v>
      </c>
      <c r="H47" s="99"/>
      <c r="I47" s="108">
        <f>ROUND(I46*59/1000,0)</f>
        <v>5</v>
      </c>
      <c r="J47" s="328"/>
    </row>
    <row r="48" spans="1:10" s="103" customFormat="1" ht="31.5" customHeight="1" x14ac:dyDescent="0.15">
      <c r="A48" s="99" t="s">
        <v>217</v>
      </c>
      <c r="B48" s="99">
        <v>1073</v>
      </c>
      <c r="C48" s="105" t="s">
        <v>231</v>
      </c>
      <c r="D48" s="333"/>
      <c r="E48" s="333"/>
      <c r="F48" s="289"/>
      <c r="G48" s="107" t="s">
        <v>184</v>
      </c>
      <c r="H48" s="99"/>
      <c r="I48" s="108">
        <f>ROUND(I46*43/1000,0)</f>
        <v>4</v>
      </c>
      <c r="J48" s="328"/>
    </row>
    <row r="49" spans="1:10" s="103" customFormat="1" ht="31.5" customHeight="1" x14ac:dyDescent="0.15">
      <c r="A49" s="99" t="s">
        <v>217</v>
      </c>
      <c r="B49" s="99">
        <v>1074</v>
      </c>
      <c r="C49" s="105" t="s">
        <v>232</v>
      </c>
      <c r="D49" s="333"/>
      <c r="E49" s="333"/>
      <c r="F49" s="289"/>
      <c r="G49" s="107" t="s">
        <v>185</v>
      </c>
      <c r="H49" s="99"/>
      <c r="I49" s="108">
        <f>ROUND(I46*23/1000,0)</f>
        <v>2</v>
      </c>
      <c r="J49" s="328"/>
    </row>
    <row r="50" spans="1:10" s="103" customFormat="1" ht="31.5" customHeight="1" x14ac:dyDescent="0.15">
      <c r="A50" s="99" t="s">
        <v>217</v>
      </c>
      <c r="B50" s="99">
        <v>1077</v>
      </c>
      <c r="C50" s="105" t="s">
        <v>414</v>
      </c>
      <c r="D50" s="333"/>
      <c r="E50" s="333"/>
      <c r="F50" s="289"/>
      <c r="G50" s="109" t="s">
        <v>367</v>
      </c>
      <c r="H50" s="99"/>
      <c r="I50" s="108">
        <f>ROUND(I46*12/1000,0)</f>
        <v>1</v>
      </c>
      <c r="J50" s="328"/>
    </row>
    <row r="51" spans="1:10" s="103" customFormat="1" ht="31.5" customHeight="1" x14ac:dyDescent="0.15">
      <c r="A51" s="99" t="s">
        <v>217</v>
      </c>
      <c r="B51" s="99">
        <v>1078</v>
      </c>
      <c r="C51" s="105" t="s">
        <v>415</v>
      </c>
      <c r="D51" s="333"/>
      <c r="E51" s="333"/>
      <c r="F51" s="289"/>
      <c r="G51" s="109" t="s">
        <v>453</v>
      </c>
      <c r="H51" s="99"/>
      <c r="I51" s="108">
        <f>ROUND(I46*10/1000,0)</f>
        <v>1</v>
      </c>
      <c r="J51" s="329"/>
    </row>
    <row r="52" spans="1:10" s="103" customFormat="1" ht="31.5" customHeight="1" x14ac:dyDescent="0.15">
      <c r="A52" s="99" t="s">
        <v>217</v>
      </c>
      <c r="B52" s="99">
        <v>1111</v>
      </c>
      <c r="C52" s="105" t="s">
        <v>125</v>
      </c>
      <c r="D52" s="289" t="s">
        <v>621</v>
      </c>
      <c r="E52" s="289"/>
      <c r="F52" s="289"/>
      <c r="G52" s="289" t="s">
        <v>61</v>
      </c>
      <c r="H52" s="289"/>
      <c r="I52" s="111">
        <f>'Ａ6　通所型(介護予防通所介護相当)'!J12</f>
        <v>100</v>
      </c>
      <c r="J52" s="327" t="s">
        <v>11</v>
      </c>
    </row>
    <row r="53" spans="1:10" s="103" customFormat="1" ht="31.5" customHeight="1" x14ac:dyDescent="0.15">
      <c r="A53" s="99" t="s">
        <v>217</v>
      </c>
      <c r="B53" s="99">
        <v>1112</v>
      </c>
      <c r="C53" s="105" t="s">
        <v>234</v>
      </c>
      <c r="D53" s="289"/>
      <c r="E53" s="289"/>
      <c r="F53" s="289"/>
      <c r="G53" s="107" t="s">
        <v>183</v>
      </c>
      <c r="H53" s="99"/>
      <c r="I53" s="108">
        <f>ROUND(I52*59/1000,0)</f>
        <v>6</v>
      </c>
      <c r="J53" s="328"/>
    </row>
    <row r="54" spans="1:10" s="103" customFormat="1" ht="31.5" customHeight="1" x14ac:dyDescent="0.15">
      <c r="A54" s="99" t="s">
        <v>217</v>
      </c>
      <c r="B54" s="99">
        <v>1113</v>
      </c>
      <c r="C54" s="105" t="s">
        <v>235</v>
      </c>
      <c r="D54" s="289"/>
      <c r="E54" s="289"/>
      <c r="F54" s="289"/>
      <c r="G54" s="107" t="s">
        <v>184</v>
      </c>
      <c r="H54" s="99"/>
      <c r="I54" s="108">
        <f>ROUND(I52*43/1000,0)</f>
        <v>4</v>
      </c>
      <c r="J54" s="328"/>
    </row>
    <row r="55" spans="1:10" s="103" customFormat="1" ht="31.5" customHeight="1" x14ac:dyDescent="0.15">
      <c r="A55" s="99" t="s">
        <v>217</v>
      </c>
      <c r="B55" s="99">
        <v>1114</v>
      </c>
      <c r="C55" s="105" t="s">
        <v>236</v>
      </c>
      <c r="D55" s="289"/>
      <c r="E55" s="289"/>
      <c r="F55" s="289"/>
      <c r="G55" s="107" t="s">
        <v>185</v>
      </c>
      <c r="H55" s="99"/>
      <c r="I55" s="108">
        <f>ROUND(I52*23/1000,0)</f>
        <v>2</v>
      </c>
      <c r="J55" s="328"/>
    </row>
    <row r="56" spans="1:10" s="103" customFormat="1" ht="31.5" customHeight="1" x14ac:dyDescent="0.15">
      <c r="A56" s="99" t="s">
        <v>217</v>
      </c>
      <c r="B56" s="99">
        <v>1117</v>
      </c>
      <c r="C56" s="105" t="s">
        <v>418</v>
      </c>
      <c r="D56" s="289"/>
      <c r="E56" s="289"/>
      <c r="F56" s="289"/>
      <c r="G56" s="109" t="s">
        <v>367</v>
      </c>
      <c r="H56" s="99"/>
      <c r="I56" s="108">
        <f>ROUND(I52*12/1000,0)</f>
        <v>1</v>
      </c>
      <c r="J56" s="328"/>
    </row>
    <row r="57" spans="1:10" s="103" customFormat="1" ht="31.5" customHeight="1" x14ac:dyDescent="0.15">
      <c r="A57" s="99" t="s">
        <v>217</v>
      </c>
      <c r="B57" s="99">
        <v>1118</v>
      </c>
      <c r="C57" s="105" t="s">
        <v>419</v>
      </c>
      <c r="D57" s="289"/>
      <c r="E57" s="289"/>
      <c r="F57" s="289"/>
      <c r="G57" s="109" t="s">
        <v>453</v>
      </c>
      <c r="H57" s="99"/>
      <c r="I57" s="108">
        <f>ROUND(I52*10/1000,0)</f>
        <v>1</v>
      </c>
      <c r="J57" s="328"/>
    </row>
    <row r="58" spans="1:10" s="103" customFormat="1" ht="31.5" customHeight="1" x14ac:dyDescent="0.15">
      <c r="A58" s="99" t="s">
        <v>217</v>
      </c>
      <c r="B58" s="99">
        <v>1121</v>
      </c>
      <c r="C58" s="105" t="s">
        <v>126</v>
      </c>
      <c r="D58" s="289" t="s">
        <v>622</v>
      </c>
      <c r="E58" s="289"/>
      <c r="F58" s="289"/>
      <c r="G58" s="289" t="s">
        <v>66</v>
      </c>
      <c r="H58" s="289"/>
      <c r="I58" s="111">
        <f>'Ａ6　通所型(介護予防通所介護相当)'!J13</f>
        <v>225</v>
      </c>
      <c r="J58" s="328"/>
    </row>
    <row r="59" spans="1:10" s="103" customFormat="1" ht="31.5" customHeight="1" x14ac:dyDescent="0.15">
      <c r="A59" s="99" t="s">
        <v>217</v>
      </c>
      <c r="B59" s="99">
        <v>1122</v>
      </c>
      <c r="C59" s="105" t="s">
        <v>237</v>
      </c>
      <c r="D59" s="289"/>
      <c r="E59" s="289"/>
      <c r="F59" s="289"/>
      <c r="G59" s="107" t="s">
        <v>183</v>
      </c>
      <c r="H59" s="95"/>
      <c r="I59" s="108">
        <f>ROUND(I58*59/1000,0)</f>
        <v>13</v>
      </c>
      <c r="J59" s="328"/>
    </row>
    <row r="60" spans="1:10" s="103" customFormat="1" ht="31.5" customHeight="1" x14ac:dyDescent="0.15">
      <c r="A60" s="99" t="s">
        <v>217</v>
      </c>
      <c r="B60" s="99">
        <v>1123</v>
      </c>
      <c r="C60" s="105" t="s">
        <v>238</v>
      </c>
      <c r="D60" s="289"/>
      <c r="E60" s="289"/>
      <c r="F60" s="289"/>
      <c r="G60" s="107" t="s">
        <v>184</v>
      </c>
      <c r="H60" s="95"/>
      <c r="I60" s="108">
        <f>ROUND(I58*43/1000,0)</f>
        <v>10</v>
      </c>
      <c r="J60" s="328"/>
    </row>
    <row r="61" spans="1:10" s="103" customFormat="1" ht="31.5" customHeight="1" x14ac:dyDescent="0.15">
      <c r="A61" s="99" t="s">
        <v>217</v>
      </c>
      <c r="B61" s="99">
        <v>1124</v>
      </c>
      <c r="C61" s="105" t="s">
        <v>239</v>
      </c>
      <c r="D61" s="289"/>
      <c r="E61" s="289"/>
      <c r="F61" s="289"/>
      <c r="G61" s="107" t="s">
        <v>185</v>
      </c>
      <c r="H61" s="95"/>
      <c r="I61" s="108">
        <f>ROUND(I58*23/1000,0)</f>
        <v>5</v>
      </c>
      <c r="J61" s="328"/>
    </row>
    <row r="62" spans="1:10" s="103" customFormat="1" ht="31.5" customHeight="1" x14ac:dyDescent="0.15">
      <c r="A62" s="99" t="s">
        <v>217</v>
      </c>
      <c r="B62" s="99">
        <v>1127</v>
      </c>
      <c r="C62" s="105" t="s">
        <v>420</v>
      </c>
      <c r="D62" s="289"/>
      <c r="E62" s="289"/>
      <c r="F62" s="289"/>
      <c r="G62" s="109" t="s">
        <v>367</v>
      </c>
      <c r="H62" s="93"/>
      <c r="I62" s="108">
        <f>ROUND(I58*12/1000,0)</f>
        <v>3</v>
      </c>
      <c r="J62" s="328"/>
    </row>
    <row r="63" spans="1:10" s="103" customFormat="1" ht="31.5" customHeight="1" x14ac:dyDescent="0.15">
      <c r="A63" s="99" t="s">
        <v>217</v>
      </c>
      <c r="B63" s="99">
        <v>1128</v>
      </c>
      <c r="C63" s="105" t="s">
        <v>421</v>
      </c>
      <c r="D63" s="289"/>
      <c r="E63" s="289"/>
      <c r="F63" s="289"/>
      <c r="G63" s="109" t="s">
        <v>453</v>
      </c>
      <c r="H63" s="93"/>
      <c r="I63" s="108">
        <f>ROUND(I58*10/1000,0)</f>
        <v>2</v>
      </c>
      <c r="J63" s="328"/>
    </row>
    <row r="64" spans="1:10" s="103" customFormat="1" ht="31.5" customHeight="1" x14ac:dyDescent="0.15">
      <c r="A64" s="99" t="s">
        <v>217</v>
      </c>
      <c r="B64" s="99">
        <v>1101</v>
      </c>
      <c r="C64" s="105" t="s">
        <v>122</v>
      </c>
      <c r="D64" s="289" t="s">
        <v>623</v>
      </c>
      <c r="E64" s="289"/>
      <c r="F64" s="289"/>
      <c r="G64" s="289" t="s">
        <v>63</v>
      </c>
      <c r="H64" s="289"/>
      <c r="I64" s="111">
        <f>'Ａ6　通所型(介護予防通所介護相当)'!J14</f>
        <v>240</v>
      </c>
      <c r="J64" s="328"/>
    </row>
    <row r="65" spans="1:10" s="103" customFormat="1" ht="31.5" customHeight="1" x14ac:dyDescent="0.15">
      <c r="A65" s="99" t="s">
        <v>217</v>
      </c>
      <c r="B65" s="99">
        <v>1102</v>
      </c>
      <c r="C65" s="105" t="s">
        <v>233</v>
      </c>
      <c r="D65" s="289"/>
      <c r="E65" s="289"/>
      <c r="F65" s="289"/>
      <c r="G65" s="107" t="s">
        <v>183</v>
      </c>
      <c r="H65" s="99"/>
      <c r="I65" s="108">
        <f>ROUND(I64*59/1000,0)</f>
        <v>14</v>
      </c>
      <c r="J65" s="328"/>
    </row>
    <row r="66" spans="1:10" s="103" customFormat="1" ht="31.5" customHeight="1" x14ac:dyDescent="0.15">
      <c r="A66" s="99" t="s">
        <v>217</v>
      </c>
      <c r="B66" s="99">
        <v>1103</v>
      </c>
      <c r="C66" s="105" t="s">
        <v>302</v>
      </c>
      <c r="D66" s="289"/>
      <c r="E66" s="289"/>
      <c r="F66" s="289"/>
      <c r="G66" s="107" t="s">
        <v>184</v>
      </c>
      <c r="H66" s="99"/>
      <c r="I66" s="108">
        <f>ROUND(I64*43/1000,0)</f>
        <v>10</v>
      </c>
      <c r="J66" s="328"/>
    </row>
    <row r="67" spans="1:10" s="103" customFormat="1" ht="31.5" customHeight="1" x14ac:dyDescent="0.15">
      <c r="A67" s="99" t="s">
        <v>217</v>
      </c>
      <c r="B67" s="99">
        <v>1104</v>
      </c>
      <c r="C67" s="105" t="s">
        <v>303</v>
      </c>
      <c r="D67" s="289"/>
      <c r="E67" s="289"/>
      <c r="F67" s="289"/>
      <c r="G67" s="107" t="s">
        <v>185</v>
      </c>
      <c r="H67" s="99"/>
      <c r="I67" s="108">
        <f>ROUND(I64*23/1000,0)</f>
        <v>6</v>
      </c>
      <c r="J67" s="328"/>
    </row>
    <row r="68" spans="1:10" s="103" customFormat="1" ht="31.5" customHeight="1" x14ac:dyDescent="0.15">
      <c r="A68" s="99" t="s">
        <v>217</v>
      </c>
      <c r="B68" s="99">
        <v>1107</v>
      </c>
      <c r="C68" s="105" t="s">
        <v>416</v>
      </c>
      <c r="D68" s="289"/>
      <c r="E68" s="289"/>
      <c r="F68" s="289"/>
      <c r="G68" s="109" t="s">
        <v>367</v>
      </c>
      <c r="H68" s="99"/>
      <c r="I68" s="108">
        <f>ROUND(I64*12/1000,0)</f>
        <v>3</v>
      </c>
      <c r="J68" s="328"/>
    </row>
    <row r="69" spans="1:10" s="103" customFormat="1" ht="31.5" customHeight="1" x14ac:dyDescent="0.15">
      <c r="A69" s="99" t="s">
        <v>217</v>
      </c>
      <c r="B69" s="99">
        <v>1108</v>
      </c>
      <c r="C69" s="105" t="s">
        <v>417</v>
      </c>
      <c r="D69" s="289"/>
      <c r="E69" s="289"/>
      <c r="F69" s="289"/>
      <c r="G69" s="109" t="s">
        <v>453</v>
      </c>
      <c r="H69" s="99"/>
      <c r="I69" s="108">
        <f>ROUND(I64*10/1000,0)</f>
        <v>2</v>
      </c>
      <c r="J69" s="328"/>
    </row>
    <row r="70" spans="1:10" s="103" customFormat="1" ht="31.5" customHeight="1" x14ac:dyDescent="0.15">
      <c r="A70" s="99" t="s">
        <v>217</v>
      </c>
      <c r="B70" s="99">
        <v>1611</v>
      </c>
      <c r="C70" s="105" t="s">
        <v>590</v>
      </c>
      <c r="D70" s="289" t="s">
        <v>477</v>
      </c>
      <c r="E70" s="289"/>
      <c r="F70" s="289"/>
      <c r="G70" s="289" t="s">
        <v>591</v>
      </c>
      <c r="H70" s="289"/>
      <c r="I70" s="111">
        <f>'Ａ6　通所型(介護予防通所介護相当)'!J15</f>
        <v>50</v>
      </c>
      <c r="J70" s="328"/>
    </row>
    <row r="71" spans="1:10" s="103" customFormat="1" ht="31.5" customHeight="1" x14ac:dyDescent="0.15">
      <c r="A71" s="99" t="s">
        <v>217</v>
      </c>
      <c r="B71" s="99">
        <v>1612</v>
      </c>
      <c r="C71" s="105" t="s">
        <v>592</v>
      </c>
      <c r="D71" s="289"/>
      <c r="E71" s="289"/>
      <c r="F71" s="289"/>
      <c r="G71" s="107" t="s">
        <v>183</v>
      </c>
      <c r="H71" s="99"/>
      <c r="I71" s="108">
        <f>ROUND(I70*59/1000,0)</f>
        <v>3</v>
      </c>
      <c r="J71" s="328"/>
    </row>
    <row r="72" spans="1:10" s="103" customFormat="1" ht="31.5" customHeight="1" x14ac:dyDescent="0.15">
      <c r="A72" s="99" t="s">
        <v>217</v>
      </c>
      <c r="B72" s="99">
        <v>1613</v>
      </c>
      <c r="C72" s="105" t="s">
        <v>593</v>
      </c>
      <c r="D72" s="289"/>
      <c r="E72" s="289"/>
      <c r="F72" s="289"/>
      <c r="G72" s="107" t="s">
        <v>184</v>
      </c>
      <c r="H72" s="99"/>
      <c r="I72" s="108">
        <f>ROUND(I70*43/1000,0)</f>
        <v>2</v>
      </c>
      <c r="J72" s="328"/>
    </row>
    <row r="73" spans="1:10" s="103" customFormat="1" ht="31.5" customHeight="1" x14ac:dyDescent="0.15">
      <c r="A73" s="99" t="s">
        <v>217</v>
      </c>
      <c r="B73" s="99">
        <v>1614</v>
      </c>
      <c r="C73" s="105" t="s">
        <v>594</v>
      </c>
      <c r="D73" s="289"/>
      <c r="E73" s="289"/>
      <c r="F73" s="289"/>
      <c r="G73" s="107" t="s">
        <v>185</v>
      </c>
      <c r="H73" s="99"/>
      <c r="I73" s="108">
        <f>ROUND(I70*23/1000,0)</f>
        <v>1</v>
      </c>
      <c r="J73" s="328"/>
    </row>
    <row r="74" spans="1:10" s="103" customFormat="1" ht="31.5" customHeight="1" x14ac:dyDescent="0.15">
      <c r="A74" s="99" t="s">
        <v>217</v>
      </c>
      <c r="B74" s="99">
        <v>1617</v>
      </c>
      <c r="C74" s="105" t="s">
        <v>595</v>
      </c>
      <c r="D74" s="289"/>
      <c r="E74" s="289"/>
      <c r="F74" s="289"/>
      <c r="G74" s="109" t="s">
        <v>367</v>
      </c>
      <c r="H74" s="99"/>
      <c r="I74" s="108">
        <f>ROUND(I70*12/1000,0)</f>
        <v>1</v>
      </c>
      <c r="J74" s="328"/>
    </row>
    <row r="75" spans="1:10" s="103" customFormat="1" ht="31.5" customHeight="1" x14ac:dyDescent="0.15">
      <c r="A75" s="99" t="s">
        <v>217</v>
      </c>
      <c r="B75" s="99">
        <v>1618</v>
      </c>
      <c r="C75" s="105" t="s">
        <v>596</v>
      </c>
      <c r="D75" s="289"/>
      <c r="E75" s="289"/>
      <c r="F75" s="289"/>
      <c r="G75" s="109" t="s">
        <v>453</v>
      </c>
      <c r="H75" s="99"/>
      <c r="I75" s="108">
        <f>ROUND(I70*10/1000,0)</f>
        <v>1</v>
      </c>
      <c r="J75" s="328"/>
    </row>
    <row r="76" spans="1:10" s="103" customFormat="1" ht="31.5" customHeight="1" x14ac:dyDescent="0.15">
      <c r="A76" s="99" t="s">
        <v>217</v>
      </c>
      <c r="B76" s="99">
        <v>1131</v>
      </c>
      <c r="C76" s="105" t="s">
        <v>127</v>
      </c>
      <c r="D76" s="289" t="s">
        <v>620</v>
      </c>
      <c r="E76" s="289"/>
      <c r="F76" s="289"/>
      <c r="G76" s="289" t="s">
        <v>67</v>
      </c>
      <c r="H76" s="289"/>
      <c r="I76" s="111">
        <f>'Ａ6　通所型(介護予防通所介護相当)'!J16</f>
        <v>200</v>
      </c>
      <c r="J76" s="328"/>
    </row>
    <row r="77" spans="1:10" s="103" customFormat="1" ht="31.5" customHeight="1" x14ac:dyDescent="0.15">
      <c r="A77" s="99" t="s">
        <v>217</v>
      </c>
      <c r="B77" s="99">
        <v>1132</v>
      </c>
      <c r="C77" s="105" t="s">
        <v>240</v>
      </c>
      <c r="D77" s="289"/>
      <c r="E77" s="289"/>
      <c r="F77" s="289"/>
      <c r="G77" s="107" t="s">
        <v>183</v>
      </c>
      <c r="H77" s="99"/>
      <c r="I77" s="108">
        <f>ROUND(I76*59/1000,0)</f>
        <v>12</v>
      </c>
      <c r="J77" s="328"/>
    </row>
    <row r="78" spans="1:10" s="103" customFormat="1" ht="31.5" customHeight="1" x14ac:dyDescent="0.15">
      <c r="A78" s="99" t="s">
        <v>217</v>
      </c>
      <c r="B78" s="99">
        <v>1133</v>
      </c>
      <c r="C78" s="105" t="s">
        <v>241</v>
      </c>
      <c r="D78" s="289"/>
      <c r="E78" s="289"/>
      <c r="F78" s="289"/>
      <c r="G78" s="107" t="s">
        <v>184</v>
      </c>
      <c r="H78" s="99"/>
      <c r="I78" s="108">
        <f>ROUND(I76*43/1000,0)</f>
        <v>9</v>
      </c>
      <c r="J78" s="328"/>
    </row>
    <row r="79" spans="1:10" s="103" customFormat="1" ht="31.5" customHeight="1" x14ac:dyDescent="0.15">
      <c r="A79" s="99" t="s">
        <v>217</v>
      </c>
      <c r="B79" s="99">
        <v>1134</v>
      </c>
      <c r="C79" s="105" t="s">
        <v>242</v>
      </c>
      <c r="D79" s="289"/>
      <c r="E79" s="289"/>
      <c r="F79" s="289"/>
      <c r="G79" s="107" t="s">
        <v>185</v>
      </c>
      <c r="H79" s="99"/>
      <c r="I79" s="108">
        <f>ROUND(I76*23/1000,0)</f>
        <v>5</v>
      </c>
      <c r="J79" s="328"/>
    </row>
    <row r="80" spans="1:10" s="103" customFormat="1" ht="31.5" customHeight="1" x14ac:dyDescent="0.15">
      <c r="A80" s="99" t="s">
        <v>217</v>
      </c>
      <c r="B80" s="99">
        <v>1137</v>
      </c>
      <c r="C80" s="105" t="s">
        <v>422</v>
      </c>
      <c r="D80" s="289"/>
      <c r="E80" s="289"/>
      <c r="F80" s="289"/>
      <c r="G80" s="109" t="s">
        <v>367</v>
      </c>
      <c r="H80" s="99"/>
      <c r="I80" s="108">
        <f>ROUND(I76*12/1000,0)</f>
        <v>2</v>
      </c>
      <c r="J80" s="328"/>
    </row>
    <row r="81" spans="1:10" s="103" customFormat="1" ht="31.5" customHeight="1" x14ac:dyDescent="0.15">
      <c r="A81" s="99" t="s">
        <v>217</v>
      </c>
      <c r="B81" s="99">
        <v>1138</v>
      </c>
      <c r="C81" s="105" t="s">
        <v>423</v>
      </c>
      <c r="D81" s="289"/>
      <c r="E81" s="289"/>
      <c r="F81" s="289"/>
      <c r="G81" s="109" t="s">
        <v>453</v>
      </c>
      <c r="H81" s="99"/>
      <c r="I81" s="108">
        <f>ROUND(I76*10/1000,0)</f>
        <v>2</v>
      </c>
      <c r="J81" s="328"/>
    </row>
    <row r="82" spans="1:10" s="103" customFormat="1" ht="31.5" customHeight="1" x14ac:dyDescent="0.15">
      <c r="A82" s="99" t="s">
        <v>217</v>
      </c>
      <c r="B82" s="99">
        <v>1141</v>
      </c>
      <c r="C82" s="105" t="s">
        <v>653</v>
      </c>
      <c r="D82" s="333" t="s">
        <v>479</v>
      </c>
      <c r="E82" s="166" t="s">
        <v>486</v>
      </c>
      <c r="F82" s="166"/>
      <c r="G82" s="289" t="s">
        <v>67</v>
      </c>
      <c r="H82" s="289"/>
      <c r="I82" s="111">
        <f>'Ａ6　通所型(介護予防通所介護相当)'!J17</f>
        <v>150</v>
      </c>
      <c r="J82" s="328"/>
    </row>
    <row r="83" spans="1:10" s="103" customFormat="1" ht="31.5" customHeight="1" x14ac:dyDescent="0.15">
      <c r="A83" s="99" t="s">
        <v>217</v>
      </c>
      <c r="B83" s="99">
        <v>1142</v>
      </c>
      <c r="C83" s="105" t="s">
        <v>243</v>
      </c>
      <c r="D83" s="333"/>
      <c r="E83" s="166"/>
      <c r="F83" s="166"/>
      <c r="G83" s="107" t="s">
        <v>183</v>
      </c>
      <c r="H83" s="99"/>
      <c r="I83" s="108">
        <f>ROUND(I82*59/1000,0)</f>
        <v>9</v>
      </c>
      <c r="J83" s="328"/>
    </row>
    <row r="84" spans="1:10" s="103" customFormat="1" ht="31.5" customHeight="1" x14ac:dyDescent="0.15">
      <c r="A84" s="99" t="s">
        <v>217</v>
      </c>
      <c r="B84" s="99">
        <v>1143</v>
      </c>
      <c r="C84" s="105" t="s">
        <v>244</v>
      </c>
      <c r="D84" s="333"/>
      <c r="E84" s="166"/>
      <c r="F84" s="166"/>
      <c r="G84" s="107" t="s">
        <v>184</v>
      </c>
      <c r="H84" s="99"/>
      <c r="I84" s="108">
        <f>ROUND(I82*43/1000,0)</f>
        <v>6</v>
      </c>
      <c r="J84" s="328"/>
    </row>
    <row r="85" spans="1:10" s="103" customFormat="1" ht="31.5" customHeight="1" x14ac:dyDescent="0.15">
      <c r="A85" s="99" t="s">
        <v>217</v>
      </c>
      <c r="B85" s="99">
        <v>1144</v>
      </c>
      <c r="C85" s="105" t="s">
        <v>245</v>
      </c>
      <c r="D85" s="333"/>
      <c r="E85" s="166"/>
      <c r="F85" s="166"/>
      <c r="G85" s="107" t="s">
        <v>185</v>
      </c>
      <c r="H85" s="99"/>
      <c r="I85" s="108">
        <f>ROUND(I82*23/1000,0)</f>
        <v>3</v>
      </c>
      <c r="J85" s="328"/>
    </row>
    <row r="86" spans="1:10" s="103" customFormat="1" ht="31.5" customHeight="1" x14ac:dyDescent="0.15">
      <c r="A86" s="99" t="s">
        <v>217</v>
      </c>
      <c r="B86" s="99">
        <v>1147</v>
      </c>
      <c r="C86" s="105" t="s">
        <v>424</v>
      </c>
      <c r="D86" s="333"/>
      <c r="E86" s="166"/>
      <c r="F86" s="166"/>
      <c r="G86" s="109" t="s">
        <v>367</v>
      </c>
      <c r="H86" s="99"/>
      <c r="I86" s="108">
        <f>ROUND(I82*12/1000,0)</f>
        <v>2</v>
      </c>
      <c r="J86" s="328"/>
    </row>
    <row r="87" spans="1:10" s="103" customFormat="1" ht="31.5" customHeight="1" x14ac:dyDescent="0.15">
      <c r="A87" s="99" t="s">
        <v>217</v>
      </c>
      <c r="B87" s="99">
        <v>1148</v>
      </c>
      <c r="C87" s="105" t="s">
        <v>425</v>
      </c>
      <c r="D87" s="333"/>
      <c r="E87" s="166"/>
      <c r="F87" s="166"/>
      <c r="G87" s="109" t="s">
        <v>453</v>
      </c>
      <c r="H87" s="99"/>
      <c r="I87" s="108">
        <f>ROUND(I82*10/1000,0)</f>
        <v>2</v>
      </c>
      <c r="J87" s="328"/>
    </row>
    <row r="88" spans="1:10" s="103" customFormat="1" ht="31.5" customHeight="1" x14ac:dyDescent="0.15">
      <c r="A88" s="99" t="s">
        <v>217</v>
      </c>
      <c r="B88" s="99">
        <v>1621</v>
      </c>
      <c r="C88" s="105" t="s">
        <v>484</v>
      </c>
      <c r="D88" s="333"/>
      <c r="E88" s="289" t="s">
        <v>532</v>
      </c>
      <c r="F88" s="289"/>
      <c r="G88" s="289" t="s">
        <v>533</v>
      </c>
      <c r="H88" s="289"/>
      <c r="I88" s="111">
        <f>'Ａ6　通所型(介護予防通所介護相当)'!J18</f>
        <v>160</v>
      </c>
      <c r="J88" s="328"/>
    </row>
    <row r="89" spans="1:10" s="103" customFormat="1" ht="31.5" customHeight="1" x14ac:dyDescent="0.15">
      <c r="A89" s="99" t="s">
        <v>217</v>
      </c>
      <c r="B89" s="99">
        <v>1622</v>
      </c>
      <c r="C89" s="105" t="s">
        <v>243</v>
      </c>
      <c r="D89" s="333"/>
      <c r="E89" s="289"/>
      <c r="F89" s="289"/>
      <c r="G89" s="107" t="s">
        <v>183</v>
      </c>
      <c r="H89" s="99"/>
      <c r="I89" s="108">
        <f>ROUND(I88*59/1000,0)</f>
        <v>9</v>
      </c>
      <c r="J89" s="328"/>
    </row>
    <row r="90" spans="1:10" s="103" customFormat="1" ht="31.5" customHeight="1" x14ac:dyDescent="0.15">
      <c r="A90" s="99" t="s">
        <v>217</v>
      </c>
      <c r="B90" s="99">
        <v>1623</v>
      </c>
      <c r="C90" s="105" t="s">
        <v>244</v>
      </c>
      <c r="D90" s="333"/>
      <c r="E90" s="289"/>
      <c r="F90" s="289"/>
      <c r="G90" s="107" t="s">
        <v>184</v>
      </c>
      <c r="H90" s="99"/>
      <c r="I90" s="108">
        <f>ROUND(I88*43/1000,0)</f>
        <v>7</v>
      </c>
      <c r="J90" s="328"/>
    </row>
    <row r="91" spans="1:10" s="103" customFormat="1" ht="31.5" customHeight="1" x14ac:dyDescent="0.15">
      <c r="A91" s="99" t="s">
        <v>217</v>
      </c>
      <c r="B91" s="99">
        <v>1624</v>
      </c>
      <c r="C91" s="105" t="s">
        <v>245</v>
      </c>
      <c r="D91" s="333"/>
      <c r="E91" s="289"/>
      <c r="F91" s="289"/>
      <c r="G91" s="107" t="s">
        <v>185</v>
      </c>
      <c r="H91" s="99"/>
      <c r="I91" s="108">
        <f>ROUND(I88*23/1000,0)</f>
        <v>4</v>
      </c>
      <c r="J91" s="328"/>
    </row>
    <row r="92" spans="1:10" s="103" customFormat="1" ht="31.5" customHeight="1" x14ac:dyDescent="0.15">
      <c r="A92" s="99" t="s">
        <v>217</v>
      </c>
      <c r="B92" s="99">
        <v>1627</v>
      </c>
      <c r="C92" s="105" t="s">
        <v>424</v>
      </c>
      <c r="D92" s="333"/>
      <c r="E92" s="289"/>
      <c r="F92" s="289"/>
      <c r="G92" s="109" t="s">
        <v>367</v>
      </c>
      <c r="H92" s="99"/>
      <c r="I92" s="108">
        <f>ROUND(I88*12/1000,0)</f>
        <v>2</v>
      </c>
      <c r="J92" s="328"/>
    </row>
    <row r="93" spans="1:10" s="103" customFormat="1" ht="31.5" customHeight="1" x14ac:dyDescent="0.15">
      <c r="A93" s="99" t="s">
        <v>217</v>
      </c>
      <c r="B93" s="99">
        <v>1628</v>
      </c>
      <c r="C93" s="105" t="s">
        <v>425</v>
      </c>
      <c r="D93" s="333"/>
      <c r="E93" s="289"/>
      <c r="F93" s="289"/>
      <c r="G93" s="109" t="s">
        <v>453</v>
      </c>
      <c r="H93" s="99"/>
      <c r="I93" s="108">
        <f>ROUND(I88*10/1000,0)</f>
        <v>2</v>
      </c>
      <c r="J93" s="328"/>
    </row>
    <row r="94" spans="1:10" s="103" customFormat="1" ht="31.5" customHeight="1" x14ac:dyDescent="0.15">
      <c r="A94" s="99" t="s">
        <v>217</v>
      </c>
      <c r="B94" s="99">
        <v>1151</v>
      </c>
      <c r="C94" s="112" t="s">
        <v>129</v>
      </c>
      <c r="D94" s="333" t="s">
        <v>597</v>
      </c>
      <c r="E94" s="333" t="s">
        <v>38</v>
      </c>
      <c r="F94" s="333"/>
      <c r="G94" s="107" t="s">
        <v>40</v>
      </c>
      <c r="H94" s="99" t="s">
        <v>54</v>
      </c>
      <c r="I94" s="111">
        <f>'Ａ6　通所型(介護予防通所介護相当)'!J19</f>
        <v>480</v>
      </c>
      <c r="J94" s="328"/>
    </row>
    <row r="95" spans="1:10" s="103" customFormat="1" ht="31.5" customHeight="1" x14ac:dyDescent="0.15">
      <c r="A95" s="99" t="s">
        <v>217</v>
      </c>
      <c r="B95" s="99">
        <v>1152</v>
      </c>
      <c r="C95" s="112" t="s">
        <v>246</v>
      </c>
      <c r="D95" s="333"/>
      <c r="E95" s="333"/>
      <c r="F95" s="333"/>
      <c r="G95" s="107" t="s">
        <v>183</v>
      </c>
      <c r="H95" s="99"/>
      <c r="I95" s="108">
        <f>ROUND(I94*59/1000,0)</f>
        <v>28</v>
      </c>
      <c r="J95" s="328"/>
    </row>
    <row r="96" spans="1:10" s="103" customFormat="1" ht="31.5" customHeight="1" x14ac:dyDescent="0.15">
      <c r="A96" s="99" t="s">
        <v>217</v>
      </c>
      <c r="B96" s="99">
        <v>1153</v>
      </c>
      <c r="C96" s="112" t="s">
        <v>247</v>
      </c>
      <c r="D96" s="333"/>
      <c r="E96" s="333"/>
      <c r="F96" s="333"/>
      <c r="G96" s="107" t="s">
        <v>184</v>
      </c>
      <c r="H96" s="99"/>
      <c r="I96" s="108">
        <f>ROUND(I94*43/1000,0)</f>
        <v>21</v>
      </c>
      <c r="J96" s="328"/>
    </row>
    <row r="97" spans="1:10" s="103" customFormat="1" ht="31.5" customHeight="1" x14ac:dyDescent="0.15">
      <c r="A97" s="99" t="s">
        <v>217</v>
      </c>
      <c r="B97" s="99">
        <v>1154</v>
      </c>
      <c r="C97" s="112" t="s">
        <v>248</v>
      </c>
      <c r="D97" s="333"/>
      <c r="E97" s="333"/>
      <c r="F97" s="333"/>
      <c r="G97" s="107" t="s">
        <v>185</v>
      </c>
      <c r="H97" s="99"/>
      <c r="I97" s="108">
        <f>ROUND(I94*23/1000,0)</f>
        <v>11</v>
      </c>
      <c r="J97" s="328"/>
    </row>
    <row r="98" spans="1:10" s="103" customFormat="1" ht="31.5" customHeight="1" x14ac:dyDescent="0.15">
      <c r="A98" s="99" t="s">
        <v>217</v>
      </c>
      <c r="B98" s="99">
        <v>1157</v>
      </c>
      <c r="C98" s="112" t="s">
        <v>426</v>
      </c>
      <c r="D98" s="333"/>
      <c r="E98" s="333"/>
      <c r="F98" s="333"/>
      <c r="G98" s="109" t="s">
        <v>367</v>
      </c>
      <c r="H98" s="99"/>
      <c r="I98" s="108">
        <f>ROUND(I94*12/1000,0)</f>
        <v>6</v>
      </c>
      <c r="J98" s="328"/>
    </row>
    <row r="99" spans="1:10" s="103" customFormat="1" ht="31.5" customHeight="1" x14ac:dyDescent="0.15">
      <c r="A99" s="99" t="s">
        <v>217</v>
      </c>
      <c r="B99" s="99">
        <v>1158</v>
      </c>
      <c r="C99" s="112" t="s">
        <v>427</v>
      </c>
      <c r="D99" s="333"/>
      <c r="E99" s="333"/>
      <c r="F99" s="333"/>
      <c r="G99" s="109" t="s">
        <v>453</v>
      </c>
      <c r="H99" s="99"/>
      <c r="I99" s="108">
        <f>ROUND(I94*10/1000,0)</f>
        <v>5</v>
      </c>
      <c r="J99" s="328"/>
    </row>
    <row r="100" spans="1:10" s="103" customFormat="1" ht="31.5" customHeight="1" x14ac:dyDescent="0.15">
      <c r="A100" s="99" t="s">
        <v>217</v>
      </c>
      <c r="B100" s="99">
        <v>1161</v>
      </c>
      <c r="C100" s="112" t="s">
        <v>172</v>
      </c>
      <c r="D100" s="333"/>
      <c r="E100" s="333"/>
      <c r="F100" s="333"/>
      <c r="G100" s="107" t="s">
        <v>41</v>
      </c>
      <c r="H100" s="99" t="s">
        <v>54</v>
      </c>
      <c r="I100" s="111">
        <f>'Ａ6　通所型(介護予防通所介護相当)'!J20</f>
        <v>480</v>
      </c>
      <c r="J100" s="328"/>
    </row>
    <row r="101" spans="1:10" s="103" customFormat="1" ht="31.5" customHeight="1" x14ac:dyDescent="0.15">
      <c r="A101" s="99" t="s">
        <v>217</v>
      </c>
      <c r="B101" s="99">
        <v>1162</v>
      </c>
      <c r="C101" s="112" t="s">
        <v>249</v>
      </c>
      <c r="D101" s="333"/>
      <c r="E101" s="333"/>
      <c r="F101" s="333"/>
      <c r="G101" s="107" t="s">
        <v>183</v>
      </c>
      <c r="H101" s="99"/>
      <c r="I101" s="108">
        <f>ROUND(I100*59/1000,0)</f>
        <v>28</v>
      </c>
      <c r="J101" s="328"/>
    </row>
    <row r="102" spans="1:10" s="103" customFormat="1" ht="31.5" customHeight="1" x14ac:dyDescent="0.15">
      <c r="A102" s="99" t="s">
        <v>217</v>
      </c>
      <c r="B102" s="99">
        <v>1163</v>
      </c>
      <c r="C102" s="112" t="s">
        <v>250</v>
      </c>
      <c r="D102" s="333"/>
      <c r="E102" s="333"/>
      <c r="F102" s="333"/>
      <c r="G102" s="107" t="s">
        <v>184</v>
      </c>
      <c r="H102" s="99"/>
      <c r="I102" s="108">
        <f>ROUND(I100*43/1000,0)</f>
        <v>21</v>
      </c>
      <c r="J102" s="328"/>
    </row>
    <row r="103" spans="1:10" s="103" customFormat="1" ht="31.5" customHeight="1" x14ac:dyDescent="0.15">
      <c r="A103" s="99" t="s">
        <v>217</v>
      </c>
      <c r="B103" s="99">
        <v>1164</v>
      </c>
      <c r="C103" s="112" t="s">
        <v>251</v>
      </c>
      <c r="D103" s="333"/>
      <c r="E103" s="333"/>
      <c r="F103" s="333"/>
      <c r="G103" s="107" t="s">
        <v>185</v>
      </c>
      <c r="H103" s="99"/>
      <c r="I103" s="108">
        <f>ROUND(I100*23/1000,0)</f>
        <v>11</v>
      </c>
      <c r="J103" s="328"/>
    </row>
    <row r="104" spans="1:10" s="103" customFormat="1" ht="31.5" customHeight="1" x14ac:dyDescent="0.15">
      <c r="A104" s="99" t="s">
        <v>217</v>
      </c>
      <c r="B104" s="99">
        <v>1167</v>
      </c>
      <c r="C104" s="112" t="s">
        <v>428</v>
      </c>
      <c r="D104" s="333"/>
      <c r="E104" s="333"/>
      <c r="F104" s="333"/>
      <c r="G104" s="109" t="s">
        <v>367</v>
      </c>
      <c r="H104" s="99"/>
      <c r="I104" s="108">
        <f>ROUND(I100*12/1000,0)</f>
        <v>6</v>
      </c>
      <c r="J104" s="328"/>
    </row>
    <row r="105" spans="1:10" s="103" customFormat="1" ht="31.5" customHeight="1" x14ac:dyDescent="0.15">
      <c r="A105" s="99" t="s">
        <v>217</v>
      </c>
      <c r="B105" s="99">
        <v>1168</v>
      </c>
      <c r="C105" s="112" t="s">
        <v>429</v>
      </c>
      <c r="D105" s="333"/>
      <c r="E105" s="333"/>
      <c r="F105" s="333"/>
      <c r="G105" s="109" t="s">
        <v>453</v>
      </c>
      <c r="H105" s="99"/>
      <c r="I105" s="108">
        <f>ROUND(I100*10/1000,0)</f>
        <v>5</v>
      </c>
      <c r="J105" s="328"/>
    </row>
    <row r="106" spans="1:10" s="103" customFormat="1" ht="31.5" customHeight="1" x14ac:dyDescent="0.15">
      <c r="A106" s="99" t="s">
        <v>217</v>
      </c>
      <c r="B106" s="99">
        <v>1171</v>
      </c>
      <c r="C106" s="112" t="s">
        <v>173</v>
      </c>
      <c r="D106" s="333"/>
      <c r="E106" s="333"/>
      <c r="F106" s="333"/>
      <c r="G106" s="107" t="s">
        <v>42</v>
      </c>
      <c r="H106" s="99" t="s">
        <v>54</v>
      </c>
      <c r="I106" s="111">
        <f>'Ａ6　通所型(介護予防通所介護相当)'!J21</f>
        <v>480</v>
      </c>
      <c r="J106" s="328"/>
    </row>
    <row r="107" spans="1:10" s="103" customFormat="1" ht="31.5" customHeight="1" x14ac:dyDescent="0.15">
      <c r="A107" s="99" t="s">
        <v>217</v>
      </c>
      <c r="B107" s="99">
        <v>1172</v>
      </c>
      <c r="C107" s="112" t="s">
        <v>252</v>
      </c>
      <c r="D107" s="333"/>
      <c r="E107" s="333"/>
      <c r="F107" s="333"/>
      <c r="G107" s="107" t="s">
        <v>183</v>
      </c>
      <c r="H107" s="99"/>
      <c r="I107" s="108">
        <f>ROUND(I106*59/1000,0)</f>
        <v>28</v>
      </c>
      <c r="J107" s="328"/>
    </row>
    <row r="108" spans="1:10" s="103" customFormat="1" ht="31.5" customHeight="1" x14ac:dyDescent="0.15">
      <c r="A108" s="99" t="s">
        <v>217</v>
      </c>
      <c r="B108" s="99">
        <v>1173</v>
      </c>
      <c r="C108" s="112" t="s">
        <v>253</v>
      </c>
      <c r="D108" s="333"/>
      <c r="E108" s="333"/>
      <c r="F108" s="333"/>
      <c r="G108" s="107" t="s">
        <v>184</v>
      </c>
      <c r="H108" s="99"/>
      <c r="I108" s="108">
        <f>ROUND(I106*43/1000,0)</f>
        <v>21</v>
      </c>
      <c r="J108" s="328"/>
    </row>
    <row r="109" spans="1:10" s="103" customFormat="1" ht="31.5" customHeight="1" x14ac:dyDescent="0.15">
      <c r="A109" s="99" t="s">
        <v>217</v>
      </c>
      <c r="B109" s="99">
        <v>1174</v>
      </c>
      <c r="C109" s="112" t="s">
        <v>254</v>
      </c>
      <c r="D109" s="333"/>
      <c r="E109" s="333"/>
      <c r="F109" s="333"/>
      <c r="G109" s="107" t="s">
        <v>185</v>
      </c>
      <c r="H109" s="99"/>
      <c r="I109" s="108">
        <f>ROUND(I106*23/1000,0)</f>
        <v>11</v>
      </c>
      <c r="J109" s="328"/>
    </row>
    <row r="110" spans="1:10" s="103" customFormat="1" ht="31.5" customHeight="1" x14ac:dyDescent="0.15">
      <c r="A110" s="99" t="s">
        <v>217</v>
      </c>
      <c r="B110" s="99">
        <v>1177</v>
      </c>
      <c r="C110" s="112" t="s">
        <v>430</v>
      </c>
      <c r="D110" s="333"/>
      <c r="E110" s="333"/>
      <c r="F110" s="333"/>
      <c r="G110" s="109" t="s">
        <v>367</v>
      </c>
      <c r="H110" s="99"/>
      <c r="I110" s="108">
        <f>ROUND(I106*12/1000,0)</f>
        <v>6</v>
      </c>
      <c r="J110" s="328"/>
    </row>
    <row r="111" spans="1:10" s="103" customFormat="1" ht="31.5" customHeight="1" x14ac:dyDescent="0.15">
      <c r="A111" s="99" t="s">
        <v>217</v>
      </c>
      <c r="B111" s="99">
        <v>1178</v>
      </c>
      <c r="C111" s="112" t="s">
        <v>431</v>
      </c>
      <c r="D111" s="333"/>
      <c r="E111" s="333"/>
      <c r="F111" s="333"/>
      <c r="G111" s="109" t="s">
        <v>453</v>
      </c>
      <c r="H111" s="99"/>
      <c r="I111" s="108">
        <f>ROUND(I106*10/1000,0)</f>
        <v>5</v>
      </c>
      <c r="J111" s="328"/>
    </row>
    <row r="112" spans="1:10" s="103" customFormat="1" ht="31.5" customHeight="1" x14ac:dyDescent="0.15">
      <c r="A112" s="99" t="s">
        <v>217</v>
      </c>
      <c r="B112" s="99">
        <v>1181</v>
      </c>
      <c r="C112" s="112" t="s">
        <v>132</v>
      </c>
      <c r="D112" s="333"/>
      <c r="E112" s="333" t="s">
        <v>39</v>
      </c>
      <c r="F112" s="333"/>
      <c r="G112" s="113" t="s">
        <v>55</v>
      </c>
      <c r="H112" s="99" t="s">
        <v>56</v>
      </c>
      <c r="I112" s="111">
        <f>'Ａ6　通所型(介護予防通所介護相当)'!J22</f>
        <v>700</v>
      </c>
      <c r="J112" s="328"/>
    </row>
    <row r="113" spans="1:10" s="103" customFormat="1" ht="31.5" customHeight="1" x14ac:dyDescent="0.15">
      <c r="A113" s="99" t="s">
        <v>217</v>
      </c>
      <c r="B113" s="99">
        <v>1182</v>
      </c>
      <c r="C113" s="112" t="s">
        <v>255</v>
      </c>
      <c r="D113" s="333"/>
      <c r="E113" s="333"/>
      <c r="F113" s="333"/>
      <c r="G113" s="107" t="s">
        <v>183</v>
      </c>
      <c r="H113" s="99"/>
      <c r="I113" s="108">
        <f>ROUND(I112*59/1000,0)</f>
        <v>41</v>
      </c>
      <c r="J113" s="328"/>
    </row>
    <row r="114" spans="1:10" s="103" customFormat="1" ht="31.5" customHeight="1" x14ac:dyDescent="0.15">
      <c r="A114" s="99" t="s">
        <v>217</v>
      </c>
      <c r="B114" s="99">
        <v>1183</v>
      </c>
      <c r="C114" s="112" t="s">
        <v>256</v>
      </c>
      <c r="D114" s="333"/>
      <c r="E114" s="333"/>
      <c r="F114" s="333"/>
      <c r="G114" s="107" t="s">
        <v>184</v>
      </c>
      <c r="H114" s="99"/>
      <c r="I114" s="108">
        <f>ROUND(I112*43/1000,0)</f>
        <v>30</v>
      </c>
      <c r="J114" s="328"/>
    </row>
    <row r="115" spans="1:10" s="103" customFormat="1" ht="31.5" customHeight="1" x14ac:dyDescent="0.15">
      <c r="A115" s="99" t="s">
        <v>217</v>
      </c>
      <c r="B115" s="99">
        <v>1184</v>
      </c>
      <c r="C115" s="112" t="s">
        <v>257</v>
      </c>
      <c r="D115" s="333"/>
      <c r="E115" s="333"/>
      <c r="F115" s="333"/>
      <c r="G115" s="107" t="s">
        <v>185</v>
      </c>
      <c r="H115" s="99"/>
      <c r="I115" s="108">
        <f>ROUND(I112*23/1000,0)</f>
        <v>16</v>
      </c>
      <c r="J115" s="328"/>
    </row>
    <row r="116" spans="1:10" s="103" customFormat="1" ht="31.5" customHeight="1" x14ac:dyDescent="0.15">
      <c r="A116" s="99" t="s">
        <v>217</v>
      </c>
      <c r="B116" s="99">
        <v>1187</v>
      </c>
      <c r="C116" s="112" t="s">
        <v>432</v>
      </c>
      <c r="D116" s="333"/>
      <c r="E116" s="333"/>
      <c r="F116" s="333"/>
      <c r="G116" s="109" t="s">
        <v>367</v>
      </c>
      <c r="H116" s="99"/>
      <c r="I116" s="108">
        <f>ROUND(I112*12/1000,0)</f>
        <v>8</v>
      </c>
      <c r="J116" s="328"/>
    </row>
    <row r="117" spans="1:10" s="103" customFormat="1" ht="31.5" customHeight="1" x14ac:dyDescent="0.15">
      <c r="A117" s="99" t="s">
        <v>217</v>
      </c>
      <c r="B117" s="99">
        <v>1188</v>
      </c>
      <c r="C117" s="112" t="s">
        <v>433</v>
      </c>
      <c r="D117" s="333"/>
      <c r="E117" s="333"/>
      <c r="F117" s="333"/>
      <c r="G117" s="109" t="s">
        <v>453</v>
      </c>
      <c r="H117" s="99"/>
      <c r="I117" s="108">
        <f>ROUND(I112*10/1000,0)</f>
        <v>7</v>
      </c>
      <c r="J117" s="328"/>
    </row>
    <row r="118" spans="1:10" s="103" customFormat="1" ht="31.5" customHeight="1" x14ac:dyDescent="0.15">
      <c r="A118" s="99" t="s">
        <v>217</v>
      </c>
      <c r="B118" s="99">
        <v>1191</v>
      </c>
      <c r="C118" s="105" t="s">
        <v>133</v>
      </c>
      <c r="D118" s="289" t="s">
        <v>489</v>
      </c>
      <c r="E118" s="289"/>
      <c r="F118" s="289"/>
      <c r="G118" s="330" t="s">
        <v>60</v>
      </c>
      <c r="H118" s="331"/>
      <c r="I118" s="111">
        <f>'Ａ6　通所型(介護予防通所介護相当)'!J23</f>
        <v>120</v>
      </c>
      <c r="J118" s="328"/>
    </row>
    <row r="119" spans="1:10" s="103" customFormat="1" ht="31.5" customHeight="1" x14ac:dyDescent="0.15">
      <c r="A119" s="99" t="s">
        <v>217</v>
      </c>
      <c r="B119" s="99">
        <v>1192</v>
      </c>
      <c r="C119" s="105" t="s">
        <v>258</v>
      </c>
      <c r="D119" s="289"/>
      <c r="E119" s="289"/>
      <c r="F119" s="289"/>
      <c r="G119" s="107" t="s">
        <v>183</v>
      </c>
      <c r="H119" s="99"/>
      <c r="I119" s="108">
        <f>ROUND(I118*59/1000,0)</f>
        <v>7</v>
      </c>
      <c r="J119" s="328"/>
    </row>
    <row r="120" spans="1:10" s="103" customFormat="1" ht="31.5" customHeight="1" x14ac:dyDescent="0.15">
      <c r="A120" s="99" t="s">
        <v>217</v>
      </c>
      <c r="B120" s="99">
        <v>1193</v>
      </c>
      <c r="C120" s="105" t="s">
        <v>259</v>
      </c>
      <c r="D120" s="289"/>
      <c r="E120" s="289"/>
      <c r="F120" s="289"/>
      <c r="G120" s="107" t="s">
        <v>184</v>
      </c>
      <c r="H120" s="99"/>
      <c r="I120" s="108">
        <f>ROUND(I118*43/1000,0)</f>
        <v>5</v>
      </c>
      <c r="J120" s="328"/>
    </row>
    <row r="121" spans="1:10" s="103" customFormat="1" ht="31.5" customHeight="1" x14ac:dyDescent="0.15">
      <c r="A121" s="99" t="s">
        <v>217</v>
      </c>
      <c r="B121" s="99">
        <v>1194</v>
      </c>
      <c r="C121" s="105" t="s">
        <v>260</v>
      </c>
      <c r="D121" s="289"/>
      <c r="E121" s="289"/>
      <c r="F121" s="289"/>
      <c r="G121" s="107" t="s">
        <v>185</v>
      </c>
      <c r="H121" s="99"/>
      <c r="I121" s="108">
        <f>ROUND(I118*23/1000,0)</f>
        <v>3</v>
      </c>
      <c r="J121" s="328"/>
    </row>
    <row r="122" spans="1:10" s="103" customFormat="1" ht="31.5" customHeight="1" x14ac:dyDescent="0.15">
      <c r="A122" s="99" t="s">
        <v>217</v>
      </c>
      <c r="B122" s="99">
        <v>1197</v>
      </c>
      <c r="C122" s="105" t="s">
        <v>434</v>
      </c>
      <c r="D122" s="289"/>
      <c r="E122" s="289"/>
      <c r="F122" s="289"/>
      <c r="G122" s="109" t="s">
        <v>367</v>
      </c>
      <c r="H122" s="99"/>
      <c r="I122" s="108">
        <f>ROUND(I118*12/1000,0)</f>
        <v>1</v>
      </c>
      <c r="J122" s="328"/>
    </row>
    <row r="123" spans="1:10" s="103" customFormat="1" ht="31.5" customHeight="1" x14ac:dyDescent="0.15">
      <c r="A123" s="99" t="s">
        <v>217</v>
      </c>
      <c r="B123" s="99">
        <v>1198</v>
      </c>
      <c r="C123" s="105" t="s">
        <v>435</v>
      </c>
      <c r="D123" s="289"/>
      <c r="E123" s="289"/>
      <c r="F123" s="289"/>
      <c r="G123" s="109" t="s">
        <v>453</v>
      </c>
      <c r="H123" s="99"/>
      <c r="I123" s="108">
        <f>ROUND(I118*10/1000,0)</f>
        <v>1</v>
      </c>
      <c r="J123" s="328"/>
    </row>
    <row r="124" spans="1:10" s="103" customFormat="1" ht="31.5" customHeight="1" x14ac:dyDescent="0.15">
      <c r="A124" s="99" t="s">
        <v>217</v>
      </c>
      <c r="B124" s="99">
        <v>1201</v>
      </c>
      <c r="C124" s="105" t="s">
        <v>535</v>
      </c>
      <c r="D124" s="333" t="s">
        <v>598</v>
      </c>
      <c r="E124" s="333"/>
      <c r="F124" s="333" t="s">
        <v>534</v>
      </c>
      <c r="G124" s="107" t="s">
        <v>27</v>
      </c>
      <c r="H124" s="99" t="s">
        <v>493</v>
      </c>
      <c r="I124" s="111">
        <f>'Ａ6　通所型(介護予防通所介護相当)'!J24</f>
        <v>88</v>
      </c>
      <c r="J124" s="328"/>
    </row>
    <row r="125" spans="1:10" s="103" customFormat="1" ht="31.5" customHeight="1" x14ac:dyDescent="0.15">
      <c r="A125" s="99" t="s">
        <v>217</v>
      </c>
      <c r="B125" s="99">
        <v>1202</v>
      </c>
      <c r="C125" s="105" t="s">
        <v>607</v>
      </c>
      <c r="D125" s="333"/>
      <c r="E125" s="333"/>
      <c r="F125" s="333"/>
      <c r="G125" s="107" t="s">
        <v>183</v>
      </c>
      <c r="H125" s="99"/>
      <c r="I125" s="108">
        <f>ROUND(I124*59/1000,0)</f>
        <v>5</v>
      </c>
      <c r="J125" s="328"/>
    </row>
    <row r="126" spans="1:10" s="103" customFormat="1" ht="31.5" customHeight="1" x14ac:dyDescent="0.15">
      <c r="A126" s="99" t="s">
        <v>217</v>
      </c>
      <c r="B126" s="99">
        <v>1203</v>
      </c>
      <c r="C126" s="105" t="s">
        <v>608</v>
      </c>
      <c r="D126" s="333"/>
      <c r="E126" s="333"/>
      <c r="F126" s="333"/>
      <c r="G126" s="107" t="s">
        <v>184</v>
      </c>
      <c r="H126" s="99"/>
      <c r="I126" s="108">
        <f>ROUND(I124*43/1000,0)</f>
        <v>4</v>
      </c>
      <c r="J126" s="328"/>
    </row>
    <row r="127" spans="1:10" s="103" customFormat="1" ht="31.5" customHeight="1" x14ac:dyDescent="0.15">
      <c r="A127" s="99" t="s">
        <v>217</v>
      </c>
      <c r="B127" s="99">
        <v>1204</v>
      </c>
      <c r="C127" s="105" t="s">
        <v>609</v>
      </c>
      <c r="D127" s="333"/>
      <c r="E127" s="333"/>
      <c r="F127" s="333"/>
      <c r="G127" s="107" t="s">
        <v>185</v>
      </c>
      <c r="H127" s="99"/>
      <c r="I127" s="108">
        <f>ROUND(I124*23/1000,0)</f>
        <v>2</v>
      </c>
      <c r="J127" s="328"/>
    </row>
    <row r="128" spans="1:10" s="103" customFormat="1" ht="31.5" customHeight="1" x14ac:dyDescent="0.15">
      <c r="A128" s="99" t="s">
        <v>217</v>
      </c>
      <c r="B128" s="99">
        <v>1205</v>
      </c>
      <c r="C128" s="105" t="s">
        <v>604</v>
      </c>
      <c r="D128" s="333"/>
      <c r="E128" s="333"/>
      <c r="F128" s="333"/>
      <c r="G128" s="109" t="s">
        <v>367</v>
      </c>
      <c r="H128" s="99"/>
      <c r="I128" s="108">
        <f>ROUND(I127*0.9,0)</f>
        <v>2</v>
      </c>
      <c r="J128" s="328"/>
    </row>
    <row r="129" spans="1:10" s="103" customFormat="1" ht="31.5" customHeight="1" x14ac:dyDescent="0.15">
      <c r="A129" s="99" t="s">
        <v>217</v>
      </c>
      <c r="B129" s="99">
        <v>1206</v>
      </c>
      <c r="C129" s="105" t="s">
        <v>605</v>
      </c>
      <c r="D129" s="333"/>
      <c r="E129" s="333"/>
      <c r="F129" s="333"/>
      <c r="G129" s="109" t="s">
        <v>453</v>
      </c>
      <c r="H129" s="99"/>
      <c r="I129" s="108">
        <f>ROUND(I127*0.8,0)</f>
        <v>2</v>
      </c>
      <c r="J129" s="328"/>
    </row>
    <row r="130" spans="1:10" s="103" customFormat="1" ht="31.5" customHeight="1" x14ac:dyDescent="0.15">
      <c r="A130" s="99" t="s">
        <v>217</v>
      </c>
      <c r="B130" s="99">
        <v>1207</v>
      </c>
      <c r="C130" s="105" t="s">
        <v>604</v>
      </c>
      <c r="D130" s="333"/>
      <c r="E130" s="333"/>
      <c r="F130" s="333"/>
      <c r="G130" s="109" t="s">
        <v>367</v>
      </c>
      <c r="H130" s="99"/>
      <c r="I130" s="108">
        <f>ROUND(I124*12/1000,0)</f>
        <v>1</v>
      </c>
      <c r="J130" s="328"/>
    </row>
    <row r="131" spans="1:10" s="103" customFormat="1" ht="31.5" customHeight="1" x14ac:dyDescent="0.15">
      <c r="A131" s="99" t="s">
        <v>217</v>
      </c>
      <c r="B131" s="99">
        <v>1208</v>
      </c>
      <c r="C131" s="105" t="s">
        <v>605</v>
      </c>
      <c r="D131" s="333"/>
      <c r="E131" s="333"/>
      <c r="F131" s="333"/>
      <c r="G131" s="109" t="s">
        <v>453</v>
      </c>
      <c r="H131" s="99"/>
      <c r="I131" s="108">
        <f>ROUND(I124*10/1000,0)</f>
        <v>1</v>
      </c>
      <c r="J131" s="328"/>
    </row>
    <row r="132" spans="1:10" s="103" customFormat="1" ht="31.5" customHeight="1" x14ac:dyDescent="0.15">
      <c r="A132" s="99" t="s">
        <v>217</v>
      </c>
      <c r="B132" s="99">
        <v>1211</v>
      </c>
      <c r="C132" s="105" t="s">
        <v>498</v>
      </c>
      <c r="D132" s="333"/>
      <c r="E132" s="333"/>
      <c r="F132" s="333"/>
      <c r="G132" s="107" t="s">
        <v>29</v>
      </c>
      <c r="H132" s="99" t="s">
        <v>494</v>
      </c>
      <c r="I132" s="111">
        <f>'Ａ6　通所型(介護予防通所介護相当)'!J25</f>
        <v>176</v>
      </c>
      <c r="J132" s="328"/>
    </row>
    <row r="133" spans="1:10" s="103" customFormat="1" ht="31.5" customHeight="1" x14ac:dyDescent="0.15">
      <c r="A133" s="99" t="s">
        <v>217</v>
      </c>
      <c r="B133" s="99">
        <v>1212</v>
      </c>
      <c r="C133" s="105" t="s">
        <v>536</v>
      </c>
      <c r="D133" s="333"/>
      <c r="E133" s="333"/>
      <c r="F133" s="333"/>
      <c r="G133" s="107" t="s">
        <v>183</v>
      </c>
      <c r="H133" s="99"/>
      <c r="I133" s="108">
        <f>ROUND(I132*59/1000,0)</f>
        <v>10</v>
      </c>
      <c r="J133" s="328"/>
    </row>
    <row r="134" spans="1:10" s="103" customFormat="1" ht="31.5" customHeight="1" x14ac:dyDescent="0.15">
      <c r="A134" s="99" t="s">
        <v>217</v>
      </c>
      <c r="B134" s="99">
        <v>1213</v>
      </c>
      <c r="C134" s="105" t="s">
        <v>537</v>
      </c>
      <c r="D134" s="333"/>
      <c r="E134" s="333"/>
      <c r="F134" s="333"/>
      <c r="G134" s="107" t="s">
        <v>184</v>
      </c>
      <c r="H134" s="99"/>
      <c r="I134" s="108">
        <f>ROUND(I132*43/1000,0)</f>
        <v>8</v>
      </c>
      <c r="J134" s="328"/>
    </row>
    <row r="135" spans="1:10" s="103" customFormat="1" ht="31.5" customHeight="1" x14ac:dyDescent="0.15">
      <c r="A135" s="99" t="s">
        <v>217</v>
      </c>
      <c r="B135" s="99">
        <v>1214</v>
      </c>
      <c r="C135" s="105" t="s">
        <v>538</v>
      </c>
      <c r="D135" s="333"/>
      <c r="E135" s="333"/>
      <c r="F135" s="333"/>
      <c r="G135" s="107" t="s">
        <v>185</v>
      </c>
      <c r="H135" s="99"/>
      <c r="I135" s="108">
        <f>ROUND(I132*23/1000,0)</f>
        <v>4</v>
      </c>
      <c r="J135" s="328"/>
    </row>
    <row r="136" spans="1:10" s="103" customFormat="1" ht="31.5" customHeight="1" x14ac:dyDescent="0.15">
      <c r="A136" s="99" t="s">
        <v>217</v>
      </c>
      <c r="B136" s="99">
        <v>1217</v>
      </c>
      <c r="C136" s="105" t="s">
        <v>539</v>
      </c>
      <c r="D136" s="333"/>
      <c r="E136" s="333"/>
      <c r="F136" s="333"/>
      <c r="G136" s="109" t="s">
        <v>367</v>
      </c>
      <c r="H136" s="99"/>
      <c r="I136" s="108">
        <f>ROUND(I132*12/1000,0)</f>
        <v>2</v>
      </c>
      <c r="J136" s="328"/>
    </row>
    <row r="137" spans="1:10" s="103" customFormat="1" ht="31.5" customHeight="1" x14ac:dyDescent="0.15">
      <c r="A137" s="99" t="s">
        <v>217</v>
      </c>
      <c r="B137" s="99">
        <v>1218</v>
      </c>
      <c r="C137" s="105" t="s">
        <v>540</v>
      </c>
      <c r="D137" s="333"/>
      <c r="E137" s="333"/>
      <c r="F137" s="333"/>
      <c r="G137" s="109" t="s">
        <v>453</v>
      </c>
      <c r="H137" s="99"/>
      <c r="I137" s="108">
        <f>ROUND(I132*10/1000,0)</f>
        <v>2</v>
      </c>
      <c r="J137" s="328"/>
    </row>
    <row r="138" spans="1:10" s="103" customFormat="1" ht="31.5" customHeight="1" x14ac:dyDescent="0.15">
      <c r="A138" s="99" t="s">
        <v>217</v>
      </c>
      <c r="B138" s="99">
        <v>1221</v>
      </c>
      <c r="C138" s="105" t="s">
        <v>138</v>
      </c>
      <c r="D138" s="333"/>
      <c r="E138" s="333"/>
      <c r="F138" s="333" t="s">
        <v>602</v>
      </c>
      <c r="G138" s="107" t="s">
        <v>27</v>
      </c>
      <c r="H138" s="99" t="s">
        <v>48</v>
      </c>
      <c r="I138" s="111">
        <f>'Ａ6　通所型(介護予防通所介護相当)'!J26</f>
        <v>72</v>
      </c>
      <c r="J138" s="328"/>
    </row>
    <row r="139" spans="1:10" s="103" customFormat="1" ht="31.5" customHeight="1" x14ac:dyDescent="0.15">
      <c r="A139" s="99" t="s">
        <v>217</v>
      </c>
      <c r="B139" s="99">
        <v>1222</v>
      </c>
      <c r="C139" s="105" t="s">
        <v>261</v>
      </c>
      <c r="D139" s="333"/>
      <c r="E139" s="333"/>
      <c r="F139" s="333"/>
      <c r="G139" s="107" t="s">
        <v>183</v>
      </c>
      <c r="H139" s="99"/>
      <c r="I139" s="108">
        <f>ROUND(I138*59/1000,0)</f>
        <v>4</v>
      </c>
      <c r="J139" s="328"/>
    </row>
    <row r="140" spans="1:10" s="103" customFormat="1" ht="31.5" customHeight="1" x14ac:dyDescent="0.15">
      <c r="A140" s="99" t="s">
        <v>217</v>
      </c>
      <c r="B140" s="99">
        <v>1223</v>
      </c>
      <c r="C140" s="105" t="s">
        <v>262</v>
      </c>
      <c r="D140" s="333"/>
      <c r="E140" s="333"/>
      <c r="F140" s="333"/>
      <c r="G140" s="107" t="s">
        <v>184</v>
      </c>
      <c r="H140" s="99"/>
      <c r="I140" s="108">
        <f>ROUND(I138*43/1000,0)</f>
        <v>3</v>
      </c>
      <c r="J140" s="328"/>
    </row>
    <row r="141" spans="1:10" s="103" customFormat="1" ht="35.25" customHeight="1" x14ac:dyDescent="0.15">
      <c r="A141" s="99" t="s">
        <v>217</v>
      </c>
      <c r="B141" s="99">
        <v>1224</v>
      </c>
      <c r="C141" s="105" t="s">
        <v>541</v>
      </c>
      <c r="D141" s="333"/>
      <c r="E141" s="333"/>
      <c r="F141" s="333"/>
      <c r="G141" s="107" t="s">
        <v>185</v>
      </c>
      <c r="H141" s="99"/>
      <c r="I141" s="108">
        <f>ROUND(I138*23/1000,0)</f>
        <v>2</v>
      </c>
      <c r="J141" s="328"/>
    </row>
    <row r="142" spans="1:10" s="103" customFormat="1" ht="31.5" customHeight="1" x14ac:dyDescent="0.15">
      <c r="A142" s="99" t="s">
        <v>217</v>
      </c>
      <c r="B142" s="99">
        <v>1227</v>
      </c>
      <c r="C142" s="105" t="s">
        <v>542</v>
      </c>
      <c r="D142" s="333"/>
      <c r="E142" s="333"/>
      <c r="F142" s="333"/>
      <c r="G142" s="109" t="s">
        <v>367</v>
      </c>
      <c r="H142" s="99"/>
      <c r="I142" s="108">
        <f>ROUND(I138*12/1000,0)</f>
        <v>1</v>
      </c>
      <c r="J142" s="328"/>
    </row>
    <row r="143" spans="1:10" s="103" customFormat="1" ht="31.5" customHeight="1" x14ac:dyDescent="0.15">
      <c r="A143" s="99" t="s">
        <v>217</v>
      </c>
      <c r="B143" s="99">
        <v>1228</v>
      </c>
      <c r="C143" s="105" t="s">
        <v>606</v>
      </c>
      <c r="D143" s="333"/>
      <c r="E143" s="333"/>
      <c r="F143" s="333"/>
      <c r="G143" s="109" t="s">
        <v>453</v>
      </c>
      <c r="H143" s="99"/>
      <c r="I143" s="108">
        <f>ROUND(I138*10/1000,0)</f>
        <v>1</v>
      </c>
      <c r="J143" s="328"/>
    </row>
    <row r="144" spans="1:10" s="103" customFormat="1" ht="31.5" customHeight="1" x14ac:dyDescent="0.15">
      <c r="A144" s="99" t="s">
        <v>217</v>
      </c>
      <c r="B144" s="99">
        <v>1231</v>
      </c>
      <c r="C144" s="105" t="s">
        <v>139</v>
      </c>
      <c r="D144" s="333"/>
      <c r="E144" s="333"/>
      <c r="F144" s="333"/>
      <c r="G144" s="107" t="s">
        <v>29</v>
      </c>
      <c r="H144" s="99" t="s">
        <v>49</v>
      </c>
      <c r="I144" s="111">
        <f>'Ａ6　通所型(介護予防通所介護相当)'!J27</f>
        <v>144</v>
      </c>
      <c r="J144" s="328"/>
    </row>
    <row r="145" spans="1:10" s="103" customFormat="1" ht="31.5" customHeight="1" x14ac:dyDescent="0.15">
      <c r="A145" s="99" t="s">
        <v>217</v>
      </c>
      <c r="B145" s="99">
        <v>1232</v>
      </c>
      <c r="C145" s="105" t="s">
        <v>263</v>
      </c>
      <c r="D145" s="333"/>
      <c r="E145" s="333"/>
      <c r="F145" s="333"/>
      <c r="G145" s="107" t="s">
        <v>183</v>
      </c>
      <c r="H145" s="99"/>
      <c r="I145" s="108">
        <f>ROUND(I144*59/1000,0)</f>
        <v>8</v>
      </c>
      <c r="J145" s="328"/>
    </row>
    <row r="146" spans="1:10" s="103" customFormat="1" ht="31.5" customHeight="1" x14ac:dyDescent="0.15">
      <c r="A146" s="99" t="s">
        <v>217</v>
      </c>
      <c r="B146" s="99">
        <v>1233</v>
      </c>
      <c r="C146" s="105" t="s">
        <v>543</v>
      </c>
      <c r="D146" s="333"/>
      <c r="E146" s="333"/>
      <c r="F146" s="333"/>
      <c r="G146" s="107" t="s">
        <v>184</v>
      </c>
      <c r="H146" s="99"/>
      <c r="I146" s="108">
        <f>ROUND(I144*43/1000,0)</f>
        <v>6</v>
      </c>
      <c r="J146" s="328"/>
    </row>
    <row r="147" spans="1:10" s="103" customFormat="1" ht="31.5" customHeight="1" x14ac:dyDescent="0.15">
      <c r="A147" s="99" t="s">
        <v>217</v>
      </c>
      <c r="B147" s="99">
        <v>1234</v>
      </c>
      <c r="C147" s="105" t="s">
        <v>544</v>
      </c>
      <c r="D147" s="333"/>
      <c r="E147" s="333"/>
      <c r="F147" s="333"/>
      <c r="G147" s="107" t="s">
        <v>185</v>
      </c>
      <c r="H147" s="99"/>
      <c r="I147" s="108">
        <f>ROUND(I144*23/1000,0)</f>
        <v>3</v>
      </c>
      <c r="J147" s="328"/>
    </row>
    <row r="148" spans="1:10" s="103" customFormat="1" ht="31.5" customHeight="1" x14ac:dyDescent="0.15">
      <c r="A148" s="99" t="s">
        <v>217</v>
      </c>
      <c r="B148" s="99">
        <v>1237</v>
      </c>
      <c r="C148" s="105" t="s">
        <v>436</v>
      </c>
      <c r="D148" s="333"/>
      <c r="E148" s="333"/>
      <c r="F148" s="333"/>
      <c r="G148" s="109" t="s">
        <v>367</v>
      </c>
      <c r="H148" s="99"/>
      <c r="I148" s="108">
        <f>ROUND(I144*12/1000,0)</f>
        <v>2</v>
      </c>
      <c r="J148" s="328"/>
    </row>
    <row r="149" spans="1:10" s="103" customFormat="1" ht="31.5" customHeight="1" x14ac:dyDescent="0.15">
      <c r="A149" s="99" t="s">
        <v>217</v>
      </c>
      <c r="B149" s="99">
        <v>1238</v>
      </c>
      <c r="C149" s="105" t="s">
        <v>545</v>
      </c>
      <c r="D149" s="333"/>
      <c r="E149" s="333"/>
      <c r="F149" s="333"/>
      <c r="G149" s="109" t="s">
        <v>453</v>
      </c>
      <c r="H149" s="99"/>
      <c r="I149" s="108">
        <f>ROUND(I144*10/1000,0)</f>
        <v>1</v>
      </c>
      <c r="J149" s="328"/>
    </row>
    <row r="150" spans="1:10" s="103" customFormat="1" ht="31.5" customHeight="1" x14ac:dyDescent="0.15">
      <c r="A150" s="99" t="s">
        <v>217</v>
      </c>
      <c r="B150" s="99">
        <v>1241</v>
      </c>
      <c r="C150" s="105" t="s">
        <v>546</v>
      </c>
      <c r="D150" s="333"/>
      <c r="E150" s="333"/>
      <c r="F150" s="333" t="s">
        <v>603</v>
      </c>
      <c r="G150" s="107" t="s">
        <v>27</v>
      </c>
      <c r="H150" s="99" t="s">
        <v>52</v>
      </c>
      <c r="I150" s="111">
        <f>'Ａ6　通所型(介護予防通所介護相当)'!J28</f>
        <v>24</v>
      </c>
      <c r="J150" s="328"/>
    </row>
    <row r="151" spans="1:10" s="103" customFormat="1" ht="31.5" customHeight="1" x14ac:dyDescent="0.15">
      <c r="A151" s="99" t="s">
        <v>217</v>
      </c>
      <c r="B151" s="99">
        <v>1242</v>
      </c>
      <c r="C151" s="105" t="s">
        <v>547</v>
      </c>
      <c r="D151" s="333"/>
      <c r="E151" s="333"/>
      <c r="F151" s="333"/>
      <c r="G151" s="107" t="s">
        <v>183</v>
      </c>
      <c r="H151" s="99"/>
      <c r="I151" s="108">
        <f>ROUND(I150*59/1000,0)</f>
        <v>1</v>
      </c>
      <c r="J151" s="328"/>
    </row>
    <row r="152" spans="1:10" s="103" customFormat="1" ht="31.5" customHeight="1" x14ac:dyDescent="0.15">
      <c r="A152" s="99" t="s">
        <v>217</v>
      </c>
      <c r="B152" s="99">
        <v>1243</v>
      </c>
      <c r="C152" s="105" t="s">
        <v>548</v>
      </c>
      <c r="D152" s="333"/>
      <c r="E152" s="333"/>
      <c r="F152" s="333"/>
      <c r="G152" s="107" t="s">
        <v>184</v>
      </c>
      <c r="H152" s="99"/>
      <c r="I152" s="108">
        <f>ROUND(I150*43/1000,0)</f>
        <v>1</v>
      </c>
      <c r="J152" s="328"/>
    </row>
    <row r="153" spans="1:10" s="103" customFormat="1" ht="31.5" customHeight="1" x14ac:dyDescent="0.15">
      <c r="A153" s="99" t="s">
        <v>217</v>
      </c>
      <c r="B153" s="99">
        <v>1244</v>
      </c>
      <c r="C153" s="105" t="s">
        <v>549</v>
      </c>
      <c r="D153" s="333"/>
      <c r="E153" s="333"/>
      <c r="F153" s="333"/>
      <c r="G153" s="107" t="s">
        <v>185</v>
      </c>
      <c r="H153" s="99"/>
      <c r="I153" s="108">
        <f>ROUND(I150*23/1000,0)</f>
        <v>1</v>
      </c>
      <c r="J153" s="328"/>
    </row>
    <row r="154" spans="1:10" s="103" customFormat="1" ht="31.5" customHeight="1" x14ac:dyDescent="0.15">
      <c r="A154" s="99" t="s">
        <v>217</v>
      </c>
      <c r="B154" s="99">
        <v>1251</v>
      </c>
      <c r="C154" s="105" t="s">
        <v>654</v>
      </c>
      <c r="D154" s="333"/>
      <c r="E154" s="333"/>
      <c r="F154" s="333"/>
      <c r="G154" s="107" t="s">
        <v>29</v>
      </c>
      <c r="H154" s="99" t="s">
        <v>50</v>
      </c>
      <c r="I154" s="108">
        <f>'Ａ6　通所型(介護予防通所介護相当)'!J29</f>
        <v>48</v>
      </c>
      <c r="J154" s="328"/>
    </row>
    <row r="155" spans="1:10" s="103" customFormat="1" ht="31.5" customHeight="1" x14ac:dyDescent="0.15">
      <c r="A155" s="99" t="s">
        <v>217</v>
      </c>
      <c r="B155" s="99">
        <v>1252</v>
      </c>
      <c r="C155" s="105" t="s">
        <v>655</v>
      </c>
      <c r="D155" s="333"/>
      <c r="E155" s="333"/>
      <c r="F155" s="333"/>
      <c r="G155" s="107" t="s">
        <v>183</v>
      </c>
      <c r="H155" s="99"/>
      <c r="I155" s="108">
        <f>ROUND(I154*59/1000,0)</f>
        <v>3</v>
      </c>
      <c r="J155" s="328"/>
    </row>
    <row r="156" spans="1:10" s="103" customFormat="1" ht="31.5" customHeight="1" x14ac:dyDescent="0.15">
      <c r="A156" s="99" t="s">
        <v>217</v>
      </c>
      <c r="B156" s="99">
        <v>1253</v>
      </c>
      <c r="C156" s="105" t="s">
        <v>656</v>
      </c>
      <c r="D156" s="333"/>
      <c r="E156" s="333"/>
      <c r="F156" s="333"/>
      <c r="G156" s="107" t="s">
        <v>184</v>
      </c>
      <c r="H156" s="99"/>
      <c r="I156" s="108">
        <f>ROUND(I154*43/1000,0)</f>
        <v>2</v>
      </c>
      <c r="J156" s="328"/>
    </row>
    <row r="157" spans="1:10" s="103" customFormat="1" ht="31.5" customHeight="1" x14ac:dyDescent="0.15">
      <c r="A157" s="99" t="s">
        <v>217</v>
      </c>
      <c r="B157" s="99">
        <v>1254</v>
      </c>
      <c r="C157" s="105" t="s">
        <v>657</v>
      </c>
      <c r="D157" s="333"/>
      <c r="E157" s="333"/>
      <c r="F157" s="333"/>
      <c r="G157" s="107" t="s">
        <v>185</v>
      </c>
      <c r="H157" s="99"/>
      <c r="I157" s="108">
        <f>ROUND(I154*23/1000,0)</f>
        <v>1</v>
      </c>
      <c r="J157" s="328"/>
    </row>
    <row r="158" spans="1:10" s="103" customFormat="1" ht="31.5" customHeight="1" x14ac:dyDescent="0.15">
      <c r="A158" s="99" t="s">
        <v>217</v>
      </c>
      <c r="B158" s="99">
        <v>1257</v>
      </c>
      <c r="C158" s="105" t="s">
        <v>658</v>
      </c>
      <c r="D158" s="333"/>
      <c r="E158" s="333"/>
      <c r="F158" s="333"/>
      <c r="G158" s="109" t="s">
        <v>367</v>
      </c>
      <c r="H158" s="99"/>
      <c r="I158" s="108">
        <f>ROUND(I154*12/1000,0)</f>
        <v>1</v>
      </c>
      <c r="J158" s="328"/>
    </row>
    <row r="159" spans="1:10" s="103" customFormat="1" ht="31.5" customHeight="1" x14ac:dyDescent="0.15">
      <c r="A159" s="99" t="s">
        <v>217</v>
      </c>
      <c r="B159" s="99">
        <v>1501</v>
      </c>
      <c r="C159" s="105" t="s">
        <v>499</v>
      </c>
      <c r="D159" s="333" t="s">
        <v>599</v>
      </c>
      <c r="E159" s="333"/>
      <c r="F159" s="333"/>
      <c r="G159" s="330" t="s">
        <v>21</v>
      </c>
      <c r="H159" s="331"/>
      <c r="I159" s="111">
        <f>'Ａ6　通所型(介護予防通所介護相当)'!J30</f>
        <v>100</v>
      </c>
      <c r="J159" s="328"/>
    </row>
    <row r="160" spans="1:10" s="103" customFormat="1" ht="31.5" customHeight="1" x14ac:dyDescent="0.15">
      <c r="A160" s="99" t="s">
        <v>217</v>
      </c>
      <c r="B160" s="99">
        <v>1502</v>
      </c>
      <c r="C160" s="105" t="s">
        <v>659</v>
      </c>
      <c r="D160" s="333"/>
      <c r="E160" s="333"/>
      <c r="F160" s="333"/>
      <c r="G160" s="107" t="s">
        <v>183</v>
      </c>
      <c r="H160" s="99"/>
      <c r="I160" s="108">
        <f>ROUND(I159*59/1000,0)</f>
        <v>6</v>
      </c>
      <c r="J160" s="328"/>
    </row>
    <row r="161" spans="1:10" s="103" customFormat="1" ht="31.5" customHeight="1" x14ac:dyDescent="0.15">
      <c r="A161" s="99" t="s">
        <v>217</v>
      </c>
      <c r="B161" s="99">
        <v>1503</v>
      </c>
      <c r="C161" s="105" t="s">
        <v>660</v>
      </c>
      <c r="D161" s="333"/>
      <c r="E161" s="333"/>
      <c r="F161" s="333"/>
      <c r="G161" s="107" t="s">
        <v>184</v>
      </c>
      <c r="H161" s="99"/>
      <c r="I161" s="108">
        <f>ROUND(I159*43/1000,0)</f>
        <v>4</v>
      </c>
      <c r="J161" s="328"/>
    </row>
    <row r="162" spans="1:10" s="103" customFormat="1" ht="31.5" customHeight="1" x14ac:dyDescent="0.15">
      <c r="A162" s="99" t="s">
        <v>217</v>
      </c>
      <c r="B162" s="99">
        <v>1504</v>
      </c>
      <c r="C162" s="105" t="s">
        <v>661</v>
      </c>
      <c r="D162" s="333"/>
      <c r="E162" s="333"/>
      <c r="F162" s="333"/>
      <c r="G162" s="107" t="s">
        <v>185</v>
      </c>
      <c r="H162" s="99"/>
      <c r="I162" s="108">
        <f>ROUND(I159*23/1000,0)</f>
        <v>2</v>
      </c>
      <c r="J162" s="328"/>
    </row>
    <row r="163" spans="1:10" s="103" customFormat="1" ht="31.5" customHeight="1" x14ac:dyDescent="0.15">
      <c r="A163" s="99" t="s">
        <v>217</v>
      </c>
      <c r="B163" s="99">
        <v>1507</v>
      </c>
      <c r="C163" s="105" t="s">
        <v>662</v>
      </c>
      <c r="D163" s="333"/>
      <c r="E163" s="333"/>
      <c r="F163" s="333"/>
      <c r="G163" s="109" t="s">
        <v>367</v>
      </c>
      <c r="H163" s="99"/>
      <c r="I163" s="108">
        <f>ROUND(I159*12/1000,0)</f>
        <v>1</v>
      </c>
      <c r="J163" s="328"/>
    </row>
    <row r="164" spans="1:10" s="103" customFormat="1" ht="31.5" customHeight="1" x14ac:dyDescent="0.15">
      <c r="A164" s="99" t="s">
        <v>217</v>
      </c>
      <c r="B164" s="99">
        <v>1508</v>
      </c>
      <c r="C164" s="105" t="s">
        <v>663</v>
      </c>
      <c r="D164" s="333"/>
      <c r="E164" s="333"/>
      <c r="F164" s="333"/>
      <c r="G164" s="109" t="s">
        <v>453</v>
      </c>
      <c r="H164" s="99"/>
      <c r="I164" s="108">
        <f>ROUND(I159*10/1000,0)</f>
        <v>1</v>
      </c>
      <c r="J164" s="328"/>
    </row>
    <row r="165" spans="1:10" s="103" customFormat="1" ht="31.5" customHeight="1" x14ac:dyDescent="0.15">
      <c r="A165" s="99" t="s">
        <v>217</v>
      </c>
      <c r="B165" s="99">
        <v>1511</v>
      </c>
      <c r="C165" s="105" t="s">
        <v>550</v>
      </c>
      <c r="D165" s="333"/>
      <c r="E165" s="333"/>
      <c r="F165" s="333"/>
      <c r="G165" s="330" t="s">
        <v>21</v>
      </c>
      <c r="H165" s="331"/>
      <c r="I165" s="111">
        <f>'Ａ6　通所型(介護予防通所介護相当)'!J31</f>
        <v>200</v>
      </c>
      <c r="J165" s="328"/>
    </row>
    <row r="166" spans="1:10" s="103" customFormat="1" ht="31.5" customHeight="1" x14ac:dyDescent="0.15">
      <c r="A166" s="99" t="s">
        <v>217</v>
      </c>
      <c r="B166" s="99">
        <v>1512</v>
      </c>
      <c r="C166" s="105" t="s">
        <v>551</v>
      </c>
      <c r="D166" s="333"/>
      <c r="E166" s="333"/>
      <c r="F166" s="333"/>
      <c r="G166" s="107" t="s">
        <v>183</v>
      </c>
      <c r="H166" s="99"/>
      <c r="I166" s="108">
        <f>ROUND(I165*59/1000,0)</f>
        <v>12</v>
      </c>
      <c r="J166" s="328"/>
    </row>
    <row r="167" spans="1:10" s="103" customFormat="1" ht="31.5" customHeight="1" x14ac:dyDescent="0.15">
      <c r="A167" s="99" t="s">
        <v>217</v>
      </c>
      <c r="B167" s="99">
        <v>1513</v>
      </c>
      <c r="C167" s="105" t="s">
        <v>552</v>
      </c>
      <c r="D167" s="333"/>
      <c r="E167" s="333"/>
      <c r="F167" s="333"/>
      <c r="G167" s="107" t="s">
        <v>184</v>
      </c>
      <c r="H167" s="99"/>
      <c r="I167" s="108">
        <f>ROUND(I165*43/1000,0)</f>
        <v>9</v>
      </c>
      <c r="J167" s="328"/>
    </row>
    <row r="168" spans="1:10" s="103" customFormat="1" ht="31.5" customHeight="1" x14ac:dyDescent="0.15">
      <c r="A168" s="99" t="s">
        <v>217</v>
      </c>
      <c r="B168" s="99">
        <v>1514</v>
      </c>
      <c r="C168" s="105" t="s">
        <v>553</v>
      </c>
      <c r="D168" s="333"/>
      <c r="E168" s="333"/>
      <c r="F168" s="333"/>
      <c r="G168" s="107" t="s">
        <v>185</v>
      </c>
      <c r="H168" s="99"/>
      <c r="I168" s="108">
        <f>ROUND(I165*23/1000,0)</f>
        <v>5</v>
      </c>
      <c r="J168" s="328"/>
    </row>
    <row r="169" spans="1:10" s="103" customFormat="1" ht="31.5" customHeight="1" x14ac:dyDescent="0.15">
      <c r="A169" s="99" t="s">
        <v>217</v>
      </c>
      <c r="B169" s="99">
        <v>1517</v>
      </c>
      <c r="C169" s="105" t="s">
        <v>554</v>
      </c>
      <c r="D169" s="333"/>
      <c r="E169" s="333"/>
      <c r="F169" s="333"/>
      <c r="G169" s="109" t="s">
        <v>367</v>
      </c>
      <c r="H169" s="99"/>
      <c r="I169" s="108">
        <f>ROUND(I165*12/1000,0)</f>
        <v>2</v>
      </c>
      <c r="J169" s="328"/>
    </row>
    <row r="170" spans="1:10" s="103" customFormat="1" ht="31.5" customHeight="1" x14ac:dyDescent="0.15">
      <c r="A170" s="99" t="s">
        <v>217</v>
      </c>
      <c r="B170" s="99">
        <v>1518</v>
      </c>
      <c r="C170" s="105" t="s">
        <v>555</v>
      </c>
      <c r="D170" s="333"/>
      <c r="E170" s="333"/>
      <c r="F170" s="333"/>
      <c r="G170" s="109" t="s">
        <v>453</v>
      </c>
      <c r="H170" s="99"/>
      <c r="I170" s="108">
        <f>ROUND(I165*10/1000,0)</f>
        <v>2</v>
      </c>
      <c r="J170" s="328"/>
    </row>
    <row r="171" spans="1:10" s="103" customFormat="1" ht="31.5" customHeight="1" x14ac:dyDescent="0.15">
      <c r="A171" s="99" t="s">
        <v>217</v>
      </c>
      <c r="B171" s="99">
        <v>1521</v>
      </c>
      <c r="C171" s="105" t="s">
        <v>501</v>
      </c>
      <c r="D171" s="333"/>
      <c r="E171" s="333"/>
      <c r="F171" s="333"/>
      <c r="G171" s="98" t="s">
        <v>264</v>
      </c>
      <c r="H171" s="99" t="s">
        <v>22</v>
      </c>
      <c r="I171" s="111">
        <f>'Ａ6　通所型(介護予防通所介護相当)'!J32</f>
        <v>100</v>
      </c>
      <c r="J171" s="328"/>
    </row>
    <row r="172" spans="1:10" s="103" customFormat="1" ht="31.5" customHeight="1" x14ac:dyDescent="0.15">
      <c r="A172" s="99" t="s">
        <v>217</v>
      </c>
      <c r="B172" s="99">
        <v>1522</v>
      </c>
      <c r="C172" s="105" t="s">
        <v>556</v>
      </c>
      <c r="D172" s="333"/>
      <c r="E172" s="333"/>
      <c r="F172" s="333"/>
      <c r="G172" s="107" t="s">
        <v>183</v>
      </c>
      <c r="H172" s="99"/>
      <c r="I172" s="108">
        <f>ROUND(I171*59/1000,0)</f>
        <v>6</v>
      </c>
      <c r="J172" s="328"/>
    </row>
    <row r="173" spans="1:10" s="103" customFormat="1" ht="31.5" customHeight="1" x14ac:dyDescent="0.15">
      <c r="A173" s="99" t="s">
        <v>217</v>
      </c>
      <c r="B173" s="99">
        <v>1523</v>
      </c>
      <c r="C173" s="105" t="s">
        <v>557</v>
      </c>
      <c r="D173" s="333"/>
      <c r="E173" s="333"/>
      <c r="F173" s="333"/>
      <c r="G173" s="107" t="s">
        <v>184</v>
      </c>
      <c r="H173" s="99"/>
      <c r="I173" s="108">
        <f>ROUND(I171*43/1000,0)</f>
        <v>4</v>
      </c>
      <c r="J173" s="328"/>
    </row>
    <row r="174" spans="1:10" s="103" customFormat="1" ht="31.5" customHeight="1" x14ac:dyDescent="0.15">
      <c r="A174" s="99" t="s">
        <v>217</v>
      </c>
      <c r="B174" s="99">
        <v>1524</v>
      </c>
      <c r="C174" s="105" t="s">
        <v>558</v>
      </c>
      <c r="D174" s="333"/>
      <c r="E174" s="333"/>
      <c r="F174" s="333"/>
      <c r="G174" s="107" t="s">
        <v>185</v>
      </c>
      <c r="H174" s="99"/>
      <c r="I174" s="108">
        <f>ROUND(I171*23/1000,0)</f>
        <v>2</v>
      </c>
      <c r="J174" s="328"/>
    </row>
    <row r="175" spans="1:10" s="103" customFormat="1" ht="31.5" customHeight="1" x14ac:dyDescent="0.15">
      <c r="A175" s="99" t="s">
        <v>217</v>
      </c>
      <c r="B175" s="99">
        <v>1527</v>
      </c>
      <c r="C175" s="105" t="s">
        <v>559</v>
      </c>
      <c r="D175" s="333"/>
      <c r="E175" s="333"/>
      <c r="F175" s="333"/>
      <c r="G175" s="109" t="s">
        <v>367</v>
      </c>
      <c r="H175" s="99"/>
      <c r="I175" s="108">
        <f>ROUND(I171*12/1000,0)</f>
        <v>1</v>
      </c>
      <c r="J175" s="328"/>
    </row>
    <row r="176" spans="1:10" s="103" customFormat="1" ht="31.5" customHeight="1" x14ac:dyDescent="0.15">
      <c r="A176" s="99" t="s">
        <v>217</v>
      </c>
      <c r="B176" s="99">
        <v>1528</v>
      </c>
      <c r="C176" s="105" t="s">
        <v>560</v>
      </c>
      <c r="D176" s="333"/>
      <c r="E176" s="333"/>
      <c r="F176" s="333"/>
      <c r="G176" s="109" t="s">
        <v>453</v>
      </c>
      <c r="H176" s="99"/>
      <c r="I176" s="108">
        <f>ROUND(I171*10/1000,0)</f>
        <v>1</v>
      </c>
      <c r="J176" s="329"/>
    </row>
    <row r="177" spans="1:10" s="103" customFormat="1" ht="31.5" customHeight="1" x14ac:dyDescent="0.15">
      <c r="A177" s="99" t="s">
        <v>217</v>
      </c>
      <c r="B177" s="99">
        <v>1601</v>
      </c>
      <c r="C177" s="112" t="s">
        <v>506</v>
      </c>
      <c r="D177" s="289" t="s">
        <v>601</v>
      </c>
      <c r="E177" s="289"/>
      <c r="F177" s="289"/>
      <c r="G177" s="109" t="s">
        <v>509</v>
      </c>
      <c r="H177" s="99" t="s">
        <v>571</v>
      </c>
      <c r="I177" s="108">
        <v>20</v>
      </c>
      <c r="J177" s="289" t="s">
        <v>265</v>
      </c>
    </row>
    <row r="178" spans="1:10" s="103" customFormat="1" ht="31.5" customHeight="1" x14ac:dyDescent="0.15">
      <c r="A178" s="99" t="s">
        <v>217</v>
      </c>
      <c r="B178" s="99">
        <v>1602</v>
      </c>
      <c r="C178" s="112" t="s">
        <v>561</v>
      </c>
      <c r="D178" s="289"/>
      <c r="E178" s="289"/>
      <c r="F178" s="289"/>
      <c r="G178" s="109" t="s">
        <v>183</v>
      </c>
      <c r="H178" s="99"/>
      <c r="I178" s="108">
        <f>ROUND(I177*59/1000,0)</f>
        <v>1</v>
      </c>
      <c r="J178" s="289"/>
    </row>
    <row r="179" spans="1:10" s="103" customFormat="1" ht="31.5" customHeight="1" x14ac:dyDescent="0.15">
      <c r="A179" s="99" t="s">
        <v>217</v>
      </c>
      <c r="B179" s="99">
        <v>1603</v>
      </c>
      <c r="C179" s="114" t="s">
        <v>562</v>
      </c>
      <c r="D179" s="289"/>
      <c r="E179" s="289"/>
      <c r="F179" s="289"/>
      <c r="G179" s="107" t="s">
        <v>184</v>
      </c>
      <c r="H179" s="99"/>
      <c r="I179" s="108">
        <f>ROUND(I177*43/1000,0)</f>
        <v>1</v>
      </c>
      <c r="J179" s="289"/>
    </row>
    <row r="180" spans="1:10" s="103" customFormat="1" ht="31.5" customHeight="1" x14ac:dyDescent="0.15">
      <c r="A180" s="99" t="s">
        <v>217</v>
      </c>
      <c r="B180" s="99">
        <v>1604</v>
      </c>
      <c r="C180" s="112" t="s">
        <v>507</v>
      </c>
      <c r="D180" s="289"/>
      <c r="E180" s="289"/>
      <c r="F180" s="289"/>
      <c r="G180" s="107" t="s">
        <v>508</v>
      </c>
      <c r="H180" s="99" t="s">
        <v>201</v>
      </c>
      <c r="I180" s="111">
        <v>5</v>
      </c>
      <c r="J180" s="289"/>
    </row>
    <row r="181" spans="1:10" s="103" customFormat="1" ht="31.5" customHeight="1" x14ac:dyDescent="0.15">
      <c r="A181" s="99" t="s">
        <v>217</v>
      </c>
      <c r="B181" s="99">
        <v>1631</v>
      </c>
      <c r="C181" s="105" t="s">
        <v>610</v>
      </c>
      <c r="D181" s="289" t="s">
        <v>589</v>
      </c>
      <c r="E181" s="289"/>
      <c r="F181" s="289"/>
      <c r="G181" s="330" t="s">
        <v>566</v>
      </c>
      <c r="H181" s="331"/>
      <c r="I181" s="111">
        <f>'Ａ6　通所型(介護予防通所介護相当)'!J35</f>
        <v>40</v>
      </c>
      <c r="J181" s="289" t="s">
        <v>578</v>
      </c>
    </row>
    <row r="182" spans="1:10" s="103" customFormat="1" ht="31.5" customHeight="1" x14ac:dyDescent="0.15">
      <c r="A182" s="99" t="s">
        <v>217</v>
      </c>
      <c r="B182" s="99">
        <v>1632</v>
      </c>
      <c r="C182" s="105" t="s">
        <v>611</v>
      </c>
      <c r="D182" s="289"/>
      <c r="E182" s="289"/>
      <c r="F182" s="289"/>
      <c r="G182" s="107" t="s">
        <v>183</v>
      </c>
      <c r="H182" s="99"/>
      <c r="I182" s="108">
        <f>ROUND(I181*59/1000,0)</f>
        <v>2</v>
      </c>
      <c r="J182" s="289"/>
    </row>
    <row r="183" spans="1:10" s="103" customFormat="1" ht="31.5" customHeight="1" x14ac:dyDescent="0.15">
      <c r="A183" s="99" t="s">
        <v>217</v>
      </c>
      <c r="B183" s="99">
        <v>1633</v>
      </c>
      <c r="C183" s="105" t="s">
        <v>612</v>
      </c>
      <c r="D183" s="289"/>
      <c r="E183" s="289"/>
      <c r="F183" s="289"/>
      <c r="G183" s="107" t="s">
        <v>184</v>
      </c>
      <c r="H183" s="99"/>
      <c r="I183" s="108">
        <f>ROUND(I181*43/1000,0)</f>
        <v>2</v>
      </c>
      <c r="J183" s="289"/>
    </row>
    <row r="184" spans="1:10" s="103" customFormat="1" ht="31.5" customHeight="1" x14ac:dyDescent="0.15">
      <c r="A184" s="99" t="s">
        <v>217</v>
      </c>
      <c r="B184" s="99">
        <v>1634</v>
      </c>
      <c r="C184" s="105" t="s">
        <v>613</v>
      </c>
      <c r="D184" s="289"/>
      <c r="E184" s="289"/>
      <c r="F184" s="289"/>
      <c r="G184" s="107" t="s">
        <v>185</v>
      </c>
      <c r="H184" s="99"/>
      <c r="I184" s="108">
        <f>ROUND(I181*23/1000,0)</f>
        <v>1</v>
      </c>
      <c r="J184" s="289"/>
    </row>
    <row r="185" spans="1:10" ht="31.5" customHeight="1" x14ac:dyDescent="0.15">
      <c r="A185" s="46" t="s">
        <v>23</v>
      </c>
      <c r="B185" s="60"/>
      <c r="C185" s="41"/>
      <c r="D185" s="45"/>
      <c r="E185" s="45"/>
      <c r="F185" s="45"/>
      <c r="G185" s="62"/>
      <c r="H185" s="61"/>
      <c r="I185" s="57"/>
      <c r="J185" s="51"/>
    </row>
    <row r="186" spans="1:10" ht="31.5" customHeight="1" x14ac:dyDescent="0.15">
      <c r="A186" s="176" t="s">
        <v>2</v>
      </c>
      <c r="B186" s="176"/>
      <c r="C186" s="180" t="s">
        <v>3</v>
      </c>
      <c r="D186" s="180" t="s">
        <v>4</v>
      </c>
      <c r="E186" s="180"/>
      <c r="F186" s="180"/>
      <c r="G186" s="180"/>
      <c r="H186" s="180"/>
      <c r="I186" s="332" t="s">
        <v>9</v>
      </c>
      <c r="J186" s="180" t="s">
        <v>10</v>
      </c>
    </row>
    <row r="187" spans="1:10" ht="31.5" customHeight="1" x14ac:dyDescent="0.15">
      <c r="A187" s="50" t="s">
        <v>0</v>
      </c>
      <c r="B187" s="50" t="s">
        <v>1</v>
      </c>
      <c r="C187" s="176"/>
      <c r="D187" s="176"/>
      <c r="E187" s="176"/>
      <c r="F187" s="176"/>
      <c r="G187" s="176"/>
      <c r="H187" s="176"/>
      <c r="I187" s="326"/>
      <c r="J187" s="176"/>
    </row>
    <row r="188" spans="1:10" s="103" customFormat="1" ht="31.5" customHeight="1" x14ac:dyDescent="0.15">
      <c r="A188" s="97" t="s">
        <v>208</v>
      </c>
      <c r="B188" s="97">
        <v>1301</v>
      </c>
      <c r="C188" s="80" t="s">
        <v>144</v>
      </c>
      <c r="D188" s="345" t="s">
        <v>209</v>
      </c>
      <c r="E188" s="345"/>
      <c r="F188" s="166" t="s">
        <v>27</v>
      </c>
      <c r="G188" s="97" t="s">
        <v>567</v>
      </c>
      <c r="H188" s="343" t="s">
        <v>157</v>
      </c>
      <c r="I188" s="111">
        <f>'Ａ6　通所型(介護予防通所介護相当)'!J44</f>
        <v>1170</v>
      </c>
      <c r="J188" s="344" t="s">
        <v>11</v>
      </c>
    </row>
    <row r="189" spans="1:10" s="103" customFormat="1" ht="31.5" customHeight="1" x14ac:dyDescent="0.15">
      <c r="A189" s="97" t="s">
        <v>208</v>
      </c>
      <c r="B189" s="97">
        <v>1302</v>
      </c>
      <c r="C189" s="80" t="s">
        <v>266</v>
      </c>
      <c r="D189" s="345"/>
      <c r="E189" s="345"/>
      <c r="F189" s="166"/>
      <c r="G189" s="109" t="s">
        <v>267</v>
      </c>
      <c r="H189" s="343"/>
      <c r="I189" s="108">
        <f>ROUND(I188*59/1000,0)</f>
        <v>69</v>
      </c>
      <c r="J189" s="325"/>
    </row>
    <row r="190" spans="1:10" s="103" customFormat="1" ht="31.5" customHeight="1" x14ac:dyDescent="0.15">
      <c r="A190" s="97" t="s">
        <v>208</v>
      </c>
      <c r="B190" s="97">
        <v>1303</v>
      </c>
      <c r="C190" s="80" t="s">
        <v>268</v>
      </c>
      <c r="D190" s="345"/>
      <c r="E190" s="345"/>
      <c r="F190" s="166"/>
      <c r="G190" s="109" t="s">
        <v>269</v>
      </c>
      <c r="H190" s="343"/>
      <c r="I190" s="108">
        <f>ROUND(I188*43/1000,0)</f>
        <v>50</v>
      </c>
      <c r="J190" s="325"/>
    </row>
    <row r="191" spans="1:10" s="103" customFormat="1" ht="31.5" customHeight="1" x14ac:dyDescent="0.15">
      <c r="A191" s="97" t="s">
        <v>217</v>
      </c>
      <c r="B191" s="97">
        <v>1304</v>
      </c>
      <c r="C191" s="80" t="s">
        <v>270</v>
      </c>
      <c r="D191" s="345"/>
      <c r="E191" s="345"/>
      <c r="F191" s="166"/>
      <c r="G191" s="109" t="s">
        <v>271</v>
      </c>
      <c r="H191" s="343"/>
      <c r="I191" s="108">
        <f>ROUND(I188*23/1000,0)</f>
        <v>27</v>
      </c>
      <c r="J191" s="325"/>
    </row>
    <row r="192" spans="1:10" s="103" customFormat="1" ht="31.5" customHeight="1" x14ac:dyDescent="0.15">
      <c r="A192" s="97" t="s">
        <v>217</v>
      </c>
      <c r="B192" s="97">
        <v>1307</v>
      </c>
      <c r="C192" s="80" t="s">
        <v>437</v>
      </c>
      <c r="D192" s="345"/>
      <c r="E192" s="345"/>
      <c r="F192" s="166"/>
      <c r="G192" s="109" t="s">
        <v>367</v>
      </c>
      <c r="H192" s="343"/>
      <c r="I192" s="108">
        <f>ROUND(I188*12/1000,0)</f>
        <v>14</v>
      </c>
      <c r="J192" s="325"/>
    </row>
    <row r="193" spans="1:10" s="103" customFormat="1" ht="31.5" customHeight="1" x14ac:dyDescent="0.15">
      <c r="A193" s="97" t="s">
        <v>217</v>
      </c>
      <c r="B193" s="97">
        <v>1308</v>
      </c>
      <c r="C193" s="80" t="s">
        <v>438</v>
      </c>
      <c r="D193" s="345"/>
      <c r="E193" s="345"/>
      <c r="F193" s="166"/>
      <c r="G193" s="109" t="s">
        <v>453</v>
      </c>
      <c r="H193" s="343"/>
      <c r="I193" s="108">
        <f>ROUND(I188*10/1000,0)</f>
        <v>12</v>
      </c>
      <c r="J193" s="325"/>
    </row>
    <row r="194" spans="1:10" s="103" customFormat="1" ht="31.5" customHeight="1" x14ac:dyDescent="0.15">
      <c r="A194" s="97" t="s">
        <v>217</v>
      </c>
      <c r="B194" s="97">
        <v>1311</v>
      </c>
      <c r="C194" s="105" t="s">
        <v>678</v>
      </c>
      <c r="D194" s="345"/>
      <c r="E194" s="345"/>
      <c r="F194" s="166"/>
      <c r="G194" s="97" t="s">
        <v>568</v>
      </c>
      <c r="H194" s="343"/>
      <c r="I194" s="111">
        <f>I11*0.7</f>
        <v>907.19999999999993</v>
      </c>
      <c r="J194" s="325"/>
    </row>
    <row r="195" spans="1:10" s="103" customFormat="1" ht="31.5" customHeight="1" x14ac:dyDescent="0.15">
      <c r="A195" s="97" t="s">
        <v>217</v>
      </c>
      <c r="B195" s="97">
        <v>1312</v>
      </c>
      <c r="C195" s="105" t="s">
        <v>673</v>
      </c>
      <c r="D195" s="345"/>
      <c r="E195" s="345"/>
      <c r="F195" s="166"/>
      <c r="G195" s="109" t="s">
        <v>267</v>
      </c>
      <c r="H195" s="343"/>
      <c r="I195" s="108">
        <f>ROUND(I194*59/1000,0)</f>
        <v>54</v>
      </c>
      <c r="J195" s="325"/>
    </row>
    <row r="196" spans="1:10" s="103" customFormat="1" ht="31.5" customHeight="1" x14ac:dyDescent="0.15">
      <c r="A196" s="97" t="s">
        <v>217</v>
      </c>
      <c r="B196" s="97">
        <v>1313</v>
      </c>
      <c r="C196" s="105" t="s">
        <v>674</v>
      </c>
      <c r="D196" s="345"/>
      <c r="E196" s="345"/>
      <c r="F196" s="166"/>
      <c r="G196" s="109" t="s">
        <v>269</v>
      </c>
      <c r="H196" s="343"/>
      <c r="I196" s="108">
        <f>ROUND(I194*43/1000,0)</f>
        <v>39</v>
      </c>
      <c r="J196" s="325"/>
    </row>
    <row r="197" spans="1:10" s="103" customFormat="1" ht="31.5" customHeight="1" x14ac:dyDescent="0.15">
      <c r="A197" s="97" t="s">
        <v>217</v>
      </c>
      <c r="B197" s="97">
        <v>1314</v>
      </c>
      <c r="C197" s="105" t="s">
        <v>675</v>
      </c>
      <c r="D197" s="345"/>
      <c r="E197" s="345"/>
      <c r="F197" s="166"/>
      <c r="G197" s="109" t="s">
        <v>271</v>
      </c>
      <c r="H197" s="343"/>
      <c r="I197" s="108">
        <f>ROUND(I194*23/1000,0)</f>
        <v>21</v>
      </c>
      <c r="J197" s="325"/>
    </row>
    <row r="198" spans="1:10" s="103" customFormat="1" ht="31.5" customHeight="1" x14ac:dyDescent="0.15">
      <c r="A198" s="97" t="s">
        <v>217</v>
      </c>
      <c r="B198" s="97">
        <v>1317</v>
      </c>
      <c r="C198" s="105" t="s">
        <v>676</v>
      </c>
      <c r="D198" s="345"/>
      <c r="E198" s="345"/>
      <c r="F198" s="166"/>
      <c r="G198" s="109" t="s">
        <v>367</v>
      </c>
      <c r="H198" s="343"/>
      <c r="I198" s="108">
        <f>ROUND(I194*12/1000,0)</f>
        <v>11</v>
      </c>
      <c r="J198" s="325"/>
    </row>
    <row r="199" spans="1:10" s="103" customFormat="1" ht="31.5" customHeight="1" x14ac:dyDescent="0.15">
      <c r="A199" s="97" t="s">
        <v>217</v>
      </c>
      <c r="B199" s="97">
        <v>1318</v>
      </c>
      <c r="C199" s="105" t="s">
        <v>677</v>
      </c>
      <c r="D199" s="345"/>
      <c r="E199" s="345"/>
      <c r="F199" s="166"/>
      <c r="G199" s="109" t="s">
        <v>453</v>
      </c>
      <c r="H199" s="343"/>
      <c r="I199" s="108">
        <f>ROUND(I194*10/1000,0)</f>
        <v>9</v>
      </c>
      <c r="J199" s="325"/>
    </row>
    <row r="200" spans="1:10" s="103" customFormat="1" ht="31.5" customHeight="1" x14ac:dyDescent="0.15">
      <c r="A200" s="97" t="s">
        <v>217</v>
      </c>
      <c r="B200" s="97">
        <v>1321</v>
      </c>
      <c r="C200" s="80" t="s">
        <v>145</v>
      </c>
      <c r="D200" s="345"/>
      <c r="E200" s="345"/>
      <c r="F200" s="166"/>
      <c r="G200" s="97" t="s">
        <v>522</v>
      </c>
      <c r="H200" s="343"/>
      <c r="I200" s="111">
        <f>I17*0.7</f>
        <v>38.5</v>
      </c>
      <c r="J200" s="168" t="s">
        <v>12</v>
      </c>
    </row>
    <row r="201" spans="1:10" s="103" customFormat="1" ht="31.5" customHeight="1" x14ac:dyDescent="0.15">
      <c r="A201" s="97" t="s">
        <v>217</v>
      </c>
      <c r="B201" s="97">
        <v>1322</v>
      </c>
      <c r="C201" s="80" t="s">
        <v>272</v>
      </c>
      <c r="D201" s="345"/>
      <c r="E201" s="345"/>
      <c r="F201" s="166"/>
      <c r="G201" s="107" t="s">
        <v>267</v>
      </c>
      <c r="H201" s="343"/>
      <c r="I201" s="108">
        <f>ROUND(I200*59/1000,0)</f>
        <v>2</v>
      </c>
      <c r="J201" s="324"/>
    </row>
    <row r="202" spans="1:10" s="103" customFormat="1" ht="31.5" customHeight="1" x14ac:dyDescent="0.15">
      <c r="A202" s="97" t="s">
        <v>217</v>
      </c>
      <c r="B202" s="97">
        <v>1323</v>
      </c>
      <c r="C202" s="80" t="s">
        <v>273</v>
      </c>
      <c r="D202" s="345"/>
      <c r="E202" s="345"/>
      <c r="F202" s="166"/>
      <c r="G202" s="107" t="s">
        <v>269</v>
      </c>
      <c r="H202" s="343"/>
      <c r="I202" s="108">
        <f>ROUND(I200*43/1000,0)</f>
        <v>2</v>
      </c>
      <c r="J202" s="324"/>
    </row>
    <row r="203" spans="1:10" s="103" customFormat="1" ht="31.5" customHeight="1" x14ac:dyDescent="0.15">
      <c r="A203" s="97" t="s">
        <v>217</v>
      </c>
      <c r="B203" s="97">
        <v>1324</v>
      </c>
      <c r="C203" s="80" t="s">
        <v>274</v>
      </c>
      <c r="D203" s="345"/>
      <c r="E203" s="345"/>
      <c r="F203" s="166"/>
      <c r="G203" s="107" t="s">
        <v>271</v>
      </c>
      <c r="H203" s="343"/>
      <c r="I203" s="108">
        <f>ROUND(I200*23/1000,0)</f>
        <v>1</v>
      </c>
      <c r="J203" s="324"/>
    </row>
    <row r="204" spans="1:10" s="103" customFormat="1" ht="31.5" customHeight="1" x14ac:dyDescent="0.15">
      <c r="A204" s="97" t="s">
        <v>217</v>
      </c>
      <c r="B204" s="99">
        <v>1367</v>
      </c>
      <c r="C204" s="105" t="s">
        <v>682</v>
      </c>
      <c r="D204" s="345"/>
      <c r="E204" s="345"/>
      <c r="F204" s="166"/>
      <c r="G204" s="99" t="s">
        <v>569</v>
      </c>
      <c r="H204" s="343"/>
      <c r="I204" s="111">
        <f>I23*0.7</f>
        <v>29.4</v>
      </c>
      <c r="J204" s="325"/>
    </row>
    <row r="205" spans="1:10" s="103" customFormat="1" ht="31.5" customHeight="1" x14ac:dyDescent="0.15">
      <c r="A205" s="97" t="s">
        <v>217</v>
      </c>
      <c r="B205" s="99">
        <v>1368</v>
      </c>
      <c r="C205" s="105" t="s">
        <v>683</v>
      </c>
      <c r="D205" s="345"/>
      <c r="E205" s="345"/>
      <c r="F205" s="166"/>
      <c r="G205" s="107" t="s">
        <v>183</v>
      </c>
      <c r="H205" s="343"/>
      <c r="I205" s="108">
        <f>ROUND(I204*59/1000,0)</f>
        <v>2</v>
      </c>
      <c r="J205" s="325"/>
    </row>
    <row r="206" spans="1:10" s="103" customFormat="1" ht="31.5" customHeight="1" x14ac:dyDescent="0.15">
      <c r="A206" s="97" t="s">
        <v>217</v>
      </c>
      <c r="B206" s="99">
        <v>1369</v>
      </c>
      <c r="C206" s="105" t="s">
        <v>684</v>
      </c>
      <c r="D206" s="345"/>
      <c r="E206" s="345"/>
      <c r="F206" s="166"/>
      <c r="G206" s="107" t="s">
        <v>184</v>
      </c>
      <c r="H206" s="343"/>
      <c r="I206" s="108">
        <f>ROUND(I204*43/1000,0)</f>
        <v>1</v>
      </c>
      <c r="J206" s="325"/>
    </row>
    <row r="207" spans="1:10" s="103" customFormat="1" ht="31.5" customHeight="1" x14ac:dyDescent="0.15">
      <c r="A207" s="97" t="s">
        <v>217</v>
      </c>
      <c r="B207" s="99">
        <v>1370</v>
      </c>
      <c r="C207" s="105" t="s">
        <v>685</v>
      </c>
      <c r="D207" s="345"/>
      <c r="E207" s="345"/>
      <c r="F207" s="166"/>
      <c r="G207" s="107" t="s">
        <v>185</v>
      </c>
      <c r="H207" s="343"/>
      <c r="I207" s="108">
        <f>ROUND(I204*23/1000,0)</f>
        <v>1</v>
      </c>
      <c r="J207" s="325"/>
    </row>
    <row r="208" spans="1:10" s="103" customFormat="1" ht="31.5" customHeight="1" x14ac:dyDescent="0.15">
      <c r="A208" s="97" t="s">
        <v>217</v>
      </c>
      <c r="B208" s="97">
        <v>1331</v>
      </c>
      <c r="C208" s="80" t="s">
        <v>146</v>
      </c>
      <c r="D208" s="345"/>
      <c r="E208" s="345"/>
      <c r="F208" s="166" t="s">
        <v>29</v>
      </c>
      <c r="G208" s="97" t="s">
        <v>524</v>
      </c>
      <c r="H208" s="343"/>
      <c r="I208" s="111">
        <f>I28*0.7</f>
        <v>2399.6</v>
      </c>
      <c r="J208" s="344" t="s">
        <v>11</v>
      </c>
    </row>
    <row r="209" spans="1:10" s="103" customFormat="1" ht="31.5" customHeight="1" x14ac:dyDescent="0.15">
      <c r="A209" s="97" t="s">
        <v>217</v>
      </c>
      <c r="B209" s="97">
        <v>1332</v>
      </c>
      <c r="C209" s="80" t="s">
        <v>275</v>
      </c>
      <c r="D209" s="345"/>
      <c r="E209" s="345"/>
      <c r="F209" s="166"/>
      <c r="G209" s="109" t="s">
        <v>267</v>
      </c>
      <c r="H209" s="343"/>
      <c r="I209" s="108">
        <f>ROUND(I208*59/1000,0)</f>
        <v>142</v>
      </c>
      <c r="J209" s="325"/>
    </row>
    <row r="210" spans="1:10" s="103" customFormat="1" ht="31.5" customHeight="1" x14ac:dyDescent="0.15">
      <c r="A210" s="97" t="s">
        <v>217</v>
      </c>
      <c r="B210" s="97">
        <v>1333</v>
      </c>
      <c r="C210" s="80" t="s">
        <v>276</v>
      </c>
      <c r="D210" s="345"/>
      <c r="E210" s="345"/>
      <c r="F210" s="166"/>
      <c r="G210" s="109" t="s">
        <v>269</v>
      </c>
      <c r="H210" s="343"/>
      <c r="I210" s="108">
        <f>ROUND(I208*43/1000,0)</f>
        <v>103</v>
      </c>
      <c r="J210" s="325"/>
    </row>
    <row r="211" spans="1:10" s="103" customFormat="1" ht="31.5" customHeight="1" x14ac:dyDescent="0.15">
      <c r="A211" s="97" t="s">
        <v>217</v>
      </c>
      <c r="B211" s="97">
        <v>1334</v>
      </c>
      <c r="C211" s="80" t="s">
        <v>277</v>
      </c>
      <c r="D211" s="345"/>
      <c r="E211" s="345"/>
      <c r="F211" s="166"/>
      <c r="G211" s="109" t="s">
        <v>271</v>
      </c>
      <c r="H211" s="343"/>
      <c r="I211" s="108">
        <f>ROUND(I208*23/1000,0)</f>
        <v>55</v>
      </c>
      <c r="J211" s="325"/>
    </row>
    <row r="212" spans="1:10" s="103" customFormat="1" ht="31.5" customHeight="1" x14ac:dyDescent="0.15">
      <c r="A212" s="97" t="s">
        <v>217</v>
      </c>
      <c r="B212" s="97">
        <v>1337</v>
      </c>
      <c r="C212" s="80" t="s">
        <v>439</v>
      </c>
      <c r="D212" s="345"/>
      <c r="E212" s="345"/>
      <c r="F212" s="166"/>
      <c r="G212" s="109" t="s">
        <v>367</v>
      </c>
      <c r="H212" s="343"/>
      <c r="I212" s="108">
        <f>ROUND(I208*12/1000,0)</f>
        <v>29</v>
      </c>
      <c r="J212" s="325"/>
    </row>
    <row r="213" spans="1:10" s="103" customFormat="1" ht="31.5" customHeight="1" x14ac:dyDescent="0.15">
      <c r="A213" s="97" t="s">
        <v>217</v>
      </c>
      <c r="B213" s="97">
        <v>1338</v>
      </c>
      <c r="C213" s="80" t="s">
        <v>440</v>
      </c>
      <c r="D213" s="345"/>
      <c r="E213" s="345"/>
      <c r="F213" s="166"/>
      <c r="G213" s="109" t="s">
        <v>453</v>
      </c>
      <c r="H213" s="343"/>
      <c r="I213" s="108">
        <f>ROUND(I208*10/1000,0)</f>
        <v>24</v>
      </c>
      <c r="J213" s="325"/>
    </row>
    <row r="214" spans="1:10" s="103" customFormat="1" ht="31.5" customHeight="1" x14ac:dyDescent="0.15">
      <c r="A214" s="97" t="s">
        <v>217</v>
      </c>
      <c r="B214" s="99">
        <v>1341</v>
      </c>
      <c r="C214" s="105" t="s">
        <v>614</v>
      </c>
      <c r="D214" s="345"/>
      <c r="E214" s="345"/>
      <c r="F214" s="166"/>
      <c r="G214" s="97" t="s">
        <v>570</v>
      </c>
      <c r="H214" s="343"/>
      <c r="I214" s="111">
        <f>I34*0.7</f>
        <v>1873.1999999999998</v>
      </c>
      <c r="J214" s="325"/>
    </row>
    <row r="215" spans="1:10" s="103" customFormat="1" ht="31.5" customHeight="1" x14ac:dyDescent="0.15">
      <c r="A215" s="97" t="s">
        <v>217</v>
      </c>
      <c r="B215" s="99">
        <v>1342</v>
      </c>
      <c r="C215" s="105" t="s">
        <v>615</v>
      </c>
      <c r="D215" s="345"/>
      <c r="E215" s="345"/>
      <c r="F215" s="166"/>
      <c r="G215" s="109" t="s">
        <v>267</v>
      </c>
      <c r="H215" s="343"/>
      <c r="I215" s="108">
        <f>ROUND(I214*59/1000,0)</f>
        <v>111</v>
      </c>
      <c r="J215" s="325"/>
    </row>
    <row r="216" spans="1:10" s="103" customFormat="1" ht="31.5" customHeight="1" x14ac:dyDescent="0.15">
      <c r="A216" s="97" t="s">
        <v>217</v>
      </c>
      <c r="B216" s="99">
        <v>1343</v>
      </c>
      <c r="C216" s="105" t="s">
        <v>616</v>
      </c>
      <c r="D216" s="345"/>
      <c r="E216" s="345"/>
      <c r="F216" s="166"/>
      <c r="G216" s="109" t="s">
        <v>269</v>
      </c>
      <c r="H216" s="343"/>
      <c r="I216" s="108">
        <f>ROUND(I214*43/1000,0)</f>
        <v>81</v>
      </c>
      <c r="J216" s="325"/>
    </row>
    <row r="217" spans="1:10" s="103" customFormat="1" ht="31.5" customHeight="1" x14ac:dyDescent="0.15">
      <c r="A217" s="97" t="s">
        <v>217</v>
      </c>
      <c r="B217" s="99">
        <v>1344</v>
      </c>
      <c r="C217" s="105" t="s">
        <v>617</v>
      </c>
      <c r="D217" s="345"/>
      <c r="E217" s="345"/>
      <c r="F217" s="166"/>
      <c r="G217" s="109" t="s">
        <v>271</v>
      </c>
      <c r="H217" s="343"/>
      <c r="I217" s="108">
        <f>ROUND(I214*23/1000,0)</f>
        <v>43</v>
      </c>
      <c r="J217" s="325"/>
    </row>
    <row r="218" spans="1:10" s="103" customFormat="1" ht="31.5" customHeight="1" x14ac:dyDescent="0.15">
      <c r="A218" s="97" t="s">
        <v>217</v>
      </c>
      <c r="B218" s="99">
        <v>1347</v>
      </c>
      <c r="C218" s="105" t="s">
        <v>618</v>
      </c>
      <c r="D218" s="345"/>
      <c r="E218" s="345"/>
      <c r="F218" s="166"/>
      <c r="G218" s="109" t="s">
        <v>367</v>
      </c>
      <c r="H218" s="343"/>
      <c r="I218" s="108">
        <f>ROUND(I214*12/1000,0)</f>
        <v>22</v>
      </c>
      <c r="J218" s="325"/>
    </row>
    <row r="219" spans="1:10" s="103" customFormat="1" ht="31.5" customHeight="1" x14ac:dyDescent="0.15">
      <c r="A219" s="97" t="s">
        <v>217</v>
      </c>
      <c r="B219" s="99">
        <v>1348</v>
      </c>
      <c r="C219" s="105" t="s">
        <v>619</v>
      </c>
      <c r="D219" s="345"/>
      <c r="E219" s="345"/>
      <c r="F219" s="166"/>
      <c r="G219" s="109" t="s">
        <v>453</v>
      </c>
      <c r="H219" s="343"/>
      <c r="I219" s="108">
        <f>ROUND(I214*10/1000,0)</f>
        <v>19</v>
      </c>
      <c r="J219" s="325"/>
    </row>
    <row r="220" spans="1:10" s="103" customFormat="1" ht="31.5" customHeight="1" x14ac:dyDescent="0.15">
      <c r="A220" s="97" t="s">
        <v>217</v>
      </c>
      <c r="B220" s="97">
        <v>1351</v>
      </c>
      <c r="C220" s="80" t="s">
        <v>147</v>
      </c>
      <c r="D220" s="345"/>
      <c r="E220" s="345"/>
      <c r="F220" s="166"/>
      <c r="G220" s="97" t="s">
        <v>526</v>
      </c>
      <c r="H220" s="343"/>
      <c r="I220" s="111">
        <f>I40*0.7</f>
        <v>79.099999999999994</v>
      </c>
      <c r="J220" s="166" t="s">
        <v>12</v>
      </c>
    </row>
    <row r="221" spans="1:10" s="103" customFormat="1" ht="31.5" customHeight="1" x14ac:dyDescent="0.15">
      <c r="A221" s="97" t="s">
        <v>217</v>
      </c>
      <c r="B221" s="97">
        <v>1352</v>
      </c>
      <c r="C221" s="80" t="s">
        <v>278</v>
      </c>
      <c r="D221" s="345"/>
      <c r="E221" s="345"/>
      <c r="F221" s="166"/>
      <c r="G221" s="107" t="s">
        <v>267</v>
      </c>
      <c r="H221" s="343"/>
      <c r="I221" s="108">
        <f>ROUND(I220*59/1000,0)</f>
        <v>5</v>
      </c>
      <c r="J221" s="166"/>
    </row>
    <row r="222" spans="1:10" s="103" customFormat="1" ht="31.5" customHeight="1" x14ac:dyDescent="0.15">
      <c r="A222" s="97" t="s">
        <v>217</v>
      </c>
      <c r="B222" s="97">
        <v>1353</v>
      </c>
      <c r="C222" s="80" t="s">
        <v>279</v>
      </c>
      <c r="D222" s="345"/>
      <c r="E222" s="345"/>
      <c r="F222" s="166"/>
      <c r="G222" s="107" t="s">
        <v>269</v>
      </c>
      <c r="H222" s="343"/>
      <c r="I222" s="108">
        <f>ROUND(I220*43/1000,0)</f>
        <v>3</v>
      </c>
      <c r="J222" s="166"/>
    </row>
    <row r="223" spans="1:10" s="103" customFormat="1" ht="31.5" customHeight="1" x14ac:dyDescent="0.15">
      <c r="A223" s="97" t="s">
        <v>217</v>
      </c>
      <c r="B223" s="97">
        <v>1354</v>
      </c>
      <c r="C223" s="80" t="s">
        <v>280</v>
      </c>
      <c r="D223" s="345"/>
      <c r="E223" s="345"/>
      <c r="F223" s="166"/>
      <c r="G223" s="107" t="s">
        <v>271</v>
      </c>
      <c r="H223" s="343"/>
      <c r="I223" s="108">
        <f>ROUND(I220*23/1000,0)</f>
        <v>2</v>
      </c>
      <c r="J223" s="166"/>
    </row>
    <row r="224" spans="1:10" s="103" customFormat="1" ht="31.5" customHeight="1" x14ac:dyDescent="0.15">
      <c r="A224" s="97" t="s">
        <v>217</v>
      </c>
      <c r="B224" s="97">
        <v>1357</v>
      </c>
      <c r="C224" s="80" t="s">
        <v>441</v>
      </c>
      <c r="D224" s="345"/>
      <c r="E224" s="345"/>
      <c r="F224" s="166"/>
      <c r="G224" s="109" t="s">
        <v>367</v>
      </c>
      <c r="H224" s="343"/>
      <c r="I224" s="108">
        <f>ROUND(I220*12/1000,0)</f>
        <v>1</v>
      </c>
      <c r="J224" s="166"/>
    </row>
    <row r="225" spans="1:10" s="103" customFormat="1" ht="31.5" customHeight="1" x14ac:dyDescent="0.15">
      <c r="A225" s="97" t="s">
        <v>217</v>
      </c>
      <c r="B225" s="97">
        <v>1358</v>
      </c>
      <c r="C225" s="80" t="s">
        <v>442</v>
      </c>
      <c r="D225" s="345"/>
      <c r="E225" s="345"/>
      <c r="F225" s="166"/>
      <c r="G225" s="109" t="s">
        <v>453</v>
      </c>
      <c r="H225" s="343"/>
      <c r="I225" s="108">
        <f>ROUND(I220*10/1000,0)</f>
        <v>1</v>
      </c>
      <c r="J225" s="166"/>
    </row>
    <row r="226" spans="1:10" s="103" customFormat="1" ht="31.5" customHeight="1" x14ac:dyDescent="0.15">
      <c r="A226" s="97" t="s">
        <v>217</v>
      </c>
      <c r="B226" s="97">
        <v>1359</v>
      </c>
      <c r="C226" s="105" t="s">
        <v>572</v>
      </c>
      <c r="D226" s="345"/>
      <c r="E226" s="345"/>
      <c r="F226" s="166"/>
      <c r="G226" s="99" t="s">
        <v>531</v>
      </c>
      <c r="H226" s="343"/>
      <c r="I226" s="108">
        <f>ROUND(I46*0.7,0)</f>
        <v>62</v>
      </c>
      <c r="J226" s="166"/>
    </row>
    <row r="227" spans="1:10" s="103" customFormat="1" ht="31.5" customHeight="1" x14ac:dyDescent="0.15">
      <c r="A227" s="97" t="s">
        <v>217</v>
      </c>
      <c r="B227" s="97">
        <v>1360</v>
      </c>
      <c r="C227" s="105" t="s">
        <v>573</v>
      </c>
      <c r="D227" s="345"/>
      <c r="E227" s="345"/>
      <c r="F227" s="166"/>
      <c r="G227" s="107" t="s">
        <v>183</v>
      </c>
      <c r="H227" s="343"/>
      <c r="I227" s="108">
        <f>ROUND(I226*59/1000,0)</f>
        <v>4</v>
      </c>
      <c r="J227" s="166"/>
    </row>
    <row r="228" spans="1:10" ht="31.5" customHeight="1" x14ac:dyDescent="0.15">
      <c r="A228" s="44" t="s">
        <v>217</v>
      </c>
      <c r="B228" s="44">
        <v>1361</v>
      </c>
      <c r="C228" s="39" t="s">
        <v>574</v>
      </c>
      <c r="D228" s="345"/>
      <c r="E228" s="345"/>
      <c r="F228" s="166"/>
      <c r="G228" s="54" t="s">
        <v>184</v>
      </c>
      <c r="H228" s="343"/>
      <c r="I228" s="108">
        <f>ROUND(I226*43/1000,0)</f>
        <v>3</v>
      </c>
      <c r="J228" s="166"/>
    </row>
    <row r="229" spans="1:10" ht="31.5" customHeight="1" x14ac:dyDescent="0.15">
      <c r="A229" s="44" t="s">
        <v>217</v>
      </c>
      <c r="B229" s="44">
        <v>1362</v>
      </c>
      <c r="C229" s="39" t="s">
        <v>575</v>
      </c>
      <c r="D229" s="345"/>
      <c r="E229" s="345"/>
      <c r="F229" s="166"/>
      <c r="G229" s="54" t="s">
        <v>185</v>
      </c>
      <c r="H229" s="343"/>
      <c r="I229" s="108">
        <f>ROUND(I226*23/1000,0)</f>
        <v>1</v>
      </c>
      <c r="J229" s="166"/>
    </row>
    <row r="230" spans="1:10" ht="31.5" customHeight="1" x14ac:dyDescent="0.15">
      <c r="A230" s="44" t="s">
        <v>217</v>
      </c>
      <c r="B230" s="44">
        <v>1365</v>
      </c>
      <c r="C230" s="39" t="s">
        <v>576</v>
      </c>
      <c r="D230" s="345"/>
      <c r="E230" s="345"/>
      <c r="F230" s="166"/>
      <c r="G230" s="52" t="s">
        <v>367</v>
      </c>
      <c r="H230" s="343"/>
      <c r="I230" s="108">
        <f>ROUND(I226*12/1000,0)</f>
        <v>1</v>
      </c>
      <c r="J230" s="166"/>
    </row>
    <row r="231" spans="1:10" ht="31.5" customHeight="1" x14ac:dyDescent="0.15">
      <c r="A231" s="44" t="s">
        <v>217</v>
      </c>
      <c r="B231" s="44">
        <v>1366</v>
      </c>
      <c r="C231" s="39" t="s">
        <v>577</v>
      </c>
      <c r="D231" s="345"/>
      <c r="E231" s="345"/>
      <c r="F231" s="166"/>
      <c r="G231" s="52" t="s">
        <v>453</v>
      </c>
      <c r="H231" s="343"/>
      <c r="I231" s="108">
        <f>ROUND(I226*10/1000,0)</f>
        <v>1</v>
      </c>
      <c r="J231" s="166"/>
    </row>
    <row r="232" spans="1:10" ht="31.5" customHeight="1" x14ac:dyDescent="0.15">
      <c r="A232" s="63"/>
      <c r="B232" s="63"/>
      <c r="C232" s="40"/>
      <c r="D232" s="49"/>
      <c r="E232" s="49"/>
      <c r="F232" s="149"/>
      <c r="G232" s="53"/>
      <c r="H232" s="64"/>
      <c r="I232" s="118"/>
      <c r="J232" s="149"/>
    </row>
    <row r="233" spans="1:10" ht="31.5" customHeight="1" x14ac:dyDescent="0.15">
      <c r="A233" s="47" t="s">
        <v>24</v>
      </c>
      <c r="I233" s="55"/>
    </row>
    <row r="234" spans="1:10" ht="31.5" customHeight="1" x14ac:dyDescent="0.15">
      <c r="A234" s="176" t="s">
        <v>2</v>
      </c>
      <c r="B234" s="176"/>
      <c r="C234" s="179" t="s">
        <v>3</v>
      </c>
      <c r="D234" s="176" t="s">
        <v>4</v>
      </c>
      <c r="E234" s="176"/>
      <c r="F234" s="176"/>
      <c r="G234" s="176"/>
      <c r="H234" s="176"/>
      <c r="I234" s="326" t="s">
        <v>9</v>
      </c>
      <c r="J234" s="176" t="s">
        <v>10</v>
      </c>
    </row>
    <row r="235" spans="1:10" ht="31.5" customHeight="1" x14ac:dyDescent="0.15">
      <c r="A235" s="50" t="s">
        <v>0</v>
      </c>
      <c r="B235" s="50" t="s">
        <v>1</v>
      </c>
      <c r="C235" s="180"/>
      <c r="D235" s="176"/>
      <c r="E235" s="176"/>
      <c r="F235" s="176"/>
      <c r="G235" s="176"/>
      <c r="H235" s="176"/>
      <c r="I235" s="326"/>
      <c r="J235" s="176"/>
    </row>
    <row r="236" spans="1:10" ht="31.5" customHeight="1" x14ac:dyDescent="0.15">
      <c r="A236" s="97" t="s">
        <v>208</v>
      </c>
      <c r="B236" s="97">
        <v>1401</v>
      </c>
      <c r="C236" s="80" t="s">
        <v>150</v>
      </c>
      <c r="D236" s="343" t="s">
        <v>209</v>
      </c>
      <c r="E236" s="343"/>
      <c r="F236" s="166" t="s">
        <v>27</v>
      </c>
      <c r="G236" s="97" t="s">
        <v>519</v>
      </c>
      <c r="H236" s="343" t="s">
        <v>158</v>
      </c>
      <c r="I236" s="111">
        <f t="shared" ref="I236:I279" si="0">I188</f>
        <v>1170</v>
      </c>
      <c r="J236" s="166" t="s">
        <v>11</v>
      </c>
    </row>
    <row r="237" spans="1:10" ht="31.5" customHeight="1" x14ac:dyDescent="0.15">
      <c r="A237" s="97" t="s">
        <v>208</v>
      </c>
      <c r="B237" s="97">
        <v>1402</v>
      </c>
      <c r="C237" s="80" t="s">
        <v>281</v>
      </c>
      <c r="D237" s="343"/>
      <c r="E237" s="343"/>
      <c r="F237" s="166"/>
      <c r="G237" s="109" t="s">
        <v>267</v>
      </c>
      <c r="H237" s="343"/>
      <c r="I237" s="111">
        <f t="shared" si="0"/>
        <v>69</v>
      </c>
      <c r="J237" s="166"/>
    </row>
    <row r="238" spans="1:10" ht="31.5" customHeight="1" x14ac:dyDescent="0.15">
      <c r="A238" s="97" t="s">
        <v>208</v>
      </c>
      <c r="B238" s="97">
        <v>1403</v>
      </c>
      <c r="C238" s="80" t="s">
        <v>282</v>
      </c>
      <c r="D238" s="343"/>
      <c r="E238" s="343"/>
      <c r="F238" s="166"/>
      <c r="G238" s="109" t="s">
        <v>269</v>
      </c>
      <c r="H238" s="343"/>
      <c r="I238" s="111">
        <f t="shared" si="0"/>
        <v>50</v>
      </c>
      <c r="J238" s="166"/>
    </row>
    <row r="239" spans="1:10" ht="31.5" customHeight="1" x14ac:dyDescent="0.15">
      <c r="A239" s="97" t="s">
        <v>208</v>
      </c>
      <c r="B239" s="97">
        <v>1404</v>
      </c>
      <c r="C239" s="80" t="s">
        <v>283</v>
      </c>
      <c r="D239" s="343"/>
      <c r="E239" s="343"/>
      <c r="F239" s="166"/>
      <c r="G239" s="109" t="s">
        <v>271</v>
      </c>
      <c r="H239" s="343"/>
      <c r="I239" s="111">
        <f t="shared" si="0"/>
        <v>27</v>
      </c>
      <c r="J239" s="166"/>
    </row>
    <row r="240" spans="1:10" ht="31.5" customHeight="1" x14ac:dyDescent="0.15">
      <c r="A240" s="97" t="s">
        <v>217</v>
      </c>
      <c r="B240" s="97">
        <v>1407</v>
      </c>
      <c r="C240" s="80" t="s">
        <v>443</v>
      </c>
      <c r="D240" s="343"/>
      <c r="E240" s="343"/>
      <c r="F240" s="166"/>
      <c r="G240" s="109" t="s">
        <v>367</v>
      </c>
      <c r="H240" s="343"/>
      <c r="I240" s="111">
        <f t="shared" si="0"/>
        <v>14</v>
      </c>
      <c r="J240" s="166"/>
    </row>
    <row r="241" spans="1:10" ht="29.25" customHeight="1" x14ac:dyDescent="0.15">
      <c r="A241" s="97" t="s">
        <v>217</v>
      </c>
      <c r="B241" s="97">
        <v>1408</v>
      </c>
      <c r="C241" s="80" t="s">
        <v>444</v>
      </c>
      <c r="D241" s="343"/>
      <c r="E241" s="343"/>
      <c r="F241" s="166"/>
      <c r="G241" s="109" t="s">
        <v>453</v>
      </c>
      <c r="H241" s="343"/>
      <c r="I241" s="111">
        <f t="shared" si="0"/>
        <v>12</v>
      </c>
      <c r="J241" s="166"/>
    </row>
    <row r="242" spans="1:10" ht="31.5" customHeight="1" x14ac:dyDescent="0.15">
      <c r="A242" s="97" t="s">
        <v>217</v>
      </c>
      <c r="B242" s="97">
        <v>1411</v>
      </c>
      <c r="C242" s="80" t="s">
        <v>284</v>
      </c>
      <c r="D242" s="343"/>
      <c r="E242" s="343"/>
      <c r="F242" s="166"/>
      <c r="G242" s="97" t="s">
        <v>568</v>
      </c>
      <c r="H242" s="343"/>
      <c r="I242" s="111">
        <f t="shared" si="0"/>
        <v>907.19999999999993</v>
      </c>
      <c r="J242" s="166"/>
    </row>
    <row r="243" spans="1:10" ht="31.5" customHeight="1" x14ac:dyDescent="0.15">
      <c r="A243" s="97" t="s">
        <v>217</v>
      </c>
      <c r="B243" s="97">
        <v>1412</v>
      </c>
      <c r="C243" s="80" t="s">
        <v>285</v>
      </c>
      <c r="D243" s="343"/>
      <c r="E243" s="343"/>
      <c r="F243" s="166"/>
      <c r="G243" s="109" t="s">
        <v>267</v>
      </c>
      <c r="H243" s="343"/>
      <c r="I243" s="111">
        <f t="shared" si="0"/>
        <v>54</v>
      </c>
      <c r="J243" s="166"/>
    </row>
    <row r="244" spans="1:10" ht="31.5" customHeight="1" x14ac:dyDescent="0.15">
      <c r="A244" s="97" t="s">
        <v>217</v>
      </c>
      <c r="B244" s="97">
        <v>1413</v>
      </c>
      <c r="C244" s="80" t="s">
        <v>286</v>
      </c>
      <c r="D244" s="343"/>
      <c r="E244" s="343"/>
      <c r="F244" s="166"/>
      <c r="G244" s="109" t="s">
        <v>269</v>
      </c>
      <c r="H244" s="343"/>
      <c r="I244" s="111">
        <f t="shared" si="0"/>
        <v>39</v>
      </c>
      <c r="J244" s="166"/>
    </row>
    <row r="245" spans="1:10" ht="31.5" customHeight="1" x14ac:dyDescent="0.15">
      <c r="A245" s="97" t="s">
        <v>217</v>
      </c>
      <c r="B245" s="97">
        <v>1414</v>
      </c>
      <c r="C245" s="80" t="s">
        <v>287</v>
      </c>
      <c r="D245" s="343"/>
      <c r="E245" s="343"/>
      <c r="F245" s="166"/>
      <c r="G245" s="109" t="s">
        <v>271</v>
      </c>
      <c r="H245" s="343"/>
      <c r="I245" s="111">
        <f t="shared" si="0"/>
        <v>21</v>
      </c>
      <c r="J245" s="166"/>
    </row>
    <row r="246" spans="1:10" ht="31.5" customHeight="1" x14ac:dyDescent="0.15">
      <c r="A246" s="97" t="s">
        <v>217</v>
      </c>
      <c r="B246" s="97">
        <v>1417</v>
      </c>
      <c r="C246" s="80" t="s">
        <v>445</v>
      </c>
      <c r="D246" s="343"/>
      <c r="E246" s="343"/>
      <c r="F246" s="166"/>
      <c r="G246" s="109" t="s">
        <v>367</v>
      </c>
      <c r="H246" s="343"/>
      <c r="I246" s="111">
        <f t="shared" si="0"/>
        <v>11</v>
      </c>
      <c r="J246" s="166"/>
    </row>
    <row r="247" spans="1:10" ht="31.5" customHeight="1" x14ac:dyDescent="0.15">
      <c r="A247" s="97" t="s">
        <v>217</v>
      </c>
      <c r="B247" s="97">
        <v>1418</v>
      </c>
      <c r="C247" s="80" t="s">
        <v>446</v>
      </c>
      <c r="D247" s="343"/>
      <c r="E247" s="343"/>
      <c r="F247" s="166"/>
      <c r="G247" s="109" t="s">
        <v>453</v>
      </c>
      <c r="H247" s="343"/>
      <c r="I247" s="111">
        <f t="shared" si="0"/>
        <v>9</v>
      </c>
      <c r="J247" s="166"/>
    </row>
    <row r="248" spans="1:10" ht="31.5" customHeight="1" x14ac:dyDescent="0.15">
      <c r="A248" s="97" t="s">
        <v>217</v>
      </c>
      <c r="B248" s="97">
        <v>1421</v>
      </c>
      <c r="C248" s="80" t="s">
        <v>151</v>
      </c>
      <c r="D248" s="343"/>
      <c r="E248" s="343"/>
      <c r="F248" s="166"/>
      <c r="G248" s="97" t="s">
        <v>521</v>
      </c>
      <c r="H248" s="343"/>
      <c r="I248" s="111">
        <f t="shared" si="0"/>
        <v>38.5</v>
      </c>
      <c r="J248" s="166" t="s">
        <v>12</v>
      </c>
    </row>
    <row r="249" spans="1:10" ht="31.5" customHeight="1" x14ac:dyDescent="0.15">
      <c r="A249" s="97" t="s">
        <v>217</v>
      </c>
      <c r="B249" s="97">
        <v>1422</v>
      </c>
      <c r="C249" s="80" t="s">
        <v>288</v>
      </c>
      <c r="D249" s="343"/>
      <c r="E249" s="343"/>
      <c r="F249" s="166"/>
      <c r="G249" s="107" t="s">
        <v>267</v>
      </c>
      <c r="H249" s="343"/>
      <c r="I249" s="111">
        <f t="shared" si="0"/>
        <v>2</v>
      </c>
      <c r="J249" s="166"/>
    </row>
    <row r="250" spans="1:10" ht="31.5" customHeight="1" x14ac:dyDescent="0.15">
      <c r="A250" s="97" t="s">
        <v>217</v>
      </c>
      <c r="B250" s="97">
        <v>1423</v>
      </c>
      <c r="C250" s="80" t="s">
        <v>289</v>
      </c>
      <c r="D250" s="343"/>
      <c r="E250" s="343"/>
      <c r="F250" s="166"/>
      <c r="G250" s="107" t="s">
        <v>269</v>
      </c>
      <c r="H250" s="343"/>
      <c r="I250" s="111">
        <f t="shared" si="0"/>
        <v>2</v>
      </c>
      <c r="J250" s="166"/>
    </row>
    <row r="251" spans="1:10" ht="31.5" customHeight="1" x14ac:dyDescent="0.15">
      <c r="A251" s="97" t="s">
        <v>217</v>
      </c>
      <c r="B251" s="97">
        <v>1424</v>
      </c>
      <c r="C251" s="80" t="s">
        <v>290</v>
      </c>
      <c r="D251" s="343"/>
      <c r="E251" s="343"/>
      <c r="F251" s="166"/>
      <c r="G251" s="107" t="s">
        <v>271</v>
      </c>
      <c r="H251" s="343"/>
      <c r="I251" s="111">
        <f t="shared" si="0"/>
        <v>1</v>
      </c>
      <c r="J251" s="166"/>
    </row>
    <row r="252" spans="1:10" s="77" customFormat="1" ht="31.5" customHeight="1" x14ac:dyDescent="0.15">
      <c r="A252" s="97" t="s">
        <v>217</v>
      </c>
      <c r="B252" s="99">
        <v>1467</v>
      </c>
      <c r="C252" s="105" t="s">
        <v>686</v>
      </c>
      <c r="D252" s="343"/>
      <c r="E252" s="343"/>
      <c r="F252" s="166"/>
      <c r="G252" s="99" t="s">
        <v>569</v>
      </c>
      <c r="H252" s="343"/>
      <c r="I252" s="111">
        <f t="shared" si="0"/>
        <v>29.4</v>
      </c>
      <c r="J252" s="166"/>
    </row>
    <row r="253" spans="1:10" s="77" customFormat="1" ht="31.5" customHeight="1" x14ac:dyDescent="0.15">
      <c r="A253" s="97" t="s">
        <v>217</v>
      </c>
      <c r="B253" s="99">
        <v>1468</v>
      </c>
      <c r="C253" s="105" t="s">
        <v>687</v>
      </c>
      <c r="D253" s="343"/>
      <c r="E253" s="343"/>
      <c r="F253" s="166"/>
      <c r="G253" s="107" t="s">
        <v>183</v>
      </c>
      <c r="H253" s="343"/>
      <c r="I253" s="111">
        <f t="shared" si="0"/>
        <v>2</v>
      </c>
      <c r="J253" s="166"/>
    </row>
    <row r="254" spans="1:10" s="77" customFormat="1" ht="31.5" customHeight="1" x14ac:dyDescent="0.15">
      <c r="A254" s="97" t="s">
        <v>217</v>
      </c>
      <c r="B254" s="99">
        <v>1469</v>
      </c>
      <c r="C254" s="105" t="s">
        <v>688</v>
      </c>
      <c r="D254" s="343"/>
      <c r="E254" s="343"/>
      <c r="F254" s="166"/>
      <c r="G254" s="107" t="s">
        <v>184</v>
      </c>
      <c r="H254" s="343"/>
      <c r="I254" s="111">
        <f t="shared" si="0"/>
        <v>1</v>
      </c>
      <c r="J254" s="166"/>
    </row>
    <row r="255" spans="1:10" s="77" customFormat="1" ht="31.5" customHeight="1" x14ac:dyDescent="0.15">
      <c r="A255" s="97" t="s">
        <v>217</v>
      </c>
      <c r="B255" s="99">
        <v>1470</v>
      </c>
      <c r="C255" s="105" t="s">
        <v>689</v>
      </c>
      <c r="D255" s="343"/>
      <c r="E255" s="343"/>
      <c r="F255" s="166"/>
      <c r="G255" s="107" t="s">
        <v>185</v>
      </c>
      <c r="H255" s="343"/>
      <c r="I255" s="111">
        <f t="shared" si="0"/>
        <v>1</v>
      </c>
      <c r="J255" s="166"/>
    </row>
    <row r="256" spans="1:10" ht="31.5" customHeight="1" x14ac:dyDescent="0.15">
      <c r="A256" s="97" t="s">
        <v>217</v>
      </c>
      <c r="B256" s="97">
        <v>1431</v>
      </c>
      <c r="C256" s="80" t="s">
        <v>152</v>
      </c>
      <c r="D256" s="343"/>
      <c r="E256" s="343"/>
      <c r="F256" s="166" t="s">
        <v>29</v>
      </c>
      <c r="G256" s="97" t="s">
        <v>523</v>
      </c>
      <c r="H256" s="343"/>
      <c r="I256" s="111">
        <f t="shared" si="0"/>
        <v>2399.6</v>
      </c>
      <c r="J256" s="166" t="s">
        <v>11</v>
      </c>
    </row>
    <row r="257" spans="1:10" ht="31.5" customHeight="1" x14ac:dyDescent="0.15">
      <c r="A257" s="97" t="s">
        <v>217</v>
      </c>
      <c r="B257" s="97">
        <v>1432</v>
      </c>
      <c r="C257" s="80" t="s">
        <v>291</v>
      </c>
      <c r="D257" s="343"/>
      <c r="E257" s="343"/>
      <c r="F257" s="166"/>
      <c r="G257" s="109" t="s">
        <v>267</v>
      </c>
      <c r="H257" s="343"/>
      <c r="I257" s="111">
        <f t="shared" si="0"/>
        <v>142</v>
      </c>
      <c r="J257" s="166"/>
    </row>
    <row r="258" spans="1:10" ht="31.5" customHeight="1" x14ac:dyDescent="0.15">
      <c r="A258" s="97" t="s">
        <v>217</v>
      </c>
      <c r="B258" s="97">
        <v>1433</v>
      </c>
      <c r="C258" s="80" t="s">
        <v>292</v>
      </c>
      <c r="D258" s="343"/>
      <c r="E258" s="343"/>
      <c r="F258" s="166"/>
      <c r="G258" s="109" t="s">
        <v>269</v>
      </c>
      <c r="H258" s="343"/>
      <c r="I258" s="111">
        <f t="shared" si="0"/>
        <v>103</v>
      </c>
      <c r="J258" s="166"/>
    </row>
    <row r="259" spans="1:10" ht="31.5" customHeight="1" x14ac:dyDescent="0.15">
      <c r="A259" s="97" t="s">
        <v>217</v>
      </c>
      <c r="B259" s="97">
        <v>1434</v>
      </c>
      <c r="C259" s="80" t="s">
        <v>293</v>
      </c>
      <c r="D259" s="343"/>
      <c r="E259" s="343"/>
      <c r="F259" s="166"/>
      <c r="G259" s="109" t="s">
        <v>271</v>
      </c>
      <c r="H259" s="343"/>
      <c r="I259" s="111">
        <f t="shared" si="0"/>
        <v>55</v>
      </c>
      <c r="J259" s="166"/>
    </row>
    <row r="260" spans="1:10" ht="31.5" customHeight="1" x14ac:dyDescent="0.15">
      <c r="A260" s="97" t="s">
        <v>217</v>
      </c>
      <c r="B260" s="97">
        <v>1437</v>
      </c>
      <c r="C260" s="80" t="s">
        <v>447</v>
      </c>
      <c r="D260" s="343"/>
      <c r="E260" s="343"/>
      <c r="F260" s="166"/>
      <c r="G260" s="109" t="s">
        <v>367</v>
      </c>
      <c r="H260" s="343"/>
      <c r="I260" s="111">
        <f t="shared" si="0"/>
        <v>29</v>
      </c>
      <c r="J260" s="166"/>
    </row>
    <row r="261" spans="1:10" ht="31.5" customHeight="1" x14ac:dyDescent="0.15">
      <c r="A261" s="97" t="s">
        <v>217</v>
      </c>
      <c r="B261" s="97">
        <v>1438</v>
      </c>
      <c r="C261" s="80" t="s">
        <v>448</v>
      </c>
      <c r="D261" s="343"/>
      <c r="E261" s="343"/>
      <c r="F261" s="166"/>
      <c r="G261" s="109" t="s">
        <v>453</v>
      </c>
      <c r="H261" s="343"/>
      <c r="I261" s="111">
        <f t="shared" si="0"/>
        <v>24</v>
      </c>
      <c r="J261" s="166"/>
    </row>
    <row r="262" spans="1:10" ht="31.5" customHeight="1" x14ac:dyDescent="0.15">
      <c r="A262" s="97" t="s">
        <v>217</v>
      </c>
      <c r="B262" s="99">
        <v>1441</v>
      </c>
      <c r="C262" s="105" t="s">
        <v>294</v>
      </c>
      <c r="D262" s="343"/>
      <c r="E262" s="343"/>
      <c r="F262" s="166"/>
      <c r="G262" s="97" t="s">
        <v>570</v>
      </c>
      <c r="H262" s="343"/>
      <c r="I262" s="111">
        <f t="shared" si="0"/>
        <v>1873.1999999999998</v>
      </c>
      <c r="J262" s="166"/>
    </row>
    <row r="263" spans="1:10" ht="31.5" customHeight="1" x14ac:dyDescent="0.15">
      <c r="A263" s="97" t="s">
        <v>217</v>
      </c>
      <c r="B263" s="99">
        <v>1442</v>
      </c>
      <c r="C263" s="105" t="s">
        <v>295</v>
      </c>
      <c r="D263" s="343"/>
      <c r="E263" s="343"/>
      <c r="F263" s="166"/>
      <c r="G263" s="109" t="s">
        <v>267</v>
      </c>
      <c r="H263" s="343"/>
      <c r="I263" s="111">
        <f t="shared" si="0"/>
        <v>111</v>
      </c>
      <c r="J263" s="166"/>
    </row>
    <row r="264" spans="1:10" ht="31.5" customHeight="1" x14ac:dyDescent="0.15">
      <c r="A264" s="97" t="s">
        <v>217</v>
      </c>
      <c r="B264" s="99">
        <v>1443</v>
      </c>
      <c r="C264" s="105" t="s">
        <v>296</v>
      </c>
      <c r="D264" s="343"/>
      <c r="E264" s="343"/>
      <c r="F264" s="166"/>
      <c r="G264" s="109" t="s">
        <v>269</v>
      </c>
      <c r="H264" s="343"/>
      <c r="I264" s="111">
        <f t="shared" si="0"/>
        <v>81</v>
      </c>
      <c r="J264" s="166"/>
    </row>
    <row r="265" spans="1:10" ht="31.5" customHeight="1" x14ac:dyDescent="0.15">
      <c r="A265" s="97" t="s">
        <v>217</v>
      </c>
      <c r="B265" s="99">
        <v>1444</v>
      </c>
      <c r="C265" s="105" t="s">
        <v>297</v>
      </c>
      <c r="D265" s="343"/>
      <c r="E265" s="343"/>
      <c r="F265" s="166"/>
      <c r="G265" s="109" t="s">
        <v>271</v>
      </c>
      <c r="H265" s="343"/>
      <c r="I265" s="111">
        <f t="shared" si="0"/>
        <v>43</v>
      </c>
      <c r="J265" s="166"/>
    </row>
    <row r="266" spans="1:10" ht="31.5" customHeight="1" x14ac:dyDescent="0.15">
      <c r="A266" s="97" t="s">
        <v>217</v>
      </c>
      <c r="B266" s="99">
        <v>1447</v>
      </c>
      <c r="C266" s="105" t="s">
        <v>449</v>
      </c>
      <c r="D266" s="343"/>
      <c r="E266" s="343"/>
      <c r="F266" s="166"/>
      <c r="G266" s="109" t="s">
        <v>367</v>
      </c>
      <c r="H266" s="343"/>
      <c r="I266" s="111">
        <f t="shared" si="0"/>
        <v>22</v>
      </c>
      <c r="J266" s="166"/>
    </row>
    <row r="267" spans="1:10" ht="31.5" customHeight="1" x14ac:dyDescent="0.15">
      <c r="A267" s="97" t="s">
        <v>217</v>
      </c>
      <c r="B267" s="99">
        <v>1448</v>
      </c>
      <c r="C267" s="105" t="s">
        <v>450</v>
      </c>
      <c r="D267" s="343"/>
      <c r="E267" s="343"/>
      <c r="F267" s="166"/>
      <c r="G267" s="109" t="s">
        <v>453</v>
      </c>
      <c r="H267" s="343"/>
      <c r="I267" s="111">
        <f t="shared" si="0"/>
        <v>19</v>
      </c>
      <c r="J267" s="166"/>
    </row>
    <row r="268" spans="1:10" ht="31.5" customHeight="1" x14ac:dyDescent="0.15">
      <c r="A268" s="97" t="s">
        <v>217</v>
      </c>
      <c r="B268" s="97">
        <v>1451</v>
      </c>
      <c r="C268" s="80" t="s">
        <v>153</v>
      </c>
      <c r="D268" s="343"/>
      <c r="E268" s="343"/>
      <c r="F268" s="166"/>
      <c r="G268" s="97" t="s">
        <v>525</v>
      </c>
      <c r="H268" s="343"/>
      <c r="I268" s="111">
        <f t="shared" si="0"/>
        <v>79.099999999999994</v>
      </c>
      <c r="J268" s="166" t="s">
        <v>12</v>
      </c>
    </row>
    <row r="269" spans="1:10" ht="31.5" customHeight="1" x14ac:dyDescent="0.15">
      <c r="A269" s="97" t="s">
        <v>217</v>
      </c>
      <c r="B269" s="97">
        <v>1452</v>
      </c>
      <c r="C269" s="80" t="s">
        <v>298</v>
      </c>
      <c r="D269" s="343"/>
      <c r="E269" s="343"/>
      <c r="F269" s="166"/>
      <c r="G269" s="107" t="s">
        <v>267</v>
      </c>
      <c r="H269" s="343"/>
      <c r="I269" s="111">
        <f t="shared" si="0"/>
        <v>5</v>
      </c>
      <c r="J269" s="166"/>
    </row>
    <row r="270" spans="1:10" ht="31.5" customHeight="1" x14ac:dyDescent="0.15">
      <c r="A270" s="97" t="s">
        <v>217</v>
      </c>
      <c r="B270" s="97">
        <v>1453</v>
      </c>
      <c r="C270" s="80" t="s">
        <v>299</v>
      </c>
      <c r="D270" s="343"/>
      <c r="E270" s="343"/>
      <c r="F270" s="166"/>
      <c r="G270" s="107" t="s">
        <v>269</v>
      </c>
      <c r="H270" s="343"/>
      <c r="I270" s="111">
        <f t="shared" si="0"/>
        <v>3</v>
      </c>
      <c r="J270" s="166"/>
    </row>
    <row r="271" spans="1:10" ht="31.5" customHeight="1" x14ac:dyDescent="0.15">
      <c r="A271" s="97" t="s">
        <v>217</v>
      </c>
      <c r="B271" s="97">
        <v>1454</v>
      </c>
      <c r="C271" s="80" t="s">
        <v>300</v>
      </c>
      <c r="D271" s="343"/>
      <c r="E271" s="343"/>
      <c r="F271" s="166"/>
      <c r="G271" s="107" t="s">
        <v>271</v>
      </c>
      <c r="H271" s="343"/>
      <c r="I271" s="111">
        <f t="shared" si="0"/>
        <v>2</v>
      </c>
      <c r="J271" s="166"/>
    </row>
    <row r="272" spans="1:10" ht="31.5" customHeight="1" x14ac:dyDescent="0.15">
      <c r="A272" s="97" t="s">
        <v>217</v>
      </c>
      <c r="B272" s="97">
        <v>1457</v>
      </c>
      <c r="C272" s="80" t="s">
        <v>451</v>
      </c>
      <c r="D272" s="343"/>
      <c r="E272" s="343"/>
      <c r="F272" s="166"/>
      <c r="G272" s="109" t="s">
        <v>367</v>
      </c>
      <c r="H272" s="343"/>
      <c r="I272" s="111">
        <f t="shared" si="0"/>
        <v>1</v>
      </c>
      <c r="J272" s="166"/>
    </row>
    <row r="273" spans="1:10" ht="31.5" customHeight="1" x14ac:dyDescent="0.15">
      <c r="A273" s="97" t="s">
        <v>217</v>
      </c>
      <c r="B273" s="97">
        <v>1458</v>
      </c>
      <c r="C273" s="80" t="s">
        <v>452</v>
      </c>
      <c r="D273" s="343"/>
      <c r="E273" s="343"/>
      <c r="F273" s="166"/>
      <c r="G273" s="109" t="s">
        <v>453</v>
      </c>
      <c r="H273" s="343"/>
      <c r="I273" s="111">
        <f t="shared" si="0"/>
        <v>1</v>
      </c>
      <c r="J273" s="166"/>
    </row>
    <row r="274" spans="1:10" ht="31.5" customHeight="1" x14ac:dyDescent="0.15">
      <c r="A274" s="97" t="s">
        <v>217</v>
      </c>
      <c r="B274" s="97">
        <v>1459</v>
      </c>
      <c r="C274" s="80" t="s">
        <v>579</v>
      </c>
      <c r="D274" s="343"/>
      <c r="E274" s="343"/>
      <c r="F274" s="166"/>
      <c r="G274" s="99" t="s">
        <v>531</v>
      </c>
      <c r="H274" s="343"/>
      <c r="I274" s="111">
        <f t="shared" si="0"/>
        <v>62</v>
      </c>
      <c r="J274" s="166"/>
    </row>
    <row r="275" spans="1:10" ht="31.5" customHeight="1" x14ac:dyDescent="0.15">
      <c r="A275" s="97" t="s">
        <v>217</v>
      </c>
      <c r="B275" s="97">
        <v>1460</v>
      </c>
      <c r="C275" s="105" t="s">
        <v>580</v>
      </c>
      <c r="D275" s="343"/>
      <c r="E275" s="343"/>
      <c r="F275" s="166"/>
      <c r="G275" s="107" t="s">
        <v>183</v>
      </c>
      <c r="H275" s="343"/>
      <c r="I275" s="111">
        <f t="shared" si="0"/>
        <v>4</v>
      </c>
      <c r="J275" s="166"/>
    </row>
    <row r="276" spans="1:10" ht="31.5" customHeight="1" x14ac:dyDescent="0.15">
      <c r="A276" s="97" t="s">
        <v>217</v>
      </c>
      <c r="B276" s="97">
        <v>1461</v>
      </c>
      <c r="C276" s="105" t="s">
        <v>581</v>
      </c>
      <c r="D276" s="343"/>
      <c r="E276" s="343"/>
      <c r="F276" s="166"/>
      <c r="G276" s="107" t="s">
        <v>184</v>
      </c>
      <c r="H276" s="343"/>
      <c r="I276" s="111">
        <f t="shared" si="0"/>
        <v>3</v>
      </c>
      <c r="J276" s="166"/>
    </row>
    <row r="277" spans="1:10" ht="31.5" customHeight="1" x14ac:dyDescent="0.15">
      <c r="A277" s="97" t="s">
        <v>217</v>
      </c>
      <c r="B277" s="97">
        <v>1462</v>
      </c>
      <c r="C277" s="105" t="s">
        <v>582</v>
      </c>
      <c r="D277" s="343"/>
      <c r="E277" s="343"/>
      <c r="F277" s="166"/>
      <c r="G277" s="107" t="s">
        <v>185</v>
      </c>
      <c r="H277" s="343"/>
      <c r="I277" s="111">
        <f t="shared" si="0"/>
        <v>1</v>
      </c>
      <c r="J277" s="166"/>
    </row>
    <row r="278" spans="1:10" ht="31.5" customHeight="1" x14ac:dyDescent="0.15">
      <c r="A278" s="97" t="s">
        <v>217</v>
      </c>
      <c r="B278" s="97">
        <v>1465</v>
      </c>
      <c r="C278" s="105" t="s">
        <v>583</v>
      </c>
      <c r="D278" s="343"/>
      <c r="E278" s="343"/>
      <c r="F278" s="166"/>
      <c r="G278" s="109" t="s">
        <v>367</v>
      </c>
      <c r="H278" s="343"/>
      <c r="I278" s="111">
        <f t="shared" si="0"/>
        <v>1</v>
      </c>
      <c r="J278" s="166"/>
    </row>
    <row r="279" spans="1:10" ht="31.5" customHeight="1" x14ac:dyDescent="0.15">
      <c r="A279" s="97" t="s">
        <v>217</v>
      </c>
      <c r="B279" s="97">
        <v>1466</v>
      </c>
      <c r="C279" s="105" t="s">
        <v>584</v>
      </c>
      <c r="D279" s="343"/>
      <c r="E279" s="343"/>
      <c r="F279" s="166"/>
      <c r="G279" s="109" t="s">
        <v>453</v>
      </c>
      <c r="H279" s="343"/>
      <c r="I279" s="111">
        <f t="shared" si="0"/>
        <v>1</v>
      </c>
      <c r="J279" s="166"/>
    </row>
    <row r="280" spans="1:10" ht="31.5" customHeight="1" x14ac:dyDescent="0.15">
      <c r="A280" s="46" t="s">
        <v>301</v>
      </c>
      <c r="B280" s="63"/>
      <c r="C280" s="48"/>
      <c r="D280" s="49"/>
      <c r="E280" s="49"/>
      <c r="F280" s="42"/>
      <c r="G280" s="53"/>
      <c r="H280" s="64"/>
      <c r="I280" s="56"/>
      <c r="J280" s="42"/>
    </row>
    <row r="281" spans="1:10" ht="31.5" customHeight="1" x14ac:dyDescent="0.15">
      <c r="A281" s="46"/>
      <c r="B281" s="63"/>
      <c r="C281" s="48"/>
      <c r="D281" s="49"/>
      <c r="E281" s="49"/>
      <c r="F281" s="149"/>
      <c r="G281" s="53"/>
      <c r="H281" s="64"/>
      <c r="I281" s="56"/>
      <c r="J281" s="149"/>
    </row>
    <row r="282" spans="1:10" ht="31.5" customHeight="1" x14ac:dyDescent="0.15">
      <c r="A282" s="46"/>
      <c r="B282" s="63"/>
      <c r="C282" s="48"/>
      <c r="D282" s="49"/>
      <c r="E282" s="49"/>
      <c r="F282" s="149"/>
      <c r="G282" s="53"/>
      <c r="H282" s="64"/>
      <c r="I282" s="56"/>
      <c r="J282" s="149"/>
    </row>
    <row r="283" spans="1:10" ht="31.5" customHeight="1" x14ac:dyDescent="0.15">
      <c r="A283" s="176" t="s">
        <v>2</v>
      </c>
      <c r="B283" s="176"/>
      <c r="C283" s="179" t="s">
        <v>3</v>
      </c>
      <c r="D283" s="176" t="s">
        <v>4</v>
      </c>
      <c r="E283" s="176"/>
      <c r="F283" s="176"/>
      <c r="G283" s="176"/>
      <c r="H283" s="176"/>
      <c r="I283" s="326" t="s">
        <v>9</v>
      </c>
      <c r="J283" s="176" t="s">
        <v>10</v>
      </c>
    </row>
    <row r="284" spans="1:10" ht="31.5" customHeight="1" x14ac:dyDescent="0.15">
      <c r="A284" s="50" t="s">
        <v>0</v>
      </c>
      <c r="B284" s="50" t="s">
        <v>1</v>
      </c>
      <c r="C284" s="180"/>
      <c r="D284" s="176"/>
      <c r="E284" s="176"/>
      <c r="F284" s="176"/>
      <c r="G284" s="176"/>
      <c r="H284" s="176"/>
      <c r="I284" s="326"/>
      <c r="J284" s="176"/>
    </row>
    <row r="285" spans="1:10" ht="31.5" customHeight="1" x14ac:dyDescent="0.15">
      <c r="A285" s="261" t="s">
        <v>664</v>
      </c>
      <c r="B285" s="262"/>
      <c r="C285" s="262"/>
      <c r="D285" s="262"/>
      <c r="E285" s="262"/>
      <c r="F285" s="335"/>
      <c r="G285" s="262"/>
      <c r="H285" s="262"/>
      <c r="I285" s="262"/>
      <c r="J285" s="336"/>
    </row>
    <row r="286" spans="1:10" ht="31.5" customHeight="1" x14ac:dyDescent="0.15">
      <c r="A286" s="99" t="s">
        <v>208</v>
      </c>
      <c r="B286" s="97" t="str">
        <f t="shared" ref="B286:B317" si="1">2&amp;RIGHT(B5,3)</f>
        <v>2001</v>
      </c>
      <c r="C286" s="105" t="str">
        <f t="shared" ref="C286:C317" si="2">C5</f>
        <v>通所型独自サービス１</v>
      </c>
      <c r="D286" s="333" t="s">
        <v>209</v>
      </c>
      <c r="E286" s="333"/>
      <c r="F286" s="289" t="s">
        <v>27</v>
      </c>
      <c r="G286" s="334" t="s">
        <v>624</v>
      </c>
      <c r="H286" s="334"/>
      <c r="I286" s="106">
        <f t="shared" ref="I286:I317" si="3">I5</f>
        <v>1672</v>
      </c>
      <c r="J286" s="327" t="s">
        <v>11</v>
      </c>
    </row>
    <row r="287" spans="1:10" ht="31.5" customHeight="1" x14ac:dyDescent="0.15">
      <c r="A287" s="99" t="s">
        <v>208</v>
      </c>
      <c r="B287" s="97" t="str">
        <f t="shared" si="1"/>
        <v>2002</v>
      </c>
      <c r="C287" s="105" t="str">
        <f t="shared" si="2"/>
        <v>通所型独自サービス１処遇改善加算Ⅰ</v>
      </c>
      <c r="D287" s="333"/>
      <c r="E287" s="333"/>
      <c r="F287" s="289"/>
      <c r="G287" s="107" t="s">
        <v>183</v>
      </c>
      <c r="H287" s="95"/>
      <c r="I287" s="108">
        <f t="shared" si="3"/>
        <v>99</v>
      </c>
      <c r="J287" s="328"/>
    </row>
    <row r="288" spans="1:10" ht="31.5" customHeight="1" x14ac:dyDescent="0.15">
      <c r="A288" s="99" t="s">
        <v>217</v>
      </c>
      <c r="B288" s="97" t="str">
        <f t="shared" si="1"/>
        <v>2003</v>
      </c>
      <c r="C288" s="105" t="str">
        <f t="shared" si="2"/>
        <v>通所型独自サービス１処遇改善加算Ⅱ</v>
      </c>
      <c r="D288" s="333"/>
      <c r="E288" s="333"/>
      <c r="F288" s="289"/>
      <c r="G288" s="107" t="s">
        <v>184</v>
      </c>
      <c r="H288" s="95"/>
      <c r="I288" s="106">
        <f t="shared" si="3"/>
        <v>72</v>
      </c>
      <c r="J288" s="328"/>
    </row>
    <row r="289" spans="1:10" ht="31.5" customHeight="1" x14ac:dyDescent="0.15">
      <c r="A289" s="99" t="s">
        <v>217</v>
      </c>
      <c r="B289" s="97" t="str">
        <f t="shared" si="1"/>
        <v>2004</v>
      </c>
      <c r="C289" s="105" t="str">
        <f t="shared" si="2"/>
        <v>通所型独自サービス１処遇改善加算Ⅲ</v>
      </c>
      <c r="D289" s="333"/>
      <c r="E289" s="333"/>
      <c r="F289" s="289"/>
      <c r="G289" s="107" t="s">
        <v>185</v>
      </c>
      <c r="H289" s="95"/>
      <c r="I289" s="108">
        <f t="shared" si="3"/>
        <v>38</v>
      </c>
      <c r="J289" s="328"/>
    </row>
    <row r="290" spans="1:10" ht="31.5" customHeight="1" x14ac:dyDescent="0.15">
      <c r="A290" s="99" t="s">
        <v>217</v>
      </c>
      <c r="B290" s="97" t="str">
        <f t="shared" si="1"/>
        <v>2007</v>
      </c>
      <c r="C290" s="105" t="str">
        <f t="shared" si="2"/>
        <v>通所型独自サービス１特定処遇改善加算Ⅰ</v>
      </c>
      <c r="D290" s="333"/>
      <c r="E290" s="333"/>
      <c r="F290" s="289"/>
      <c r="G290" s="109" t="s">
        <v>367</v>
      </c>
      <c r="H290" s="93"/>
      <c r="I290" s="106">
        <f t="shared" si="3"/>
        <v>20</v>
      </c>
      <c r="J290" s="328"/>
    </row>
    <row r="291" spans="1:10" ht="31.5" customHeight="1" x14ac:dyDescent="0.15">
      <c r="A291" s="99" t="s">
        <v>217</v>
      </c>
      <c r="B291" s="97" t="str">
        <f t="shared" si="1"/>
        <v>2008</v>
      </c>
      <c r="C291" s="105" t="str">
        <f t="shared" si="2"/>
        <v>通所型独自サービス１特定処遇改善加算Ⅱ</v>
      </c>
      <c r="D291" s="333"/>
      <c r="E291" s="333"/>
      <c r="F291" s="289"/>
      <c r="G291" s="109" t="s">
        <v>453</v>
      </c>
      <c r="H291" s="93"/>
      <c r="I291" s="108">
        <f t="shared" si="3"/>
        <v>17</v>
      </c>
      <c r="J291" s="328"/>
    </row>
    <row r="292" spans="1:10" ht="31.5" customHeight="1" x14ac:dyDescent="0.15">
      <c r="A292" s="99" t="s">
        <v>217</v>
      </c>
      <c r="B292" s="97" t="str">
        <f t="shared" si="1"/>
        <v>2011</v>
      </c>
      <c r="C292" s="105" t="str">
        <f t="shared" si="2"/>
        <v>通所型独自サービス１同一建物減算１</v>
      </c>
      <c r="D292" s="333"/>
      <c r="E292" s="333"/>
      <c r="F292" s="289"/>
      <c r="G292" s="289" t="s">
        <v>529</v>
      </c>
      <c r="H292" s="289"/>
      <c r="I292" s="108">
        <f t="shared" si="3"/>
        <v>1296</v>
      </c>
      <c r="J292" s="328"/>
    </row>
    <row r="293" spans="1:10" ht="31.5" customHeight="1" x14ac:dyDescent="0.15">
      <c r="A293" s="99" t="s">
        <v>217</v>
      </c>
      <c r="B293" s="97" t="str">
        <f t="shared" si="1"/>
        <v>2012</v>
      </c>
      <c r="C293" s="105" t="str">
        <f t="shared" si="2"/>
        <v>通所型独自サービス１同一建物減算１処遇改善加算Ⅰ</v>
      </c>
      <c r="D293" s="333"/>
      <c r="E293" s="333"/>
      <c r="F293" s="289"/>
      <c r="G293" s="107" t="s">
        <v>183</v>
      </c>
      <c r="H293" s="99"/>
      <c r="I293" s="106">
        <f t="shared" si="3"/>
        <v>76</v>
      </c>
      <c r="J293" s="328"/>
    </row>
    <row r="294" spans="1:10" ht="31.5" customHeight="1" x14ac:dyDescent="0.15">
      <c r="A294" s="99" t="s">
        <v>217</v>
      </c>
      <c r="B294" s="97" t="str">
        <f t="shared" si="1"/>
        <v>2013</v>
      </c>
      <c r="C294" s="105" t="str">
        <f t="shared" si="2"/>
        <v>通所型独自サービス１同一建物減算１処遇改善加算Ⅱ</v>
      </c>
      <c r="D294" s="333"/>
      <c r="E294" s="333"/>
      <c r="F294" s="289"/>
      <c r="G294" s="107" t="s">
        <v>184</v>
      </c>
      <c r="H294" s="99"/>
      <c r="I294" s="108">
        <f t="shared" si="3"/>
        <v>56</v>
      </c>
      <c r="J294" s="328"/>
    </row>
    <row r="295" spans="1:10" ht="31.5" customHeight="1" x14ac:dyDescent="0.15">
      <c r="A295" s="99" t="s">
        <v>217</v>
      </c>
      <c r="B295" s="97" t="str">
        <f t="shared" si="1"/>
        <v>2014</v>
      </c>
      <c r="C295" s="105" t="str">
        <f t="shared" si="2"/>
        <v>通所型独自サービス１同一建物減算１処遇改善加算Ⅲ</v>
      </c>
      <c r="D295" s="333"/>
      <c r="E295" s="333"/>
      <c r="F295" s="289"/>
      <c r="G295" s="107" t="s">
        <v>185</v>
      </c>
      <c r="H295" s="99"/>
      <c r="I295" s="106">
        <f t="shared" si="3"/>
        <v>30</v>
      </c>
      <c r="J295" s="328"/>
    </row>
    <row r="296" spans="1:10" ht="31.5" customHeight="1" x14ac:dyDescent="0.15">
      <c r="A296" s="99" t="s">
        <v>217</v>
      </c>
      <c r="B296" s="97" t="str">
        <f t="shared" si="1"/>
        <v>2017</v>
      </c>
      <c r="C296" s="105" t="str">
        <f t="shared" si="2"/>
        <v>通所型独自サービス１同一建物減算１特定処遇改善加算Ⅰ</v>
      </c>
      <c r="D296" s="333"/>
      <c r="E296" s="333"/>
      <c r="F296" s="289"/>
      <c r="G296" s="109" t="s">
        <v>367</v>
      </c>
      <c r="H296" s="99"/>
      <c r="I296" s="108">
        <f t="shared" si="3"/>
        <v>16</v>
      </c>
      <c r="J296" s="328"/>
    </row>
    <row r="297" spans="1:10" ht="31.5" customHeight="1" x14ac:dyDescent="0.15">
      <c r="A297" s="99" t="s">
        <v>217</v>
      </c>
      <c r="B297" s="97" t="str">
        <f t="shared" si="1"/>
        <v>2018</v>
      </c>
      <c r="C297" s="105" t="str">
        <f t="shared" si="2"/>
        <v>通所型独自サービス１同一建物減算１特定処遇改善加算Ⅱ</v>
      </c>
      <c r="D297" s="333"/>
      <c r="E297" s="333"/>
      <c r="F297" s="289"/>
      <c r="G297" s="109" t="s">
        <v>453</v>
      </c>
      <c r="H297" s="99"/>
      <c r="I297" s="106">
        <f t="shared" si="3"/>
        <v>13</v>
      </c>
      <c r="J297" s="328"/>
    </row>
    <row r="298" spans="1:10" ht="31.5" customHeight="1" x14ac:dyDescent="0.15">
      <c r="A298" s="99" t="s">
        <v>217</v>
      </c>
      <c r="B298" s="97" t="str">
        <f t="shared" si="1"/>
        <v>2021</v>
      </c>
      <c r="C298" s="105" t="str">
        <f t="shared" si="2"/>
        <v>通所型独自型サービス1日割</v>
      </c>
      <c r="D298" s="333"/>
      <c r="E298" s="333"/>
      <c r="F298" s="289"/>
      <c r="G298" s="289" t="s">
        <v>522</v>
      </c>
      <c r="H298" s="289"/>
      <c r="I298" s="106">
        <f t="shared" si="3"/>
        <v>55</v>
      </c>
      <c r="J298" s="327" t="s">
        <v>12</v>
      </c>
    </row>
    <row r="299" spans="1:10" ht="31.5" customHeight="1" x14ac:dyDescent="0.15">
      <c r="A299" s="99" t="s">
        <v>217</v>
      </c>
      <c r="B299" s="97" t="str">
        <f t="shared" si="1"/>
        <v>2022</v>
      </c>
      <c r="C299" s="105" t="str">
        <f t="shared" si="2"/>
        <v>通所型独自サービス1日割処遇改善加算Ⅰ</v>
      </c>
      <c r="D299" s="333"/>
      <c r="E299" s="333"/>
      <c r="F299" s="289"/>
      <c r="G299" s="107" t="s">
        <v>183</v>
      </c>
      <c r="H299" s="99"/>
      <c r="I299" s="108">
        <f t="shared" si="3"/>
        <v>3</v>
      </c>
      <c r="J299" s="328"/>
    </row>
    <row r="300" spans="1:10" ht="31.5" customHeight="1" x14ac:dyDescent="0.15">
      <c r="A300" s="99" t="s">
        <v>217</v>
      </c>
      <c r="B300" s="97" t="str">
        <f t="shared" si="1"/>
        <v>2023</v>
      </c>
      <c r="C300" s="105" t="str">
        <f t="shared" si="2"/>
        <v>通所型独自サービス1日割処遇改善加算Ⅱ</v>
      </c>
      <c r="D300" s="333"/>
      <c r="E300" s="333"/>
      <c r="F300" s="289"/>
      <c r="G300" s="107" t="s">
        <v>184</v>
      </c>
      <c r="H300" s="99"/>
      <c r="I300" s="106">
        <f t="shared" si="3"/>
        <v>2</v>
      </c>
      <c r="J300" s="328"/>
    </row>
    <row r="301" spans="1:10" ht="31.5" customHeight="1" x14ac:dyDescent="0.15">
      <c r="A301" s="99" t="s">
        <v>217</v>
      </c>
      <c r="B301" s="97" t="str">
        <f t="shared" si="1"/>
        <v>2024</v>
      </c>
      <c r="C301" s="105" t="str">
        <f t="shared" si="2"/>
        <v>通所型独自サービス1日割処遇改善加算Ⅲ</v>
      </c>
      <c r="D301" s="333"/>
      <c r="E301" s="333"/>
      <c r="F301" s="289"/>
      <c r="G301" s="107" t="s">
        <v>185</v>
      </c>
      <c r="H301" s="99"/>
      <c r="I301" s="108">
        <f t="shared" si="3"/>
        <v>1</v>
      </c>
      <c r="J301" s="328"/>
    </row>
    <row r="302" spans="1:10" ht="31.5" customHeight="1" x14ac:dyDescent="0.15">
      <c r="A302" s="99" t="s">
        <v>217</v>
      </c>
      <c r="B302" s="97" t="str">
        <f t="shared" si="1"/>
        <v>2027</v>
      </c>
      <c r="C302" s="105" t="str">
        <f t="shared" si="2"/>
        <v>通所型独自サービス１日割特定処遇改善加算Ⅰ</v>
      </c>
      <c r="D302" s="333"/>
      <c r="E302" s="333"/>
      <c r="F302" s="289"/>
      <c r="G302" s="109" t="s">
        <v>367</v>
      </c>
      <c r="H302" s="99"/>
      <c r="I302" s="106">
        <f t="shared" si="3"/>
        <v>1</v>
      </c>
      <c r="J302" s="328"/>
    </row>
    <row r="303" spans="1:10" ht="31.5" customHeight="1" x14ac:dyDescent="0.15">
      <c r="A303" s="99" t="s">
        <v>217</v>
      </c>
      <c r="B303" s="97" t="str">
        <f t="shared" si="1"/>
        <v>2028</v>
      </c>
      <c r="C303" s="105" t="str">
        <f t="shared" si="2"/>
        <v>通所型独自サービス１日割特定処遇改善加算Ⅱ</v>
      </c>
      <c r="D303" s="333"/>
      <c r="E303" s="333"/>
      <c r="F303" s="289"/>
      <c r="G303" s="109" t="s">
        <v>453</v>
      </c>
      <c r="H303" s="99"/>
      <c r="I303" s="108">
        <f t="shared" si="3"/>
        <v>1</v>
      </c>
      <c r="J303" s="328"/>
    </row>
    <row r="304" spans="1:10" ht="31.5" customHeight="1" x14ac:dyDescent="0.15">
      <c r="A304" s="99" t="s">
        <v>217</v>
      </c>
      <c r="B304" s="97" t="str">
        <f t="shared" si="1"/>
        <v>2031</v>
      </c>
      <c r="C304" s="105" t="str">
        <f t="shared" si="2"/>
        <v>通所型独自サービス1日割同一建物減算１</v>
      </c>
      <c r="D304" s="333"/>
      <c r="E304" s="333"/>
      <c r="F304" s="289"/>
      <c r="G304" s="289" t="s">
        <v>218</v>
      </c>
      <c r="H304" s="289"/>
      <c r="I304" s="106">
        <f t="shared" si="3"/>
        <v>42</v>
      </c>
      <c r="J304" s="328"/>
    </row>
    <row r="305" spans="1:10" ht="31.5" customHeight="1" x14ac:dyDescent="0.15">
      <c r="A305" s="99" t="s">
        <v>217</v>
      </c>
      <c r="B305" s="97" t="str">
        <f t="shared" si="1"/>
        <v>2032</v>
      </c>
      <c r="C305" s="105" t="str">
        <f t="shared" si="2"/>
        <v>通所型独自サービス1日割同一建物減算１処遇改善加算Ⅰ</v>
      </c>
      <c r="D305" s="333"/>
      <c r="E305" s="333"/>
      <c r="F305" s="289"/>
      <c r="G305" s="107" t="s">
        <v>183</v>
      </c>
      <c r="H305" s="99"/>
      <c r="I305" s="108">
        <f t="shared" si="3"/>
        <v>2</v>
      </c>
      <c r="J305" s="328"/>
    </row>
    <row r="306" spans="1:10" ht="31.5" customHeight="1" x14ac:dyDescent="0.15">
      <c r="A306" s="99" t="s">
        <v>217</v>
      </c>
      <c r="B306" s="97" t="str">
        <f t="shared" si="1"/>
        <v>2033</v>
      </c>
      <c r="C306" s="105" t="str">
        <f t="shared" si="2"/>
        <v>通所型独自サービス1日割同一建物減算１処遇改善加算Ⅱ</v>
      </c>
      <c r="D306" s="333"/>
      <c r="E306" s="333"/>
      <c r="F306" s="289"/>
      <c r="G306" s="107" t="s">
        <v>184</v>
      </c>
      <c r="H306" s="99"/>
      <c r="I306" s="106">
        <f t="shared" si="3"/>
        <v>2</v>
      </c>
      <c r="J306" s="328"/>
    </row>
    <row r="307" spans="1:10" ht="31.5" customHeight="1" x14ac:dyDescent="0.15">
      <c r="A307" s="99" t="s">
        <v>217</v>
      </c>
      <c r="B307" s="97" t="str">
        <f t="shared" si="1"/>
        <v>2034</v>
      </c>
      <c r="C307" s="105" t="str">
        <f t="shared" si="2"/>
        <v>通所型独自サービス1日割同一建物減算１処遇改善加算Ⅲ</v>
      </c>
      <c r="D307" s="333"/>
      <c r="E307" s="333"/>
      <c r="F307" s="289"/>
      <c r="G307" s="107" t="s">
        <v>185</v>
      </c>
      <c r="H307" s="99"/>
      <c r="I307" s="108">
        <f t="shared" si="3"/>
        <v>1</v>
      </c>
      <c r="J307" s="328"/>
    </row>
    <row r="308" spans="1:10" ht="31.5" customHeight="1" x14ac:dyDescent="0.15">
      <c r="A308" s="99" t="s">
        <v>217</v>
      </c>
      <c r="B308" s="97" t="str">
        <f t="shared" si="1"/>
        <v>2037</v>
      </c>
      <c r="C308" s="105" t="str">
        <f t="shared" si="2"/>
        <v>通所型独自サービス1日割同一建物減算１特定処遇改善加算Ⅰ</v>
      </c>
      <c r="D308" s="333"/>
      <c r="E308" s="333"/>
      <c r="F308" s="289"/>
      <c r="G308" s="109" t="s">
        <v>367</v>
      </c>
      <c r="H308" s="99"/>
      <c r="I308" s="106">
        <f t="shared" si="3"/>
        <v>1</v>
      </c>
      <c r="J308" s="328"/>
    </row>
    <row r="309" spans="1:10" ht="31.5" customHeight="1" x14ac:dyDescent="0.15">
      <c r="A309" s="99" t="s">
        <v>217</v>
      </c>
      <c r="B309" s="97" t="str">
        <f t="shared" si="1"/>
        <v>2041</v>
      </c>
      <c r="C309" s="105" t="str">
        <f t="shared" si="2"/>
        <v>通所型独自サービス２</v>
      </c>
      <c r="D309" s="333"/>
      <c r="E309" s="333"/>
      <c r="F309" s="289" t="s">
        <v>29</v>
      </c>
      <c r="G309" s="334" t="s">
        <v>524</v>
      </c>
      <c r="H309" s="334"/>
      <c r="I309" s="108">
        <f t="shared" si="3"/>
        <v>3428</v>
      </c>
      <c r="J309" s="327" t="s">
        <v>11</v>
      </c>
    </row>
    <row r="310" spans="1:10" ht="31.5" customHeight="1" x14ac:dyDescent="0.15">
      <c r="A310" s="99" t="s">
        <v>217</v>
      </c>
      <c r="B310" s="97" t="str">
        <f t="shared" si="1"/>
        <v>2042</v>
      </c>
      <c r="C310" s="105" t="str">
        <f t="shared" si="2"/>
        <v>通所型独自サービス２処遇改善加算Ⅰ</v>
      </c>
      <c r="D310" s="333"/>
      <c r="E310" s="333"/>
      <c r="F310" s="289"/>
      <c r="G310" s="107" t="s">
        <v>183</v>
      </c>
      <c r="H310" s="99"/>
      <c r="I310" s="106">
        <f t="shared" si="3"/>
        <v>202</v>
      </c>
      <c r="J310" s="328"/>
    </row>
    <row r="311" spans="1:10" ht="31.5" customHeight="1" x14ac:dyDescent="0.15">
      <c r="A311" s="99" t="s">
        <v>217</v>
      </c>
      <c r="B311" s="97" t="str">
        <f t="shared" si="1"/>
        <v>2043</v>
      </c>
      <c r="C311" s="105" t="str">
        <f t="shared" si="2"/>
        <v>通所型独自サービス２処遇改善加算Ⅱ</v>
      </c>
      <c r="D311" s="333"/>
      <c r="E311" s="333"/>
      <c r="F311" s="289"/>
      <c r="G311" s="107" t="s">
        <v>184</v>
      </c>
      <c r="H311" s="99"/>
      <c r="I311" s="108">
        <f t="shared" si="3"/>
        <v>147</v>
      </c>
      <c r="J311" s="328"/>
    </row>
    <row r="312" spans="1:10" ht="31.5" customHeight="1" x14ac:dyDescent="0.15">
      <c r="A312" s="99" t="s">
        <v>217</v>
      </c>
      <c r="B312" s="97" t="str">
        <f t="shared" si="1"/>
        <v>2044</v>
      </c>
      <c r="C312" s="105" t="str">
        <f t="shared" si="2"/>
        <v>通所型独自サービス２処遇改善加算Ⅲ</v>
      </c>
      <c r="D312" s="333"/>
      <c r="E312" s="333"/>
      <c r="F312" s="289"/>
      <c r="G312" s="107" t="s">
        <v>185</v>
      </c>
      <c r="H312" s="99"/>
      <c r="I312" s="106">
        <f t="shared" si="3"/>
        <v>79</v>
      </c>
      <c r="J312" s="328"/>
    </row>
    <row r="313" spans="1:10" ht="31.5" customHeight="1" x14ac:dyDescent="0.15">
      <c r="A313" s="99" t="s">
        <v>217</v>
      </c>
      <c r="B313" s="97" t="str">
        <f t="shared" si="1"/>
        <v>2047</v>
      </c>
      <c r="C313" s="105" t="str">
        <f t="shared" si="2"/>
        <v>通所型独自サービス２特定処遇改善加算Ⅰ</v>
      </c>
      <c r="D313" s="333"/>
      <c r="E313" s="333"/>
      <c r="F313" s="289"/>
      <c r="G313" s="109" t="s">
        <v>367</v>
      </c>
      <c r="H313" s="99"/>
      <c r="I313" s="108">
        <f t="shared" si="3"/>
        <v>41</v>
      </c>
      <c r="J313" s="328"/>
    </row>
    <row r="314" spans="1:10" ht="31.5" customHeight="1" x14ac:dyDescent="0.15">
      <c r="A314" s="99" t="s">
        <v>217</v>
      </c>
      <c r="B314" s="97" t="str">
        <f t="shared" si="1"/>
        <v>2048</v>
      </c>
      <c r="C314" s="105" t="str">
        <f t="shared" si="2"/>
        <v>通所型独自サービス２特定処遇改善加算Ⅱ</v>
      </c>
      <c r="D314" s="333"/>
      <c r="E314" s="333"/>
      <c r="F314" s="289"/>
      <c r="G314" s="109" t="s">
        <v>453</v>
      </c>
      <c r="H314" s="99"/>
      <c r="I314" s="106">
        <f t="shared" si="3"/>
        <v>34</v>
      </c>
      <c r="J314" s="328"/>
    </row>
    <row r="315" spans="1:10" ht="31.5" customHeight="1" x14ac:dyDescent="0.15">
      <c r="A315" s="99" t="s">
        <v>217</v>
      </c>
      <c r="B315" s="97" t="str">
        <f t="shared" si="1"/>
        <v>2051</v>
      </c>
      <c r="C315" s="105" t="str">
        <f t="shared" si="2"/>
        <v>通所型独自サービス２同一建物減算２</v>
      </c>
      <c r="D315" s="333"/>
      <c r="E315" s="333"/>
      <c r="F315" s="289"/>
      <c r="G315" s="289" t="s">
        <v>530</v>
      </c>
      <c r="H315" s="289"/>
      <c r="I315" s="106">
        <f t="shared" si="3"/>
        <v>2676</v>
      </c>
      <c r="J315" s="328"/>
    </row>
    <row r="316" spans="1:10" ht="31.5" customHeight="1" x14ac:dyDescent="0.15">
      <c r="A316" s="99" t="s">
        <v>217</v>
      </c>
      <c r="B316" s="97" t="str">
        <f t="shared" si="1"/>
        <v>2052</v>
      </c>
      <c r="C316" s="105" t="str">
        <f t="shared" si="2"/>
        <v>通所型独自サービス２同一建物減算２処遇改善加算Ⅰ</v>
      </c>
      <c r="D316" s="333"/>
      <c r="E316" s="333"/>
      <c r="F316" s="289"/>
      <c r="G316" s="107" t="s">
        <v>183</v>
      </c>
      <c r="H316" s="99"/>
      <c r="I316" s="108">
        <f t="shared" si="3"/>
        <v>158</v>
      </c>
      <c r="J316" s="328"/>
    </row>
    <row r="317" spans="1:10" ht="31.5" customHeight="1" x14ac:dyDescent="0.15">
      <c r="A317" s="99" t="s">
        <v>217</v>
      </c>
      <c r="B317" s="97" t="str">
        <f t="shared" si="1"/>
        <v>2053</v>
      </c>
      <c r="C317" s="105" t="str">
        <f t="shared" si="2"/>
        <v>通所型独自サービス２同一建物減算２処遇改善加算Ⅱ</v>
      </c>
      <c r="D317" s="333"/>
      <c r="E317" s="333"/>
      <c r="F317" s="289"/>
      <c r="G317" s="107" t="s">
        <v>184</v>
      </c>
      <c r="H317" s="99"/>
      <c r="I317" s="106">
        <f t="shared" si="3"/>
        <v>115</v>
      </c>
      <c r="J317" s="328"/>
    </row>
    <row r="318" spans="1:10" ht="31.5" customHeight="1" x14ac:dyDescent="0.15">
      <c r="A318" s="99" t="s">
        <v>217</v>
      </c>
      <c r="B318" s="97" t="str">
        <f t="shared" ref="B318:B349" si="4">2&amp;RIGHT(B37,3)</f>
        <v>2054</v>
      </c>
      <c r="C318" s="105" t="str">
        <f t="shared" ref="C318:C349" si="5">C37</f>
        <v>通所型独自サービス２同一建物減算２処遇改善加算Ⅲ</v>
      </c>
      <c r="D318" s="333"/>
      <c r="E318" s="333"/>
      <c r="F318" s="289"/>
      <c r="G318" s="107" t="s">
        <v>185</v>
      </c>
      <c r="H318" s="99"/>
      <c r="I318" s="108">
        <f t="shared" ref="I318:I349" si="6">I37</f>
        <v>62</v>
      </c>
      <c r="J318" s="328"/>
    </row>
    <row r="319" spans="1:10" ht="31.5" customHeight="1" x14ac:dyDescent="0.15">
      <c r="A319" s="99" t="s">
        <v>217</v>
      </c>
      <c r="B319" s="97" t="str">
        <f t="shared" si="4"/>
        <v>2057</v>
      </c>
      <c r="C319" s="105" t="str">
        <f t="shared" si="5"/>
        <v>通所型独自サービス２同一建物減算２特定処遇改善加算Ⅰ</v>
      </c>
      <c r="D319" s="333"/>
      <c r="E319" s="333"/>
      <c r="F319" s="289"/>
      <c r="G319" s="109" t="s">
        <v>367</v>
      </c>
      <c r="H319" s="99"/>
      <c r="I319" s="106">
        <f t="shared" si="6"/>
        <v>32</v>
      </c>
      <c r="J319" s="328"/>
    </row>
    <row r="320" spans="1:10" ht="31.5" customHeight="1" x14ac:dyDescent="0.15">
      <c r="A320" s="99" t="s">
        <v>217</v>
      </c>
      <c r="B320" s="97" t="str">
        <f t="shared" si="4"/>
        <v>2058</v>
      </c>
      <c r="C320" s="105" t="str">
        <f t="shared" si="5"/>
        <v>通所型独自サービス２同一建物減算２特定処遇改善加算Ⅱ</v>
      </c>
      <c r="D320" s="333"/>
      <c r="E320" s="333"/>
      <c r="F320" s="289"/>
      <c r="G320" s="109" t="s">
        <v>453</v>
      </c>
      <c r="H320" s="99"/>
      <c r="I320" s="108">
        <f t="shared" si="6"/>
        <v>27</v>
      </c>
      <c r="J320" s="328"/>
    </row>
    <row r="321" spans="1:10" ht="31.5" customHeight="1" x14ac:dyDescent="0.15">
      <c r="A321" s="99" t="s">
        <v>217</v>
      </c>
      <c r="B321" s="97" t="str">
        <f t="shared" si="4"/>
        <v>2061</v>
      </c>
      <c r="C321" s="105" t="str">
        <f t="shared" si="5"/>
        <v>通所型独自サービス２日割</v>
      </c>
      <c r="D321" s="333"/>
      <c r="E321" s="333"/>
      <c r="F321" s="289"/>
      <c r="G321" s="289" t="s">
        <v>526</v>
      </c>
      <c r="H321" s="289"/>
      <c r="I321" s="108">
        <f t="shared" si="6"/>
        <v>113</v>
      </c>
      <c r="J321" s="327" t="s">
        <v>12</v>
      </c>
    </row>
    <row r="322" spans="1:10" ht="31.5" customHeight="1" x14ac:dyDescent="0.15">
      <c r="A322" s="99" t="s">
        <v>217</v>
      </c>
      <c r="B322" s="97" t="str">
        <f t="shared" si="4"/>
        <v>2062</v>
      </c>
      <c r="C322" s="105" t="str">
        <f t="shared" si="5"/>
        <v>通所型独自サービス２日割処遇改善加算Ⅰ</v>
      </c>
      <c r="D322" s="333"/>
      <c r="E322" s="333"/>
      <c r="F322" s="289"/>
      <c r="G322" s="107" t="s">
        <v>183</v>
      </c>
      <c r="H322" s="99"/>
      <c r="I322" s="106">
        <f t="shared" si="6"/>
        <v>7</v>
      </c>
      <c r="J322" s="328"/>
    </row>
    <row r="323" spans="1:10" ht="31.5" customHeight="1" x14ac:dyDescent="0.15">
      <c r="A323" s="99" t="s">
        <v>217</v>
      </c>
      <c r="B323" s="97" t="str">
        <f t="shared" si="4"/>
        <v>2063</v>
      </c>
      <c r="C323" s="105" t="str">
        <f t="shared" si="5"/>
        <v>通所型独自サービス２日割処遇改善加算Ⅱ</v>
      </c>
      <c r="D323" s="333"/>
      <c r="E323" s="333"/>
      <c r="F323" s="289"/>
      <c r="G323" s="107" t="s">
        <v>184</v>
      </c>
      <c r="H323" s="99"/>
      <c r="I323" s="108">
        <f t="shared" si="6"/>
        <v>5</v>
      </c>
      <c r="J323" s="328"/>
    </row>
    <row r="324" spans="1:10" ht="31.5" customHeight="1" x14ac:dyDescent="0.15">
      <c r="A324" s="99" t="s">
        <v>217</v>
      </c>
      <c r="B324" s="97" t="str">
        <f t="shared" si="4"/>
        <v>2064</v>
      </c>
      <c r="C324" s="105" t="str">
        <f t="shared" si="5"/>
        <v>通所型独自サービス２日割処遇改善加算Ⅲ</v>
      </c>
      <c r="D324" s="333"/>
      <c r="E324" s="333"/>
      <c r="F324" s="289"/>
      <c r="G324" s="107" t="s">
        <v>185</v>
      </c>
      <c r="H324" s="99"/>
      <c r="I324" s="106">
        <f t="shared" si="6"/>
        <v>3</v>
      </c>
      <c r="J324" s="328"/>
    </row>
    <row r="325" spans="1:10" ht="31.5" customHeight="1" x14ac:dyDescent="0.15">
      <c r="A325" s="99" t="s">
        <v>217</v>
      </c>
      <c r="B325" s="97" t="str">
        <f t="shared" si="4"/>
        <v>2067</v>
      </c>
      <c r="C325" s="105" t="str">
        <f t="shared" si="5"/>
        <v>通所型独自サービス２日割特定処遇改善加算Ⅰ</v>
      </c>
      <c r="D325" s="333"/>
      <c r="E325" s="333"/>
      <c r="F325" s="289"/>
      <c r="G325" s="109" t="s">
        <v>367</v>
      </c>
      <c r="H325" s="99"/>
      <c r="I325" s="108">
        <f t="shared" si="6"/>
        <v>1</v>
      </c>
      <c r="J325" s="328"/>
    </row>
    <row r="326" spans="1:10" ht="31.5" customHeight="1" x14ac:dyDescent="0.15">
      <c r="A326" s="99" t="s">
        <v>217</v>
      </c>
      <c r="B326" s="97" t="str">
        <f t="shared" si="4"/>
        <v>2068</v>
      </c>
      <c r="C326" s="105" t="str">
        <f t="shared" si="5"/>
        <v>通所型独自サービス２日割特定処遇改善加算Ⅱ</v>
      </c>
      <c r="D326" s="333"/>
      <c r="E326" s="333"/>
      <c r="F326" s="289"/>
      <c r="G326" s="109" t="s">
        <v>453</v>
      </c>
      <c r="H326" s="99"/>
      <c r="I326" s="106">
        <f t="shared" si="6"/>
        <v>1</v>
      </c>
      <c r="J326" s="328"/>
    </row>
    <row r="327" spans="1:10" ht="31.5" customHeight="1" x14ac:dyDescent="0.15">
      <c r="A327" s="99" t="s">
        <v>217</v>
      </c>
      <c r="B327" s="97" t="str">
        <f t="shared" si="4"/>
        <v>2071</v>
      </c>
      <c r="C327" s="105" t="str">
        <f t="shared" si="5"/>
        <v>通所型独自サービス２日割同一建物減算2</v>
      </c>
      <c r="D327" s="333"/>
      <c r="E327" s="333"/>
      <c r="F327" s="289"/>
      <c r="G327" s="289" t="s">
        <v>531</v>
      </c>
      <c r="H327" s="289"/>
      <c r="I327" s="108">
        <f t="shared" si="6"/>
        <v>88</v>
      </c>
      <c r="J327" s="328"/>
    </row>
    <row r="328" spans="1:10" ht="31.5" customHeight="1" x14ac:dyDescent="0.15">
      <c r="A328" s="99" t="s">
        <v>217</v>
      </c>
      <c r="B328" s="97" t="str">
        <f t="shared" si="4"/>
        <v>2072</v>
      </c>
      <c r="C328" s="105" t="str">
        <f t="shared" si="5"/>
        <v>通所型独自サービス２日割同一建物減算２処遇改善加算Ⅰ</v>
      </c>
      <c r="D328" s="333"/>
      <c r="E328" s="333"/>
      <c r="F328" s="289"/>
      <c r="G328" s="107" t="s">
        <v>183</v>
      </c>
      <c r="H328" s="99"/>
      <c r="I328" s="106">
        <f t="shared" si="6"/>
        <v>5</v>
      </c>
      <c r="J328" s="328"/>
    </row>
    <row r="329" spans="1:10" ht="31.5" customHeight="1" x14ac:dyDescent="0.15">
      <c r="A329" s="99" t="s">
        <v>217</v>
      </c>
      <c r="B329" s="97" t="str">
        <f t="shared" si="4"/>
        <v>2073</v>
      </c>
      <c r="C329" s="105" t="str">
        <f t="shared" si="5"/>
        <v>通所型独自サービス２日割同一建物減算２処遇改善加算Ⅱ</v>
      </c>
      <c r="D329" s="333"/>
      <c r="E329" s="333"/>
      <c r="F329" s="289"/>
      <c r="G329" s="107" t="s">
        <v>184</v>
      </c>
      <c r="H329" s="99"/>
      <c r="I329" s="108">
        <f t="shared" si="6"/>
        <v>4</v>
      </c>
      <c r="J329" s="328"/>
    </row>
    <row r="330" spans="1:10" ht="31.5" customHeight="1" x14ac:dyDescent="0.15">
      <c r="A330" s="99" t="s">
        <v>217</v>
      </c>
      <c r="B330" s="97" t="str">
        <f t="shared" si="4"/>
        <v>2074</v>
      </c>
      <c r="C330" s="105" t="str">
        <f t="shared" si="5"/>
        <v>通所型独自サービス２日割同一建物減算２処遇改善加算Ⅲ</v>
      </c>
      <c r="D330" s="333"/>
      <c r="E330" s="333"/>
      <c r="F330" s="289"/>
      <c r="G330" s="107" t="s">
        <v>185</v>
      </c>
      <c r="H330" s="99"/>
      <c r="I330" s="106">
        <f t="shared" si="6"/>
        <v>2</v>
      </c>
      <c r="J330" s="328"/>
    </row>
    <row r="331" spans="1:10" ht="31.5" customHeight="1" x14ac:dyDescent="0.15">
      <c r="A331" s="99" t="s">
        <v>217</v>
      </c>
      <c r="B331" s="97" t="str">
        <f t="shared" si="4"/>
        <v>2077</v>
      </c>
      <c r="C331" s="105" t="str">
        <f t="shared" si="5"/>
        <v>通所型独自サービス２日割同一建物減算２特定処遇改善加算Ⅰ</v>
      </c>
      <c r="D331" s="333"/>
      <c r="E331" s="333"/>
      <c r="F331" s="289"/>
      <c r="G331" s="109" t="s">
        <v>367</v>
      </c>
      <c r="H331" s="99"/>
      <c r="I331" s="108">
        <f t="shared" si="6"/>
        <v>1</v>
      </c>
      <c r="J331" s="328"/>
    </row>
    <row r="332" spans="1:10" ht="31.5" customHeight="1" x14ac:dyDescent="0.15">
      <c r="A332" s="99" t="s">
        <v>217</v>
      </c>
      <c r="B332" s="97" t="str">
        <f t="shared" si="4"/>
        <v>2078</v>
      </c>
      <c r="C332" s="105" t="str">
        <f t="shared" si="5"/>
        <v>通所型独自サービス２日割同一建物減算２特定処遇改善加算Ⅱ</v>
      </c>
      <c r="D332" s="333"/>
      <c r="E332" s="333"/>
      <c r="F332" s="289"/>
      <c r="G332" s="109" t="s">
        <v>453</v>
      </c>
      <c r="H332" s="99"/>
      <c r="I332" s="106">
        <f t="shared" si="6"/>
        <v>1</v>
      </c>
      <c r="J332" s="329"/>
    </row>
    <row r="333" spans="1:10" ht="31.5" customHeight="1" x14ac:dyDescent="0.15">
      <c r="A333" s="99" t="s">
        <v>217</v>
      </c>
      <c r="B333" s="97" t="str">
        <f t="shared" si="4"/>
        <v>2111</v>
      </c>
      <c r="C333" s="105" t="str">
        <f t="shared" si="5"/>
        <v>通所型独自生活向上グループ活動加算</v>
      </c>
      <c r="D333" s="289" t="s">
        <v>621</v>
      </c>
      <c r="E333" s="289"/>
      <c r="F333" s="289"/>
      <c r="G333" s="289" t="s">
        <v>61</v>
      </c>
      <c r="H333" s="289"/>
      <c r="I333" s="108">
        <f t="shared" si="6"/>
        <v>100</v>
      </c>
      <c r="J333" s="327" t="s">
        <v>11</v>
      </c>
    </row>
    <row r="334" spans="1:10" ht="31.5" customHeight="1" x14ac:dyDescent="0.15">
      <c r="A334" s="99" t="s">
        <v>217</v>
      </c>
      <c r="B334" s="97" t="str">
        <f t="shared" si="4"/>
        <v>2112</v>
      </c>
      <c r="C334" s="105" t="str">
        <f t="shared" si="5"/>
        <v>通所型独自生活向上グループ活動加算処遇改善加算Ⅰ</v>
      </c>
      <c r="D334" s="289"/>
      <c r="E334" s="289"/>
      <c r="F334" s="289"/>
      <c r="G334" s="107" t="s">
        <v>183</v>
      </c>
      <c r="H334" s="99"/>
      <c r="I334" s="106">
        <f t="shared" si="6"/>
        <v>6</v>
      </c>
      <c r="J334" s="328"/>
    </row>
    <row r="335" spans="1:10" ht="31.5" customHeight="1" x14ac:dyDescent="0.15">
      <c r="A335" s="99" t="s">
        <v>217</v>
      </c>
      <c r="B335" s="97" t="str">
        <f t="shared" si="4"/>
        <v>2113</v>
      </c>
      <c r="C335" s="105" t="str">
        <f t="shared" si="5"/>
        <v>通所型独自生活向上グループ活動加算処遇改善加算Ⅱ</v>
      </c>
      <c r="D335" s="289"/>
      <c r="E335" s="289"/>
      <c r="F335" s="289"/>
      <c r="G335" s="107" t="s">
        <v>184</v>
      </c>
      <c r="H335" s="99"/>
      <c r="I335" s="108">
        <f t="shared" si="6"/>
        <v>4</v>
      </c>
      <c r="J335" s="328"/>
    </row>
    <row r="336" spans="1:10" ht="31.5" customHeight="1" x14ac:dyDescent="0.15">
      <c r="A336" s="99" t="s">
        <v>217</v>
      </c>
      <c r="B336" s="97" t="str">
        <f t="shared" si="4"/>
        <v>2114</v>
      </c>
      <c r="C336" s="105" t="str">
        <f t="shared" si="5"/>
        <v>通所型独自生活向上グループ活動加算処遇改善加算Ⅲ</v>
      </c>
      <c r="D336" s="289"/>
      <c r="E336" s="289"/>
      <c r="F336" s="289"/>
      <c r="G336" s="107" t="s">
        <v>185</v>
      </c>
      <c r="H336" s="99"/>
      <c r="I336" s="106">
        <f t="shared" si="6"/>
        <v>2</v>
      </c>
      <c r="J336" s="328"/>
    </row>
    <row r="337" spans="1:10" ht="31.5" customHeight="1" x14ac:dyDescent="0.15">
      <c r="A337" s="99" t="s">
        <v>217</v>
      </c>
      <c r="B337" s="97" t="str">
        <f t="shared" si="4"/>
        <v>2117</v>
      </c>
      <c r="C337" s="105" t="str">
        <f t="shared" si="5"/>
        <v>通所型独自生活向上グループ活動加算特定処遇改善加算Ⅰ</v>
      </c>
      <c r="D337" s="289"/>
      <c r="E337" s="289"/>
      <c r="F337" s="289"/>
      <c r="G337" s="109" t="s">
        <v>367</v>
      </c>
      <c r="H337" s="99"/>
      <c r="I337" s="108">
        <f t="shared" si="6"/>
        <v>1</v>
      </c>
      <c r="J337" s="328"/>
    </row>
    <row r="338" spans="1:10" ht="31.5" customHeight="1" x14ac:dyDescent="0.15">
      <c r="A338" s="99" t="s">
        <v>217</v>
      </c>
      <c r="B338" s="97" t="str">
        <f t="shared" si="4"/>
        <v>2118</v>
      </c>
      <c r="C338" s="105" t="str">
        <f t="shared" si="5"/>
        <v>通所型独自生活向上グループ活動加算特定処遇改善加算Ⅱ</v>
      </c>
      <c r="D338" s="289"/>
      <c r="E338" s="289"/>
      <c r="F338" s="289"/>
      <c r="G338" s="109" t="s">
        <v>453</v>
      </c>
      <c r="H338" s="99"/>
      <c r="I338" s="106">
        <f t="shared" si="6"/>
        <v>1</v>
      </c>
      <c r="J338" s="328"/>
    </row>
    <row r="339" spans="1:10" ht="31.5" customHeight="1" x14ac:dyDescent="0.15">
      <c r="A339" s="99" t="s">
        <v>217</v>
      </c>
      <c r="B339" s="97" t="str">
        <f t="shared" si="4"/>
        <v>2121</v>
      </c>
      <c r="C339" s="105" t="str">
        <f t="shared" si="5"/>
        <v>通所型独自サービス運動器機能向上加算</v>
      </c>
      <c r="D339" s="289" t="s">
        <v>622</v>
      </c>
      <c r="E339" s="289"/>
      <c r="F339" s="289"/>
      <c r="G339" s="289" t="s">
        <v>66</v>
      </c>
      <c r="H339" s="289"/>
      <c r="I339" s="108">
        <f t="shared" si="6"/>
        <v>225</v>
      </c>
      <c r="J339" s="328"/>
    </row>
    <row r="340" spans="1:10" ht="31.5" customHeight="1" x14ac:dyDescent="0.15">
      <c r="A340" s="99" t="s">
        <v>217</v>
      </c>
      <c r="B340" s="97" t="str">
        <f t="shared" si="4"/>
        <v>2122</v>
      </c>
      <c r="C340" s="105" t="str">
        <f t="shared" si="5"/>
        <v>通所型独自運動器機能向上加算処遇改善加算Ⅰ</v>
      </c>
      <c r="D340" s="289"/>
      <c r="E340" s="289"/>
      <c r="F340" s="289"/>
      <c r="G340" s="107" t="s">
        <v>183</v>
      </c>
      <c r="H340" s="95"/>
      <c r="I340" s="106">
        <f t="shared" si="6"/>
        <v>13</v>
      </c>
      <c r="J340" s="328"/>
    </row>
    <row r="341" spans="1:10" ht="31.5" customHeight="1" x14ac:dyDescent="0.15">
      <c r="A341" s="99" t="s">
        <v>217</v>
      </c>
      <c r="B341" s="97" t="str">
        <f t="shared" si="4"/>
        <v>2123</v>
      </c>
      <c r="C341" s="105" t="str">
        <f t="shared" si="5"/>
        <v>通所型独自運動器機能向上加算処遇改善加算Ⅱ</v>
      </c>
      <c r="D341" s="289"/>
      <c r="E341" s="289"/>
      <c r="F341" s="289"/>
      <c r="G341" s="107" t="s">
        <v>184</v>
      </c>
      <c r="H341" s="95"/>
      <c r="I341" s="108">
        <f t="shared" si="6"/>
        <v>10</v>
      </c>
      <c r="J341" s="328"/>
    </row>
    <row r="342" spans="1:10" ht="31.5" customHeight="1" x14ac:dyDescent="0.15">
      <c r="A342" s="99" t="s">
        <v>217</v>
      </c>
      <c r="B342" s="97" t="str">
        <f t="shared" si="4"/>
        <v>2124</v>
      </c>
      <c r="C342" s="105" t="str">
        <f t="shared" si="5"/>
        <v>通所型独自運動器機能向上加算処遇改善加算Ⅲ</v>
      </c>
      <c r="D342" s="289"/>
      <c r="E342" s="289"/>
      <c r="F342" s="289"/>
      <c r="G342" s="107" t="s">
        <v>185</v>
      </c>
      <c r="H342" s="95"/>
      <c r="I342" s="106">
        <f t="shared" si="6"/>
        <v>5</v>
      </c>
      <c r="J342" s="328"/>
    </row>
    <row r="343" spans="1:10" ht="31.5" customHeight="1" x14ac:dyDescent="0.15">
      <c r="A343" s="99" t="s">
        <v>217</v>
      </c>
      <c r="B343" s="97" t="str">
        <f t="shared" si="4"/>
        <v>2127</v>
      </c>
      <c r="C343" s="105" t="str">
        <f t="shared" si="5"/>
        <v>通所型独自運動器機能向上加算特定処遇改善加算Ⅰ</v>
      </c>
      <c r="D343" s="289"/>
      <c r="E343" s="289"/>
      <c r="F343" s="289"/>
      <c r="G343" s="109" t="s">
        <v>367</v>
      </c>
      <c r="H343" s="93"/>
      <c r="I343" s="108">
        <f t="shared" si="6"/>
        <v>3</v>
      </c>
      <c r="J343" s="328"/>
    </row>
    <row r="344" spans="1:10" ht="31.5" customHeight="1" x14ac:dyDescent="0.15">
      <c r="A344" s="99" t="s">
        <v>217</v>
      </c>
      <c r="B344" s="97" t="str">
        <f t="shared" si="4"/>
        <v>2128</v>
      </c>
      <c r="C344" s="105" t="str">
        <f t="shared" si="5"/>
        <v>通所型独自運動器機能向上加算特定処遇改善加算Ⅱ</v>
      </c>
      <c r="D344" s="289"/>
      <c r="E344" s="289"/>
      <c r="F344" s="289"/>
      <c r="G344" s="109" t="s">
        <v>453</v>
      </c>
      <c r="H344" s="93"/>
      <c r="I344" s="106">
        <f t="shared" si="6"/>
        <v>2</v>
      </c>
      <c r="J344" s="328"/>
    </row>
    <row r="345" spans="1:10" ht="31.5" customHeight="1" x14ac:dyDescent="0.15">
      <c r="A345" s="99" t="s">
        <v>217</v>
      </c>
      <c r="B345" s="97" t="str">
        <f t="shared" si="4"/>
        <v>2101</v>
      </c>
      <c r="C345" s="105" t="str">
        <f t="shared" si="5"/>
        <v>通所型独自サービス若年性認知症受入加算</v>
      </c>
      <c r="D345" s="289" t="s">
        <v>623</v>
      </c>
      <c r="E345" s="289"/>
      <c r="F345" s="289"/>
      <c r="G345" s="289" t="s">
        <v>63</v>
      </c>
      <c r="H345" s="289"/>
      <c r="I345" s="108">
        <f t="shared" si="6"/>
        <v>240</v>
      </c>
      <c r="J345" s="328"/>
    </row>
    <row r="346" spans="1:10" ht="31.5" customHeight="1" x14ac:dyDescent="0.15">
      <c r="A346" s="99" t="s">
        <v>217</v>
      </c>
      <c r="B346" s="97" t="str">
        <f t="shared" si="4"/>
        <v>2102</v>
      </c>
      <c r="C346" s="105" t="str">
        <f t="shared" si="5"/>
        <v>通所型独自若年性認知症受入加算処遇改善加算Ⅰ</v>
      </c>
      <c r="D346" s="289"/>
      <c r="E346" s="289"/>
      <c r="F346" s="289"/>
      <c r="G346" s="107" t="s">
        <v>183</v>
      </c>
      <c r="H346" s="99"/>
      <c r="I346" s="106">
        <f t="shared" si="6"/>
        <v>14</v>
      </c>
      <c r="J346" s="328"/>
    </row>
    <row r="347" spans="1:10" ht="31.5" customHeight="1" x14ac:dyDescent="0.15">
      <c r="A347" s="99" t="s">
        <v>217</v>
      </c>
      <c r="B347" s="97" t="str">
        <f t="shared" si="4"/>
        <v>2103</v>
      </c>
      <c r="C347" s="105" t="str">
        <f t="shared" si="5"/>
        <v>通所型独自若年性認知症受入加算処遇改善加算Ⅱ</v>
      </c>
      <c r="D347" s="289"/>
      <c r="E347" s="289"/>
      <c r="F347" s="289"/>
      <c r="G347" s="107" t="s">
        <v>184</v>
      </c>
      <c r="H347" s="99"/>
      <c r="I347" s="108">
        <f t="shared" si="6"/>
        <v>10</v>
      </c>
      <c r="J347" s="328"/>
    </row>
    <row r="348" spans="1:10" ht="31.5" customHeight="1" x14ac:dyDescent="0.15">
      <c r="A348" s="99" t="s">
        <v>217</v>
      </c>
      <c r="B348" s="97" t="str">
        <f t="shared" si="4"/>
        <v>2104</v>
      </c>
      <c r="C348" s="105" t="str">
        <f t="shared" si="5"/>
        <v>通所型独自若年性認知症受入加算処遇改善加算Ⅲ</v>
      </c>
      <c r="D348" s="289"/>
      <c r="E348" s="289"/>
      <c r="F348" s="289"/>
      <c r="G348" s="107" t="s">
        <v>185</v>
      </c>
      <c r="H348" s="99"/>
      <c r="I348" s="106">
        <f t="shared" si="6"/>
        <v>6</v>
      </c>
      <c r="J348" s="328"/>
    </row>
    <row r="349" spans="1:10" ht="31.5" customHeight="1" x14ac:dyDescent="0.15">
      <c r="A349" s="99" t="s">
        <v>217</v>
      </c>
      <c r="B349" s="97" t="str">
        <f t="shared" si="4"/>
        <v>2107</v>
      </c>
      <c r="C349" s="105" t="str">
        <f t="shared" si="5"/>
        <v>通所型独自若年性認知症受入加算特定処遇改善加算Ⅰ</v>
      </c>
      <c r="D349" s="289"/>
      <c r="E349" s="289"/>
      <c r="F349" s="289"/>
      <c r="G349" s="109" t="s">
        <v>367</v>
      </c>
      <c r="H349" s="99"/>
      <c r="I349" s="108">
        <f t="shared" si="6"/>
        <v>3</v>
      </c>
      <c r="J349" s="328"/>
    </row>
    <row r="350" spans="1:10" ht="31.5" customHeight="1" x14ac:dyDescent="0.15">
      <c r="A350" s="99" t="s">
        <v>217</v>
      </c>
      <c r="B350" s="97" t="str">
        <f t="shared" ref="B350:B381" si="7">2&amp;RIGHT(B69,3)</f>
        <v>2108</v>
      </c>
      <c r="C350" s="105" t="str">
        <f t="shared" ref="C350:C381" si="8">C69</f>
        <v>通所型独自若年性認知症受入加算特定処遇改善加算Ⅱ</v>
      </c>
      <c r="D350" s="289"/>
      <c r="E350" s="289"/>
      <c r="F350" s="289"/>
      <c r="G350" s="109" t="s">
        <v>453</v>
      </c>
      <c r="H350" s="99"/>
      <c r="I350" s="106">
        <f t="shared" ref="I350:I381" si="9">I69</f>
        <v>2</v>
      </c>
      <c r="J350" s="328"/>
    </row>
    <row r="351" spans="1:10" s="77" customFormat="1" ht="31.5" customHeight="1" x14ac:dyDescent="0.15">
      <c r="A351" s="99" t="s">
        <v>217</v>
      </c>
      <c r="B351" s="97" t="str">
        <f t="shared" si="7"/>
        <v>2611</v>
      </c>
      <c r="C351" s="105" t="str">
        <f t="shared" si="8"/>
        <v>通所型独自サービス栄養アセスメント加算</v>
      </c>
      <c r="D351" s="289" t="s">
        <v>477</v>
      </c>
      <c r="E351" s="289"/>
      <c r="F351" s="289"/>
      <c r="G351" s="289" t="s">
        <v>591</v>
      </c>
      <c r="H351" s="289"/>
      <c r="I351" s="108">
        <f t="shared" si="9"/>
        <v>50</v>
      </c>
      <c r="J351" s="328"/>
    </row>
    <row r="352" spans="1:10" s="77" customFormat="1" ht="31.5" customHeight="1" x14ac:dyDescent="0.15">
      <c r="A352" s="99" t="s">
        <v>217</v>
      </c>
      <c r="B352" s="97" t="str">
        <f t="shared" si="7"/>
        <v>2612</v>
      </c>
      <c r="C352" s="105" t="str">
        <f t="shared" si="8"/>
        <v>通所型独自栄養アセスメント加算処遇改善加算Ⅰ</v>
      </c>
      <c r="D352" s="289"/>
      <c r="E352" s="289"/>
      <c r="F352" s="289"/>
      <c r="G352" s="107" t="s">
        <v>183</v>
      </c>
      <c r="H352" s="99"/>
      <c r="I352" s="106">
        <f t="shared" si="9"/>
        <v>3</v>
      </c>
      <c r="J352" s="328"/>
    </row>
    <row r="353" spans="1:10" s="77" customFormat="1" ht="31.5" customHeight="1" x14ac:dyDescent="0.15">
      <c r="A353" s="99" t="s">
        <v>217</v>
      </c>
      <c r="B353" s="97" t="str">
        <f t="shared" si="7"/>
        <v>2613</v>
      </c>
      <c r="C353" s="105" t="str">
        <f t="shared" si="8"/>
        <v>通所型独自栄養アセスメント加算処遇改善加算Ⅱ</v>
      </c>
      <c r="D353" s="289"/>
      <c r="E353" s="289"/>
      <c r="F353" s="289"/>
      <c r="G353" s="107" t="s">
        <v>184</v>
      </c>
      <c r="H353" s="99"/>
      <c r="I353" s="108">
        <f t="shared" si="9"/>
        <v>2</v>
      </c>
      <c r="J353" s="328"/>
    </row>
    <row r="354" spans="1:10" s="77" customFormat="1" ht="31.5" customHeight="1" x14ac:dyDescent="0.15">
      <c r="A354" s="99" t="s">
        <v>217</v>
      </c>
      <c r="B354" s="97" t="str">
        <f t="shared" si="7"/>
        <v>2614</v>
      </c>
      <c r="C354" s="105" t="str">
        <f t="shared" si="8"/>
        <v>通所型独自栄養アセスメント加算処遇改善加算Ⅲ</v>
      </c>
      <c r="D354" s="289"/>
      <c r="E354" s="289"/>
      <c r="F354" s="289"/>
      <c r="G354" s="107" t="s">
        <v>185</v>
      </c>
      <c r="H354" s="99"/>
      <c r="I354" s="106">
        <f t="shared" si="9"/>
        <v>1</v>
      </c>
      <c r="J354" s="328"/>
    </row>
    <row r="355" spans="1:10" s="77" customFormat="1" ht="31.5" customHeight="1" x14ac:dyDescent="0.15">
      <c r="A355" s="99" t="s">
        <v>217</v>
      </c>
      <c r="B355" s="97" t="str">
        <f t="shared" si="7"/>
        <v>2617</v>
      </c>
      <c r="C355" s="105" t="str">
        <f t="shared" si="8"/>
        <v>通所型独自栄養アセスメント加算特定処遇改善加算Ⅰ</v>
      </c>
      <c r="D355" s="289"/>
      <c r="E355" s="289"/>
      <c r="F355" s="289"/>
      <c r="G355" s="109" t="s">
        <v>367</v>
      </c>
      <c r="H355" s="99"/>
      <c r="I355" s="108">
        <f t="shared" si="9"/>
        <v>1</v>
      </c>
      <c r="J355" s="328"/>
    </row>
    <row r="356" spans="1:10" s="77" customFormat="1" ht="31.5" customHeight="1" x14ac:dyDescent="0.15">
      <c r="A356" s="99" t="s">
        <v>217</v>
      </c>
      <c r="B356" s="97" t="str">
        <f t="shared" si="7"/>
        <v>2618</v>
      </c>
      <c r="C356" s="105" t="str">
        <f t="shared" si="8"/>
        <v>通所型独自栄養アセスメント加算特定処遇改善加算Ⅱ</v>
      </c>
      <c r="D356" s="289"/>
      <c r="E356" s="289"/>
      <c r="F356" s="289"/>
      <c r="G356" s="109" t="s">
        <v>453</v>
      </c>
      <c r="H356" s="99"/>
      <c r="I356" s="106">
        <f t="shared" si="9"/>
        <v>1</v>
      </c>
      <c r="J356" s="328"/>
    </row>
    <row r="357" spans="1:10" ht="31.5" customHeight="1" x14ac:dyDescent="0.15">
      <c r="A357" s="99" t="s">
        <v>217</v>
      </c>
      <c r="B357" s="97" t="str">
        <f t="shared" si="7"/>
        <v>2131</v>
      </c>
      <c r="C357" s="105" t="str">
        <f t="shared" si="8"/>
        <v>通所型独自サービス栄養改善加算</v>
      </c>
      <c r="D357" s="289" t="s">
        <v>620</v>
      </c>
      <c r="E357" s="289"/>
      <c r="F357" s="289"/>
      <c r="G357" s="289" t="s">
        <v>67</v>
      </c>
      <c r="H357" s="289"/>
      <c r="I357" s="108">
        <f t="shared" si="9"/>
        <v>200</v>
      </c>
      <c r="J357" s="328"/>
    </row>
    <row r="358" spans="1:10" ht="31.5" customHeight="1" x14ac:dyDescent="0.15">
      <c r="A358" s="99" t="s">
        <v>217</v>
      </c>
      <c r="B358" s="97" t="str">
        <f t="shared" si="7"/>
        <v>2132</v>
      </c>
      <c r="C358" s="105" t="str">
        <f t="shared" si="8"/>
        <v>通所型独自栄養改善加算処遇改善加算Ⅰ</v>
      </c>
      <c r="D358" s="289"/>
      <c r="E358" s="289"/>
      <c r="F358" s="289"/>
      <c r="G358" s="107" t="s">
        <v>183</v>
      </c>
      <c r="H358" s="99"/>
      <c r="I358" s="106">
        <f t="shared" si="9"/>
        <v>12</v>
      </c>
      <c r="J358" s="328"/>
    </row>
    <row r="359" spans="1:10" ht="31.5" customHeight="1" x14ac:dyDescent="0.15">
      <c r="A359" s="99" t="s">
        <v>217</v>
      </c>
      <c r="B359" s="97" t="str">
        <f t="shared" si="7"/>
        <v>2133</v>
      </c>
      <c r="C359" s="105" t="str">
        <f t="shared" si="8"/>
        <v>通所型独自栄養改善加算処遇改善加算Ⅱ</v>
      </c>
      <c r="D359" s="289"/>
      <c r="E359" s="289"/>
      <c r="F359" s="289"/>
      <c r="G359" s="107" t="s">
        <v>184</v>
      </c>
      <c r="H359" s="99"/>
      <c r="I359" s="108">
        <f t="shared" si="9"/>
        <v>9</v>
      </c>
      <c r="J359" s="328"/>
    </row>
    <row r="360" spans="1:10" ht="31.5" customHeight="1" x14ac:dyDescent="0.15">
      <c r="A360" s="99" t="s">
        <v>217</v>
      </c>
      <c r="B360" s="97" t="str">
        <f t="shared" si="7"/>
        <v>2134</v>
      </c>
      <c r="C360" s="105" t="str">
        <f t="shared" si="8"/>
        <v>通所型独自栄養改善加算処遇改善加算Ⅲ</v>
      </c>
      <c r="D360" s="289"/>
      <c r="E360" s="289"/>
      <c r="F360" s="289"/>
      <c r="G360" s="107" t="s">
        <v>185</v>
      </c>
      <c r="H360" s="99"/>
      <c r="I360" s="106">
        <f t="shared" si="9"/>
        <v>5</v>
      </c>
      <c r="J360" s="328"/>
    </row>
    <row r="361" spans="1:10" ht="31.5" customHeight="1" x14ac:dyDescent="0.15">
      <c r="A361" s="99" t="s">
        <v>217</v>
      </c>
      <c r="B361" s="97" t="str">
        <f t="shared" si="7"/>
        <v>2137</v>
      </c>
      <c r="C361" s="105" t="str">
        <f t="shared" si="8"/>
        <v>通所型独自栄養改善加算特定処遇改善加算Ⅰ</v>
      </c>
      <c r="D361" s="289"/>
      <c r="E361" s="289"/>
      <c r="F361" s="289"/>
      <c r="G361" s="109" t="s">
        <v>367</v>
      </c>
      <c r="H361" s="99"/>
      <c r="I361" s="108">
        <f t="shared" si="9"/>
        <v>2</v>
      </c>
      <c r="J361" s="328"/>
    </row>
    <row r="362" spans="1:10" ht="31.5" customHeight="1" x14ac:dyDescent="0.15">
      <c r="A362" s="99" t="s">
        <v>217</v>
      </c>
      <c r="B362" s="97" t="str">
        <f t="shared" si="7"/>
        <v>2138</v>
      </c>
      <c r="C362" s="105" t="str">
        <f t="shared" si="8"/>
        <v>通所型独自栄養改善加算特定処遇改善加算Ⅱ</v>
      </c>
      <c r="D362" s="289"/>
      <c r="E362" s="289"/>
      <c r="F362" s="289"/>
      <c r="G362" s="109" t="s">
        <v>453</v>
      </c>
      <c r="H362" s="99"/>
      <c r="I362" s="106">
        <f t="shared" si="9"/>
        <v>2</v>
      </c>
      <c r="J362" s="328"/>
    </row>
    <row r="363" spans="1:10" ht="31.5" customHeight="1" x14ac:dyDescent="0.15">
      <c r="A363" s="99" t="s">
        <v>217</v>
      </c>
      <c r="B363" s="97" t="str">
        <f t="shared" si="7"/>
        <v>2141</v>
      </c>
      <c r="C363" s="105" t="str">
        <f t="shared" si="8"/>
        <v>通所型独自サービス口腔機能向上加算Ⅰ</v>
      </c>
      <c r="D363" s="333" t="s">
        <v>479</v>
      </c>
      <c r="E363" s="166" t="s">
        <v>486</v>
      </c>
      <c r="F363" s="166"/>
      <c r="G363" s="289" t="s">
        <v>67</v>
      </c>
      <c r="H363" s="289"/>
      <c r="I363" s="108">
        <f t="shared" si="9"/>
        <v>150</v>
      </c>
      <c r="J363" s="328"/>
    </row>
    <row r="364" spans="1:10" ht="31.5" customHeight="1" x14ac:dyDescent="0.15">
      <c r="A364" s="99" t="s">
        <v>217</v>
      </c>
      <c r="B364" s="97" t="str">
        <f t="shared" si="7"/>
        <v>2142</v>
      </c>
      <c r="C364" s="105" t="str">
        <f t="shared" si="8"/>
        <v>通所型独自口腔機能向上加算処遇改善加算Ⅰ</v>
      </c>
      <c r="D364" s="333"/>
      <c r="E364" s="166"/>
      <c r="F364" s="166"/>
      <c r="G364" s="107" t="s">
        <v>183</v>
      </c>
      <c r="H364" s="99"/>
      <c r="I364" s="106">
        <f t="shared" si="9"/>
        <v>9</v>
      </c>
      <c r="J364" s="328"/>
    </row>
    <row r="365" spans="1:10" ht="31.5" customHeight="1" x14ac:dyDescent="0.15">
      <c r="A365" s="99" t="s">
        <v>217</v>
      </c>
      <c r="B365" s="97" t="str">
        <f t="shared" si="7"/>
        <v>2143</v>
      </c>
      <c r="C365" s="105" t="str">
        <f t="shared" si="8"/>
        <v>通所型独自口腔機能向上加算処遇改善加算Ⅱ</v>
      </c>
      <c r="D365" s="333"/>
      <c r="E365" s="166"/>
      <c r="F365" s="166"/>
      <c r="G365" s="107" t="s">
        <v>184</v>
      </c>
      <c r="H365" s="99"/>
      <c r="I365" s="108">
        <f t="shared" si="9"/>
        <v>6</v>
      </c>
      <c r="J365" s="328"/>
    </row>
    <row r="366" spans="1:10" ht="31.5" customHeight="1" x14ac:dyDescent="0.15">
      <c r="A366" s="99" t="s">
        <v>217</v>
      </c>
      <c r="B366" s="97" t="str">
        <f t="shared" si="7"/>
        <v>2144</v>
      </c>
      <c r="C366" s="105" t="str">
        <f t="shared" si="8"/>
        <v>通所型独自口腔機能向上加算処遇改善加算Ⅲ</v>
      </c>
      <c r="D366" s="333"/>
      <c r="E366" s="166"/>
      <c r="F366" s="166"/>
      <c r="G366" s="107" t="s">
        <v>185</v>
      </c>
      <c r="H366" s="99"/>
      <c r="I366" s="106">
        <f t="shared" si="9"/>
        <v>3</v>
      </c>
      <c r="J366" s="328"/>
    </row>
    <row r="367" spans="1:10" ht="31.5" customHeight="1" x14ac:dyDescent="0.15">
      <c r="A367" s="99" t="s">
        <v>217</v>
      </c>
      <c r="B367" s="97" t="str">
        <f t="shared" si="7"/>
        <v>2147</v>
      </c>
      <c r="C367" s="105" t="str">
        <f t="shared" si="8"/>
        <v>通所型独自口腔機能向上加算特定処遇改善加算Ⅰ</v>
      </c>
      <c r="D367" s="333"/>
      <c r="E367" s="166"/>
      <c r="F367" s="166"/>
      <c r="G367" s="109" t="s">
        <v>367</v>
      </c>
      <c r="H367" s="99"/>
      <c r="I367" s="108">
        <f t="shared" si="9"/>
        <v>2</v>
      </c>
      <c r="J367" s="328"/>
    </row>
    <row r="368" spans="1:10" ht="31.5" customHeight="1" x14ac:dyDescent="0.15">
      <c r="A368" s="99" t="s">
        <v>217</v>
      </c>
      <c r="B368" s="97" t="str">
        <f t="shared" si="7"/>
        <v>2148</v>
      </c>
      <c r="C368" s="105" t="str">
        <f t="shared" si="8"/>
        <v>通所型独自口腔機能向上加算特定処遇改善加算Ⅱ</v>
      </c>
      <c r="D368" s="333"/>
      <c r="E368" s="166"/>
      <c r="F368" s="166"/>
      <c r="G368" s="109" t="s">
        <v>453</v>
      </c>
      <c r="H368" s="99"/>
      <c r="I368" s="106">
        <f t="shared" si="9"/>
        <v>2</v>
      </c>
      <c r="J368" s="328"/>
    </row>
    <row r="369" spans="1:10" s="77" customFormat="1" ht="31.5" customHeight="1" x14ac:dyDescent="0.15">
      <c r="A369" s="99" t="s">
        <v>217</v>
      </c>
      <c r="B369" s="97" t="str">
        <f t="shared" si="7"/>
        <v>2621</v>
      </c>
      <c r="C369" s="105" t="str">
        <f t="shared" si="8"/>
        <v>通所型独自サービス口腔機能向上加算Ⅱ</v>
      </c>
      <c r="D369" s="333"/>
      <c r="E369" s="289" t="s">
        <v>532</v>
      </c>
      <c r="F369" s="289"/>
      <c r="G369" s="289" t="s">
        <v>533</v>
      </c>
      <c r="H369" s="289"/>
      <c r="I369" s="108">
        <f t="shared" si="9"/>
        <v>160</v>
      </c>
      <c r="J369" s="328"/>
    </row>
    <row r="370" spans="1:10" s="77" customFormat="1" ht="31.5" customHeight="1" x14ac:dyDescent="0.15">
      <c r="A370" s="99" t="s">
        <v>217</v>
      </c>
      <c r="B370" s="97" t="str">
        <f t="shared" si="7"/>
        <v>2622</v>
      </c>
      <c r="C370" s="105" t="str">
        <f t="shared" si="8"/>
        <v>通所型独自口腔機能向上加算処遇改善加算Ⅰ</v>
      </c>
      <c r="D370" s="333"/>
      <c r="E370" s="289"/>
      <c r="F370" s="289"/>
      <c r="G370" s="107" t="s">
        <v>183</v>
      </c>
      <c r="H370" s="99"/>
      <c r="I370" s="106">
        <f t="shared" si="9"/>
        <v>9</v>
      </c>
      <c r="J370" s="328"/>
    </row>
    <row r="371" spans="1:10" s="77" customFormat="1" ht="31.5" customHeight="1" x14ac:dyDescent="0.15">
      <c r="A371" s="99" t="s">
        <v>217</v>
      </c>
      <c r="B371" s="97" t="str">
        <f t="shared" si="7"/>
        <v>2623</v>
      </c>
      <c r="C371" s="105" t="str">
        <f t="shared" si="8"/>
        <v>通所型独自口腔機能向上加算処遇改善加算Ⅱ</v>
      </c>
      <c r="D371" s="333"/>
      <c r="E371" s="289"/>
      <c r="F371" s="289"/>
      <c r="G371" s="107" t="s">
        <v>184</v>
      </c>
      <c r="H371" s="99"/>
      <c r="I371" s="108">
        <f t="shared" si="9"/>
        <v>7</v>
      </c>
      <c r="J371" s="328"/>
    </row>
    <row r="372" spans="1:10" s="77" customFormat="1" ht="31.5" customHeight="1" x14ac:dyDescent="0.15">
      <c r="A372" s="99" t="s">
        <v>217</v>
      </c>
      <c r="B372" s="97" t="str">
        <f t="shared" si="7"/>
        <v>2624</v>
      </c>
      <c r="C372" s="105" t="str">
        <f t="shared" si="8"/>
        <v>通所型独自口腔機能向上加算処遇改善加算Ⅲ</v>
      </c>
      <c r="D372" s="333"/>
      <c r="E372" s="289"/>
      <c r="F372" s="289"/>
      <c r="G372" s="107" t="s">
        <v>185</v>
      </c>
      <c r="H372" s="99"/>
      <c r="I372" s="106">
        <f t="shared" si="9"/>
        <v>4</v>
      </c>
      <c r="J372" s="328"/>
    </row>
    <row r="373" spans="1:10" s="77" customFormat="1" ht="31.5" customHeight="1" x14ac:dyDescent="0.15">
      <c r="A373" s="99" t="s">
        <v>217</v>
      </c>
      <c r="B373" s="97" t="str">
        <f t="shared" si="7"/>
        <v>2627</v>
      </c>
      <c r="C373" s="105" t="str">
        <f t="shared" si="8"/>
        <v>通所型独自口腔機能向上加算特定処遇改善加算Ⅰ</v>
      </c>
      <c r="D373" s="333"/>
      <c r="E373" s="289"/>
      <c r="F373" s="289"/>
      <c r="G373" s="109" t="s">
        <v>367</v>
      </c>
      <c r="H373" s="99"/>
      <c r="I373" s="108">
        <f t="shared" si="9"/>
        <v>2</v>
      </c>
      <c r="J373" s="328"/>
    </row>
    <row r="374" spans="1:10" s="77" customFormat="1" ht="31.5" customHeight="1" x14ac:dyDescent="0.15">
      <c r="A374" s="99" t="s">
        <v>217</v>
      </c>
      <c r="B374" s="97" t="str">
        <f t="shared" si="7"/>
        <v>2628</v>
      </c>
      <c r="C374" s="105" t="str">
        <f t="shared" si="8"/>
        <v>通所型独自口腔機能向上加算特定処遇改善加算Ⅱ</v>
      </c>
      <c r="D374" s="333"/>
      <c r="E374" s="289"/>
      <c r="F374" s="289"/>
      <c r="G374" s="109" t="s">
        <v>453</v>
      </c>
      <c r="H374" s="99"/>
      <c r="I374" s="106">
        <f t="shared" si="9"/>
        <v>2</v>
      </c>
      <c r="J374" s="328"/>
    </row>
    <row r="375" spans="1:10" ht="31.5" customHeight="1" x14ac:dyDescent="0.15">
      <c r="A375" s="99" t="s">
        <v>217</v>
      </c>
      <c r="B375" s="97" t="str">
        <f t="shared" si="7"/>
        <v>2151</v>
      </c>
      <c r="C375" s="105" t="str">
        <f t="shared" si="8"/>
        <v>通所型独自複数サービス実施加算Ⅰ１</v>
      </c>
      <c r="D375" s="346" t="s">
        <v>488</v>
      </c>
      <c r="E375" s="333" t="s">
        <v>38</v>
      </c>
      <c r="F375" s="333"/>
      <c r="G375" s="107" t="s">
        <v>40</v>
      </c>
      <c r="H375" s="99" t="s">
        <v>54</v>
      </c>
      <c r="I375" s="108">
        <f t="shared" si="9"/>
        <v>480</v>
      </c>
      <c r="J375" s="328"/>
    </row>
    <row r="376" spans="1:10" ht="31.5" customHeight="1" x14ac:dyDescent="0.15">
      <c r="A376" s="99" t="s">
        <v>217</v>
      </c>
      <c r="B376" s="97" t="str">
        <f t="shared" si="7"/>
        <v>2152</v>
      </c>
      <c r="C376" s="105" t="str">
        <f t="shared" si="8"/>
        <v>通所型独自複数実施加算Ⅰ１処遇改善加算Ⅰ</v>
      </c>
      <c r="D376" s="347"/>
      <c r="E376" s="333"/>
      <c r="F376" s="333"/>
      <c r="G376" s="107" t="s">
        <v>183</v>
      </c>
      <c r="H376" s="99"/>
      <c r="I376" s="106">
        <f t="shared" si="9"/>
        <v>28</v>
      </c>
      <c r="J376" s="328"/>
    </row>
    <row r="377" spans="1:10" ht="31.5" customHeight="1" x14ac:dyDescent="0.15">
      <c r="A377" s="99" t="s">
        <v>217</v>
      </c>
      <c r="B377" s="97" t="str">
        <f t="shared" si="7"/>
        <v>2153</v>
      </c>
      <c r="C377" s="105" t="str">
        <f t="shared" si="8"/>
        <v>通所型独自複数実施加算Ⅰ１処遇改善加算Ⅱ</v>
      </c>
      <c r="D377" s="347"/>
      <c r="E377" s="333"/>
      <c r="F377" s="333"/>
      <c r="G377" s="107" t="s">
        <v>184</v>
      </c>
      <c r="H377" s="99"/>
      <c r="I377" s="108">
        <f t="shared" si="9"/>
        <v>21</v>
      </c>
      <c r="J377" s="328"/>
    </row>
    <row r="378" spans="1:10" ht="31.5" customHeight="1" x14ac:dyDescent="0.15">
      <c r="A378" s="99" t="s">
        <v>217</v>
      </c>
      <c r="B378" s="97" t="str">
        <f t="shared" si="7"/>
        <v>2154</v>
      </c>
      <c r="C378" s="105" t="str">
        <f t="shared" si="8"/>
        <v>通所型独自複数実施加算Ⅰ１処遇改善加算Ⅲ</v>
      </c>
      <c r="D378" s="347"/>
      <c r="E378" s="333"/>
      <c r="F378" s="333"/>
      <c r="G378" s="107" t="s">
        <v>185</v>
      </c>
      <c r="H378" s="99"/>
      <c r="I378" s="106">
        <f t="shared" si="9"/>
        <v>11</v>
      </c>
      <c r="J378" s="328"/>
    </row>
    <row r="379" spans="1:10" ht="31.5" customHeight="1" x14ac:dyDescent="0.15">
      <c r="A379" s="99" t="s">
        <v>217</v>
      </c>
      <c r="B379" s="97" t="str">
        <f t="shared" si="7"/>
        <v>2157</v>
      </c>
      <c r="C379" s="105" t="str">
        <f t="shared" si="8"/>
        <v>通所型独自複数実施加算Ⅰ１特定処遇改善加算Ⅰ</v>
      </c>
      <c r="D379" s="347"/>
      <c r="E379" s="333"/>
      <c r="F379" s="333"/>
      <c r="G379" s="109" t="s">
        <v>367</v>
      </c>
      <c r="H379" s="99"/>
      <c r="I379" s="108">
        <f t="shared" si="9"/>
        <v>6</v>
      </c>
      <c r="J379" s="328"/>
    </row>
    <row r="380" spans="1:10" ht="31.5" customHeight="1" x14ac:dyDescent="0.15">
      <c r="A380" s="99" t="s">
        <v>217</v>
      </c>
      <c r="B380" s="97" t="str">
        <f t="shared" si="7"/>
        <v>2158</v>
      </c>
      <c r="C380" s="105" t="str">
        <f t="shared" si="8"/>
        <v>通所型独自複数実施加算Ⅰ１特定処遇改善加算Ⅱ</v>
      </c>
      <c r="D380" s="347"/>
      <c r="E380" s="333"/>
      <c r="F380" s="333"/>
      <c r="G380" s="109" t="s">
        <v>453</v>
      </c>
      <c r="H380" s="99"/>
      <c r="I380" s="106">
        <f t="shared" si="9"/>
        <v>5</v>
      </c>
      <c r="J380" s="328"/>
    </row>
    <row r="381" spans="1:10" ht="31.5" customHeight="1" x14ac:dyDescent="0.15">
      <c r="A381" s="99" t="s">
        <v>217</v>
      </c>
      <c r="B381" s="97" t="str">
        <f t="shared" si="7"/>
        <v>2161</v>
      </c>
      <c r="C381" s="105" t="str">
        <f t="shared" si="8"/>
        <v>通所型独自複数サービス実施加算Ⅰ２</v>
      </c>
      <c r="D381" s="347"/>
      <c r="E381" s="333"/>
      <c r="F381" s="333"/>
      <c r="G381" s="107" t="s">
        <v>41</v>
      </c>
      <c r="H381" s="99" t="s">
        <v>54</v>
      </c>
      <c r="I381" s="108">
        <f t="shared" si="9"/>
        <v>480</v>
      </c>
      <c r="J381" s="328"/>
    </row>
    <row r="382" spans="1:10" ht="31.5" customHeight="1" x14ac:dyDescent="0.15">
      <c r="A382" s="99" t="s">
        <v>217</v>
      </c>
      <c r="B382" s="97" t="str">
        <f t="shared" ref="B382:B413" si="10">2&amp;RIGHT(B101,3)</f>
        <v>2162</v>
      </c>
      <c r="C382" s="105" t="str">
        <f t="shared" ref="C382:C413" si="11">C101</f>
        <v>通所型独自複数実施加算Ⅰ２処遇改善加算Ⅰ</v>
      </c>
      <c r="D382" s="347"/>
      <c r="E382" s="333"/>
      <c r="F382" s="333"/>
      <c r="G382" s="107" t="s">
        <v>183</v>
      </c>
      <c r="H382" s="99"/>
      <c r="I382" s="106">
        <f t="shared" ref="I382:I413" si="12">I101</f>
        <v>28</v>
      </c>
      <c r="J382" s="328"/>
    </row>
    <row r="383" spans="1:10" ht="31.5" customHeight="1" x14ac:dyDescent="0.15">
      <c r="A383" s="99" t="s">
        <v>217</v>
      </c>
      <c r="B383" s="97" t="str">
        <f t="shared" si="10"/>
        <v>2163</v>
      </c>
      <c r="C383" s="105" t="str">
        <f t="shared" si="11"/>
        <v>通所型独自複数実施加算Ⅰ２処遇改善加算Ⅱ</v>
      </c>
      <c r="D383" s="347"/>
      <c r="E383" s="333"/>
      <c r="F383" s="333"/>
      <c r="G383" s="107" t="s">
        <v>184</v>
      </c>
      <c r="H383" s="99"/>
      <c r="I383" s="108">
        <f t="shared" si="12"/>
        <v>21</v>
      </c>
      <c r="J383" s="328"/>
    </row>
    <row r="384" spans="1:10" ht="31.5" customHeight="1" x14ac:dyDescent="0.15">
      <c r="A384" s="99" t="s">
        <v>217</v>
      </c>
      <c r="B384" s="97" t="str">
        <f t="shared" si="10"/>
        <v>2164</v>
      </c>
      <c r="C384" s="105" t="str">
        <f t="shared" si="11"/>
        <v>通所型独自複数実施加算Ⅰ２処遇改善加算Ⅲ</v>
      </c>
      <c r="D384" s="347"/>
      <c r="E384" s="333"/>
      <c r="F384" s="333"/>
      <c r="G384" s="107" t="s">
        <v>185</v>
      </c>
      <c r="H384" s="99"/>
      <c r="I384" s="106">
        <f t="shared" si="12"/>
        <v>11</v>
      </c>
      <c r="J384" s="328"/>
    </row>
    <row r="385" spans="1:10" ht="31.5" customHeight="1" x14ac:dyDescent="0.15">
      <c r="A385" s="99" t="s">
        <v>217</v>
      </c>
      <c r="B385" s="97" t="str">
        <f t="shared" si="10"/>
        <v>2167</v>
      </c>
      <c r="C385" s="105" t="str">
        <f t="shared" si="11"/>
        <v>通所型独自複数実施加算Ⅰ２特定処遇改善加算Ⅰ</v>
      </c>
      <c r="D385" s="347"/>
      <c r="E385" s="333"/>
      <c r="F385" s="333"/>
      <c r="G385" s="109" t="s">
        <v>367</v>
      </c>
      <c r="H385" s="99"/>
      <c r="I385" s="108">
        <f t="shared" si="12"/>
        <v>6</v>
      </c>
      <c r="J385" s="328"/>
    </row>
    <row r="386" spans="1:10" ht="31.5" customHeight="1" x14ac:dyDescent="0.15">
      <c r="A386" s="99" t="s">
        <v>217</v>
      </c>
      <c r="B386" s="97" t="str">
        <f t="shared" si="10"/>
        <v>2168</v>
      </c>
      <c r="C386" s="105" t="str">
        <f t="shared" si="11"/>
        <v>通所型独自複数実施加算Ⅰ２特定処遇改善加算Ⅱ</v>
      </c>
      <c r="D386" s="347"/>
      <c r="E386" s="333"/>
      <c r="F386" s="333"/>
      <c r="G386" s="109" t="s">
        <v>453</v>
      </c>
      <c r="H386" s="99"/>
      <c r="I386" s="106">
        <f t="shared" si="12"/>
        <v>5</v>
      </c>
      <c r="J386" s="328"/>
    </row>
    <row r="387" spans="1:10" ht="31.5" customHeight="1" x14ac:dyDescent="0.15">
      <c r="A387" s="99" t="s">
        <v>217</v>
      </c>
      <c r="B387" s="97" t="str">
        <f t="shared" si="10"/>
        <v>2171</v>
      </c>
      <c r="C387" s="105" t="str">
        <f t="shared" si="11"/>
        <v>通所型独自複数サービス実施加算Ⅰ３</v>
      </c>
      <c r="D387" s="347"/>
      <c r="E387" s="333"/>
      <c r="F387" s="333"/>
      <c r="G387" s="107" t="s">
        <v>42</v>
      </c>
      <c r="H387" s="99" t="s">
        <v>54</v>
      </c>
      <c r="I387" s="108">
        <f t="shared" si="12"/>
        <v>480</v>
      </c>
      <c r="J387" s="328"/>
    </row>
    <row r="388" spans="1:10" ht="31.5" customHeight="1" x14ac:dyDescent="0.15">
      <c r="A388" s="99" t="s">
        <v>217</v>
      </c>
      <c r="B388" s="97" t="str">
        <f t="shared" si="10"/>
        <v>2172</v>
      </c>
      <c r="C388" s="105" t="str">
        <f t="shared" si="11"/>
        <v>通所型独自複数実施加算Ⅰ３処遇改善加算Ⅰ</v>
      </c>
      <c r="D388" s="347"/>
      <c r="E388" s="333"/>
      <c r="F388" s="333"/>
      <c r="G388" s="107" t="s">
        <v>183</v>
      </c>
      <c r="H388" s="99"/>
      <c r="I388" s="106">
        <f t="shared" si="12"/>
        <v>28</v>
      </c>
      <c r="J388" s="328"/>
    </row>
    <row r="389" spans="1:10" ht="31.5" customHeight="1" x14ac:dyDescent="0.15">
      <c r="A389" s="99" t="s">
        <v>217</v>
      </c>
      <c r="B389" s="97" t="str">
        <f t="shared" si="10"/>
        <v>2173</v>
      </c>
      <c r="C389" s="105" t="str">
        <f t="shared" si="11"/>
        <v>通所型独自複数実施加算Ⅰ３処遇改善加算Ⅱ</v>
      </c>
      <c r="D389" s="347"/>
      <c r="E389" s="333"/>
      <c r="F389" s="333"/>
      <c r="G389" s="107" t="s">
        <v>184</v>
      </c>
      <c r="H389" s="99"/>
      <c r="I389" s="108">
        <f t="shared" si="12"/>
        <v>21</v>
      </c>
      <c r="J389" s="328"/>
    </row>
    <row r="390" spans="1:10" ht="31.5" customHeight="1" x14ac:dyDescent="0.15">
      <c r="A390" s="99" t="s">
        <v>217</v>
      </c>
      <c r="B390" s="97" t="str">
        <f t="shared" si="10"/>
        <v>2174</v>
      </c>
      <c r="C390" s="105" t="str">
        <f t="shared" si="11"/>
        <v>通所型独自複数実施加算Ⅰ３処遇改善加算Ⅲ</v>
      </c>
      <c r="D390" s="347"/>
      <c r="E390" s="333"/>
      <c r="F390" s="333"/>
      <c r="G390" s="107" t="s">
        <v>185</v>
      </c>
      <c r="H390" s="99"/>
      <c r="I390" s="106">
        <f t="shared" si="12"/>
        <v>11</v>
      </c>
      <c r="J390" s="328"/>
    </row>
    <row r="391" spans="1:10" ht="31.5" customHeight="1" x14ac:dyDescent="0.15">
      <c r="A391" s="99" t="s">
        <v>217</v>
      </c>
      <c r="B391" s="97" t="str">
        <f t="shared" si="10"/>
        <v>2177</v>
      </c>
      <c r="C391" s="105" t="str">
        <f t="shared" si="11"/>
        <v>通所型独自複数実施加算Ⅰ３特定処遇改善加算Ⅰ</v>
      </c>
      <c r="D391" s="347"/>
      <c r="E391" s="333"/>
      <c r="F391" s="333"/>
      <c r="G391" s="109" t="s">
        <v>367</v>
      </c>
      <c r="H391" s="99"/>
      <c r="I391" s="108">
        <f t="shared" si="12"/>
        <v>6</v>
      </c>
      <c r="J391" s="328"/>
    </row>
    <row r="392" spans="1:10" ht="31.5" customHeight="1" x14ac:dyDescent="0.15">
      <c r="A392" s="99" t="s">
        <v>217</v>
      </c>
      <c r="B392" s="97" t="str">
        <f t="shared" si="10"/>
        <v>2178</v>
      </c>
      <c r="C392" s="105" t="str">
        <f t="shared" si="11"/>
        <v>通所型独自複数実施加算Ⅰ３特定処遇改善加算Ⅱ</v>
      </c>
      <c r="D392" s="347"/>
      <c r="E392" s="333"/>
      <c r="F392" s="333"/>
      <c r="G392" s="109" t="s">
        <v>453</v>
      </c>
      <c r="H392" s="99"/>
      <c r="I392" s="106">
        <f t="shared" si="12"/>
        <v>5</v>
      </c>
      <c r="J392" s="328"/>
    </row>
    <row r="393" spans="1:10" ht="31.5" customHeight="1" x14ac:dyDescent="0.15">
      <c r="A393" s="99" t="s">
        <v>217</v>
      </c>
      <c r="B393" s="97" t="str">
        <f t="shared" si="10"/>
        <v>2181</v>
      </c>
      <c r="C393" s="105" t="str">
        <f t="shared" si="11"/>
        <v>通所型独自複数サービス実施加算Ⅱ</v>
      </c>
      <c r="D393" s="347"/>
      <c r="E393" s="333" t="s">
        <v>39</v>
      </c>
      <c r="F393" s="333"/>
      <c r="G393" s="113" t="s">
        <v>55</v>
      </c>
      <c r="H393" s="99" t="s">
        <v>56</v>
      </c>
      <c r="I393" s="108">
        <f t="shared" si="12"/>
        <v>700</v>
      </c>
      <c r="J393" s="328"/>
    </row>
    <row r="394" spans="1:10" ht="31.5" customHeight="1" x14ac:dyDescent="0.15">
      <c r="A394" s="99" t="s">
        <v>217</v>
      </c>
      <c r="B394" s="97" t="str">
        <f t="shared" si="10"/>
        <v>2182</v>
      </c>
      <c r="C394" s="105" t="str">
        <f t="shared" si="11"/>
        <v>通所型独自複数実施加算Ⅱ処遇改善加算Ⅰ</v>
      </c>
      <c r="D394" s="347"/>
      <c r="E394" s="333"/>
      <c r="F394" s="333"/>
      <c r="G394" s="107" t="s">
        <v>183</v>
      </c>
      <c r="H394" s="99"/>
      <c r="I394" s="106">
        <f t="shared" si="12"/>
        <v>41</v>
      </c>
      <c r="J394" s="328"/>
    </row>
    <row r="395" spans="1:10" ht="31.5" customHeight="1" x14ac:dyDescent="0.15">
      <c r="A395" s="99" t="s">
        <v>217</v>
      </c>
      <c r="B395" s="97" t="str">
        <f t="shared" si="10"/>
        <v>2183</v>
      </c>
      <c r="C395" s="105" t="str">
        <f t="shared" si="11"/>
        <v>通所型独自複数実施加算Ⅱ処遇改善加算Ⅱ</v>
      </c>
      <c r="D395" s="347"/>
      <c r="E395" s="333"/>
      <c r="F395" s="333"/>
      <c r="G395" s="107" t="s">
        <v>184</v>
      </c>
      <c r="H395" s="99"/>
      <c r="I395" s="108">
        <f t="shared" si="12"/>
        <v>30</v>
      </c>
      <c r="J395" s="328"/>
    </row>
    <row r="396" spans="1:10" ht="31.5" customHeight="1" x14ac:dyDescent="0.15">
      <c r="A396" s="99" t="s">
        <v>217</v>
      </c>
      <c r="B396" s="97" t="str">
        <f t="shared" si="10"/>
        <v>2184</v>
      </c>
      <c r="C396" s="105" t="str">
        <f t="shared" si="11"/>
        <v>通所型独自複数実施加算Ⅱ処遇改善加算Ⅲ</v>
      </c>
      <c r="D396" s="347"/>
      <c r="E396" s="333"/>
      <c r="F396" s="333"/>
      <c r="G396" s="107" t="s">
        <v>185</v>
      </c>
      <c r="H396" s="99"/>
      <c r="I396" s="106">
        <f t="shared" si="12"/>
        <v>16</v>
      </c>
      <c r="J396" s="328"/>
    </row>
    <row r="397" spans="1:10" ht="31.5" customHeight="1" x14ac:dyDescent="0.15">
      <c r="A397" s="99" t="s">
        <v>217</v>
      </c>
      <c r="B397" s="97" t="str">
        <f t="shared" si="10"/>
        <v>2187</v>
      </c>
      <c r="C397" s="105" t="str">
        <f t="shared" si="11"/>
        <v>通所型独自複数実施加算Ⅱ特定処遇改善加算Ⅰ</v>
      </c>
      <c r="D397" s="347"/>
      <c r="E397" s="333"/>
      <c r="F397" s="333"/>
      <c r="G397" s="109" t="s">
        <v>367</v>
      </c>
      <c r="H397" s="99"/>
      <c r="I397" s="108">
        <f t="shared" si="12"/>
        <v>8</v>
      </c>
      <c r="J397" s="328"/>
    </row>
    <row r="398" spans="1:10" ht="31.5" customHeight="1" x14ac:dyDescent="0.15">
      <c r="A398" s="99" t="s">
        <v>217</v>
      </c>
      <c r="B398" s="97" t="str">
        <f t="shared" si="10"/>
        <v>2188</v>
      </c>
      <c r="C398" s="105" t="str">
        <f t="shared" si="11"/>
        <v>通所型独自複数実施加算Ⅱ特定処遇改善加算Ⅱ</v>
      </c>
      <c r="D398" s="347"/>
      <c r="E398" s="333"/>
      <c r="F398" s="333"/>
      <c r="G398" s="109" t="s">
        <v>453</v>
      </c>
      <c r="H398" s="99"/>
      <c r="I398" s="106">
        <f t="shared" si="12"/>
        <v>7</v>
      </c>
      <c r="J398" s="328"/>
    </row>
    <row r="399" spans="1:10" ht="31.5" customHeight="1" x14ac:dyDescent="0.15">
      <c r="A399" s="99" t="s">
        <v>217</v>
      </c>
      <c r="B399" s="97" t="str">
        <f t="shared" si="10"/>
        <v>2191</v>
      </c>
      <c r="C399" s="105" t="str">
        <f t="shared" si="11"/>
        <v>通所型独自サービス事業所評価加算</v>
      </c>
      <c r="D399" s="289" t="s">
        <v>489</v>
      </c>
      <c r="E399" s="289"/>
      <c r="F399" s="289"/>
      <c r="G399" s="330" t="s">
        <v>60</v>
      </c>
      <c r="H399" s="331"/>
      <c r="I399" s="108">
        <f t="shared" si="12"/>
        <v>120</v>
      </c>
      <c r="J399" s="328"/>
    </row>
    <row r="400" spans="1:10" ht="31.5" customHeight="1" x14ac:dyDescent="0.15">
      <c r="A400" s="99" t="s">
        <v>217</v>
      </c>
      <c r="B400" s="97" t="str">
        <f t="shared" si="10"/>
        <v>2192</v>
      </c>
      <c r="C400" s="105" t="str">
        <f t="shared" si="11"/>
        <v>通所型独自事業所評価加算処遇改善加算Ⅰ</v>
      </c>
      <c r="D400" s="289"/>
      <c r="E400" s="289"/>
      <c r="F400" s="289"/>
      <c r="G400" s="107" t="s">
        <v>183</v>
      </c>
      <c r="H400" s="99"/>
      <c r="I400" s="106">
        <f t="shared" si="12"/>
        <v>7</v>
      </c>
      <c r="J400" s="328"/>
    </row>
    <row r="401" spans="1:10" ht="31.5" customHeight="1" x14ac:dyDescent="0.15">
      <c r="A401" s="99" t="s">
        <v>217</v>
      </c>
      <c r="B401" s="97" t="str">
        <f t="shared" si="10"/>
        <v>2193</v>
      </c>
      <c r="C401" s="105" t="str">
        <f t="shared" si="11"/>
        <v>通所型独自事業所評価加算処遇改善加算Ⅱ</v>
      </c>
      <c r="D401" s="289"/>
      <c r="E401" s="289"/>
      <c r="F401" s="289"/>
      <c r="G401" s="107" t="s">
        <v>184</v>
      </c>
      <c r="H401" s="99"/>
      <c r="I401" s="108">
        <f t="shared" si="12"/>
        <v>5</v>
      </c>
      <c r="J401" s="328"/>
    </row>
    <row r="402" spans="1:10" ht="31.5" customHeight="1" x14ac:dyDescent="0.15">
      <c r="A402" s="99" t="s">
        <v>217</v>
      </c>
      <c r="B402" s="97" t="str">
        <f t="shared" si="10"/>
        <v>2194</v>
      </c>
      <c r="C402" s="105" t="str">
        <f t="shared" si="11"/>
        <v>通所型独自事業所評価加算処遇改善加算Ⅲ</v>
      </c>
      <c r="D402" s="289"/>
      <c r="E402" s="289"/>
      <c r="F402" s="289"/>
      <c r="G402" s="107" t="s">
        <v>185</v>
      </c>
      <c r="H402" s="99"/>
      <c r="I402" s="106">
        <f t="shared" si="12"/>
        <v>3</v>
      </c>
      <c r="J402" s="328"/>
    </row>
    <row r="403" spans="1:10" ht="31.5" customHeight="1" x14ac:dyDescent="0.15">
      <c r="A403" s="99" t="s">
        <v>217</v>
      </c>
      <c r="B403" s="97" t="str">
        <f t="shared" si="10"/>
        <v>2197</v>
      </c>
      <c r="C403" s="105" t="str">
        <f t="shared" si="11"/>
        <v>通所型独自事業所評価加算特定処遇改善加算Ⅰ</v>
      </c>
      <c r="D403" s="289"/>
      <c r="E403" s="289"/>
      <c r="F403" s="289"/>
      <c r="G403" s="109" t="s">
        <v>367</v>
      </c>
      <c r="H403" s="99"/>
      <c r="I403" s="108">
        <f t="shared" si="12"/>
        <v>1</v>
      </c>
      <c r="J403" s="328"/>
    </row>
    <row r="404" spans="1:10" ht="31.5" customHeight="1" x14ac:dyDescent="0.15">
      <c r="A404" s="99" t="s">
        <v>217</v>
      </c>
      <c r="B404" s="97" t="str">
        <f t="shared" si="10"/>
        <v>2198</v>
      </c>
      <c r="C404" s="105" t="str">
        <f t="shared" si="11"/>
        <v>通所型独自事業所評価加算特定処遇改善加算Ⅱ</v>
      </c>
      <c r="D404" s="289"/>
      <c r="E404" s="289"/>
      <c r="F404" s="289"/>
      <c r="G404" s="109" t="s">
        <v>453</v>
      </c>
      <c r="H404" s="99"/>
      <c r="I404" s="106">
        <f t="shared" si="12"/>
        <v>1</v>
      </c>
      <c r="J404" s="328"/>
    </row>
    <row r="405" spans="1:10" ht="31.5" customHeight="1" x14ac:dyDescent="0.15">
      <c r="A405" s="99" t="s">
        <v>217</v>
      </c>
      <c r="B405" s="97" t="str">
        <f t="shared" si="10"/>
        <v>2201</v>
      </c>
      <c r="C405" s="105" t="str">
        <f t="shared" si="11"/>
        <v>通所型独自サービス提供体制加算Ⅰ１</v>
      </c>
      <c r="D405" s="333" t="s">
        <v>490</v>
      </c>
      <c r="E405" s="333"/>
      <c r="F405" s="333" t="s">
        <v>534</v>
      </c>
      <c r="G405" s="107" t="s">
        <v>27</v>
      </c>
      <c r="H405" s="99" t="s">
        <v>493</v>
      </c>
      <c r="I405" s="108">
        <f t="shared" si="12"/>
        <v>88</v>
      </c>
      <c r="J405" s="328"/>
    </row>
    <row r="406" spans="1:10" ht="31.5" customHeight="1" x14ac:dyDescent="0.15">
      <c r="A406" s="99" t="s">
        <v>217</v>
      </c>
      <c r="B406" s="97" t="str">
        <f t="shared" si="10"/>
        <v>2202</v>
      </c>
      <c r="C406" s="105" t="str">
        <f t="shared" si="11"/>
        <v>通所型独自提供体制加算Ⅰ１処遇改善加算Ⅰ</v>
      </c>
      <c r="D406" s="333"/>
      <c r="E406" s="333"/>
      <c r="F406" s="333"/>
      <c r="G406" s="107" t="s">
        <v>183</v>
      </c>
      <c r="H406" s="99"/>
      <c r="I406" s="106">
        <f t="shared" si="12"/>
        <v>5</v>
      </c>
      <c r="J406" s="328"/>
    </row>
    <row r="407" spans="1:10" ht="31.5" customHeight="1" x14ac:dyDescent="0.15">
      <c r="A407" s="99" t="s">
        <v>217</v>
      </c>
      <c r="B407" s="97" t="str">
        <f t="shared" si="10"/>
        <v>2203</v>
      </c>
      <c r="C407" s="105" t="str">
        <f t="shared" si="11"/>
        <v>通所型独自提供体制加算Ⅰ１処遇改善加算Ⅱ</v>
      </c>
      <c r="D407" s="333"/>
      <c r="E407" s="333"/>
      <c r="F407" s="333"/>
      <c r="G407" s="107" t="s">
        <v>184</v>
      </c>
      <c r="H407" s="99"/>
      <c r="I407" s="108">
        <f t="shared" si="12"/>
        <v>4</v>
      </c>
      <c r="J407" s="328"/>
    </row>
    <row r="408" spans="1:10" ht="31.5" customHeight="1" x14ac:dyDescent="0.15">
      <c r="A408" s="99" t="s">
        <v>217</v>
      </c>
      <c r="B408" s="97" t="str">
        <f t="shared" si="10"/>
        <v>2204</v>
      </c>
      <c r="C408" s="105" t="str">
        <f t="shared" si="11"/>
        <v>通所型独自提供体制加算Ⅰ１処遇改善加算Ⅲ</v>
      </c>
      <c r="D408" s="333"/>
      <c r="E408" s="333"/>
      <c r="F408" s="333"/>
      <c r="G408" s="107" t="s">
        <v>185</v>
      </c>
      <c r="H408" s="99"/>
      <c r="I408" s="106">
        <f t="shared" si="12"/>
        <v>2</v>
      </c>
      <c r="J408" s="328"/>
    </row>
    <row r="409" spans="1:10" s="77" customFormat="1" ht="31.5" customHeight="1" x14ac:dyDescent="0.15">
      <c r="A409" s="99" t="s">
        <v>217</v>
      </c>
      <c r="B409" s="97" t="str">
        <f t="shared" si="10"/>
        <v>2205</v>
      </c>
      <c r="C409" s="105" t="str">
        <f t="shared" si="11"/>
        <v>通所型独自提供体制加算Ⅰ１特定処遇改善加算Ⅰ</v>
      </c>
      <c r="D409" s="333"/>
      <c r="E409" s="333"/>
      <c r="F409" s="333"/>
      <c r="G409" s="109" t="s">
        <v>367</v>
      </c>
      <c r="H409" s="99"/>
      <c r="I409" s="108">
        <f t="shared" si="12"/>
        <v>2</v>
      </c>
      <c r="J409" s="328"/>
    </row>
    <row r="410" spans="1:10" s="77" customFormat="1" ht="31.5" customHeight="1" x14ac:dyDescent="0.15">
      <c r="A410" s="99" t="s">
        <v>217</v>
      </c>
      <c r="B410" s="97" t="str">
        <f t="shared" si="10"/>
        <v>2206</v>
      </c>
      <c r="C410" s="105" t="str">
        <f t="shared" si="11"/>
        <v>通所型独自提供体制加算Ⅰ１特定処遇改善加算Ⅱ</v>
      </c>
      <c r="D410" s="333"/>
      <c r="E410" s="333"/>
      <c r="F410" s="333"/>
      <c r="G410" s="109" t="s">
        <v>453</v>
      </c>
      <c r="H410" s="99"/>
      <c r="I410" s="106">
        <f t="shared" si="12"/>
        <v>2</v>
      </c>
      <c r="J410" s="328"/>
    </row>
    <row r="411" spans="1:10" ht="31.5" customHeight="1" x14ac:dyDescent="0.15">
      <c r="A411" s="99" t="s">
        <v>217</v>
      </c>
      <c r="B411" s="97" t="str">
        <f t="shared" si="10"/>
        <v>2207</v>
      </c>
      <c r="C411" s="105" t="str">
        <f t="shared" si="11"/>
        <v>通所型独自提供体制加算Ⅰ１特定処遇改善加算Ⅰ</v>
      </c>
      <c r="D411" s="333"/>
      <c r="E411" s="333"/>
      <c r="F411" s="333"/>
      <c r="G411" s="109" t="s">
        <v>367</v>
      </c>
      <c r="H411" s="99"/>
      <c r="I411" s="108">
        <f t="shared" si="12"/>
        <v>1</v>
      </c>
      <c r="J411" s="328"/>
    </row>
    <row r="412" spans="1:10" ht="31.5" customHeight="1" x14ac:dyDescent="0.15">
      <c r="A412" s="99" t="s">
        <v>217</v>
      </c>
      <c r="B412" s="97" t="str">
        <f t="shared" si="10"/>
        <v>2208</v>
      </c>
      <c r="C412" s="105" t="str">
        <f t="shared" si="11"/>
        <v>通所型独自提供体制加算Ⅰ１特定処遇改善加算Ⅱ</v>
      </c>
      <c r="D412" s="333"/>
      <c r="E412" s="333"/>
      <c r="F412" s="333"/>
      <c r="G412" s="109" t="s">
        <v>453</v>
      </c>
      <c r="H412" s="99"/>
      <c r="I412" s="106">
        <f t="shared" si="12"/>
        <v>1</v>
      </c>
      <c r="J412" s="328"/>
    </row>
    <row r="413" spans="1:10" ht="31.5" customHeight="1" x14ac:dyDescent="0.15">
      <c r="A413" s="99" t="s">
        <v>217</v>
      </c>
      <c r="B413" s="97" t="str">
        <f t="shared" si="10"/>
        <v>2211</v>
      </c>
      <c r="C413" s="105" t="str">
        <f t="shared" si="11"/>
        <v>通所型独自サービス提供体制加算Ⅰ２</v>
      </c>
      <c r="D413" s="333"/>
      <c r="E413" s="333"/>
      <c r="F413" s="333"/>
      <c r="G413" s="107" t="s">
        <v>29</v>
      </c>
      <c r="H413" s="99" t="s">
        <v>494</v>
      </c>
      <c r="I413" s="108">
        <f t="shared" si="12"/>
        <v>176</v>
      </c>
      <c r="J413" s="328"/>
    </row>
    <row r="414" spans="1:10" ht="31.5" customHeight="1" x14ac:dyDescent="0.15">
      <c r="A414" s="99" t="s">
        <v>217</v>
      </c>
      <c r="B414" s="97" t="str">
        <f t="shared" ref="B414:B445" si="13">2&amp;RIGHT(B133,3)</f>
        <v>2212</v>
      </c>
      <c r="C414" s="105" t="str">
        <f t="shared" ref="C414:C445" si="14">C133</f>
        <v>通所型独自提供体制加算Ⅰ２処遇改善加算Ⅰ</v>
      </c>
      <c r="D414" s="333"/>
      <c r="E414" s="333"/>
      <c r="F414" s="333"/>
      <c r="G414" s="107" t="s">
        <v>183</v>
      </c>
      <c r="H414" s="99"/>
      <c r="I414" s="106">
        <f t="shared" ref="I414:I445" si="15">I133</f>
        <v>10</v>
      </c>
      <c r="J414" s="328"/>
    </row>
    <row r="415" spans="1:10" ht="31.5" customHeight="1" x14ac:dyDescent="0.15">
      <c r="A415" s="99" t="s">
        <v>217</v>
      </c>
      <c r="B415" s="97" t="str">
        <f t="shared" si="13"/>
        <v>2213</v>
      </c>
      <c r="C415" s="105" t="str">
        <f t="shared" si="14"/>
        <v>通所型独自提供体制加算Ⅰ２処遇改善加算Ⅱ</v>
      </c>
      <c r="D415" s="333"/>
      <c r="E415" s="333"/>
      <c r="F415" s="333"/>
      <c r="G415" s="107" t="s">
        <v>184</v>
      </c>
      <c r="H415" s="99"/>
      <c r="I415" s="108">
        <f t="shared" si="15"/>
        <v>8</v>
      </c>
      <c r="J415" s="328"/>
    </row>
    <row r="416" spans="1:10" ht="31.5" customHeight="1" x14ac:dyDescent="0.15">
      <c r="A416" s="99" t="s">
        <v>217</v>
      </c>
      <c r="B416" s="97" t="str">
        <f t="shared" si="13"/>
        <v>2214</v>
      </c>
      <c r="C416" s="105" t="str">
        <f t="shared" si="14"/>
        <v>通所型独自提供体制加算Ⅰ２処遇改善加算Ⅲ</v>
      </c>
      <c r="D416" s="333"/>
      <c r="E416" s="333"/>
      <c r="F416" s="333"/>
      <c r="G416" s="107" t="s">
        <v>185</v>
      </c>
      <c r="H416" s="99"/>
      <c r="I416" s="106">
        <f t="shared" si="15"/>
        <v>4</v>
      </c>
      <c r="J416" s="328"/>
    </row>
    <row r="417" spans="1:10" ht="31.5" customHeight="1" x14ac:dyDescent="0.15">
      <c r="A417" s="99" t="s">
        <v>217</v>
      </c>
      <c r="B417" s="97" t="str">
        <f t="shared" si="13"/>
        <v>2217</v>
      </c>
      <c r="C417" s="105" t="str">
        <f t="shared" si="14"/>
        <v>通所型独自提供体制加算Ⅰ２特定処遇改善加算Ⅰ</v>
      </c>
      <c r="D417" s="333"/>
      <c r="E417" s="333"/>
      <c r="F417" s="333"/>
      <c r="G417" s="109" t="s">
        <v>367</v>
      </c>
      <c r="H417" s="99"/>
      <c r="I417" s="108">
        <f t="shared" si="15"/>
        <v>2</v>
      </c>
      <c r="J417" s="328"/>
    </row>
    <row r="418" spans="1:10" ht="31.5" customHeight="1" x14ac:dyDescent="0.15">
      <c r="A418" s="99" t="s">
        <v>217</v>
      </c>
      <c r="B418" s="97" t="str">
        <f t="shared" si="13"/>
        <v>2218</v>
      </c>
      <c r="C418" s="105" t="str">
        <f t="shared" si="14"/>
        <v>通所型独自提供体制加算Ⅰ２特定処遇改善加算Ⅱ</v>
      </c>
      <c r="D418" s="333"/>
      <c r="E418" s="333"/>
      <c r="F418" s="333"/>
      <c r="G418" s="109" t="s">
        <v>453</v>
      </c>
      <c r="H418" s="99"/>
      <c r="I418" s="106">
        <f t="shared" si="15"/>
        <v>2</v>
      </c>
      <c r="J418" s="328"/>
    </row>
    <row r="419" spans="1:10" ht="31.5" customHeight="1" x14ac:dyDescent="0.15">
      <c r="A419" s="99" t="s">
        <v>217</v>
      </c>
      <c r="B419" s="97" t="str">
        <f t="shared" si="13"/>
        <v>2221</v>
      </c>
      <c r="C419" s="105" t="str">
        <f t="shared" si="14"/>
        <v>通所型独自サービス提供体制加算Ⅱ１</v>
      </c>
      <c r="D419" s="333"/>
      <c r="E419" s="333"/>
      <c r="F419" s="333" t="s">
        <v>492</v>
      </c>
      <c r="G419" s="107" t="s">
        <v>27</v>
      </c>
      <c r="H419" s="99" t="s">
        <v>48</v>
      </c>
      <c r="I419" s="108">
        <f t="shared" si="15"/>
        <v>72</v>
      </c>
      <c r="J419" s="328"/>
    </row>
    <row r="420" spans="1:10" ht="31.5" customHeight="1" x14ac:dyDescent="0.15">
      <c r="A420" s="99" t="s">
        <v>217</v>
      </c>
      <c r="B420" s="97" t="str">
        <f t="shared" si="13"/>
        <v>2222</v>
      </c>
      <c r="C420" s="105" t="str">
        <f t="shared" si="14"/>
        <v>通所型独自提供体制加算Ⅱ１処遇改善加算Ⅰ</v>
      </c>
      <c r="D420" s="333"/>
      <c r="E420" s="333"/>
      <c r="F420" s="333"/>
      <c r="G420" s="107" t="s">
        <v>183</v>
      </c>
      <c r="H420" s="99"/>
      <c r="I420" s="106">
        <f t="shared" si="15"/>
        <v>4</v>
      </c>
      <c r="J420" s="328"/>
    </row>
    <row r="421" spans="1:10" ht="31.5" customHeight="1" x14ac:dyDescent="0.15">
      <c r="A421" s="99" t="s">
        <v>217</v>
      </c>
      <c r="B421" s="97" t="str">
        <f t="shared" si="13"/>
        <v>2223</v>
      </c>
      <c r="C421" s="105" t="str">
        <f t="shared" si="14"/>
        <v>通所型独自提供体制加算Ⅱ１処遇改善加算Ⅱ</v>
      </c>
      <c r="D421" s="333"/>
      <c r="E421" s="333"/>
      <c r="F421" s="333"/>
      <c r="G421" s="107" t="s">
        <v>184</v>
      </c>
      <c r="H421" s="99"/>
      <c r="I421" s="108">
        <f t="shared" si="15"/>
        <v>3</v>
      </c>
      <c r="J421" s="328"/>
    </row>
    <row r="422" spans="1:10" ht="31.5" customHeight="1" x14ac:dyDescent="0.15">
      <c r="A422" s="99" t="s">
        <v>217</v>
      </c>
      <c r="B422" s="97" t="str">
        <f t="shared" si="13"/>
        <v>2224</v>
      </c>
      <c r="C422" s="105" t="str">
        <f t="shared" si="14"/>
        <v>通所型独自提供体制加算Ⅱ１処遇改善加算Ⅲ</v>
      </c>
      <c r="D422" s="333"/>
      <c r="E422" s="333"/>
      <c r="F422" s="333"/>
      <c r="G422" s="107" t="s">
        <v>185</v>
      </c>
      <c r="H422" s="99"/>
      <c r="I422" s="106">
        <f t="shared" si="15"/>
        <v>2</v>
      </c>
      <c r="J422" s="328"/>
    </row>
    <row r="423" spans="1:10" ht="31.5" customHeight="1" x14ac:dyDescent="0.15">
      <c r="A423" s="99" t="s">
        <v>217</v>
      </c>
      <c r="B423" s="97" t="str">
        <f t="shared" si="13"/>
        <v>2227</v>
      </c>
      <c r="C423" s="105" t="str">
        <f t="shared" si="14"/>
        <v>通所型独自提供体制加算Ⅱ１特定処遇改善加算Ⅰ</v>
      </c>
      <c r="D423" s="333"/>
      <c r="E423" s="333"/>
      <c r="F423" s="333"/>
      <c r="G423" s="109" t="s">
        <v>367</v>
      </c>
      <c r="H423" s="99"/>
      <c r="I423" s="108">
        <f t="shared" si="15"/>
        <v>1</v>
      </c>
      <c r="J423" s="328"/>
    </row>
    <row r="424" spans="1:10" s="77" customFormat="1" ht="31.5" customHeight="1" x14ac:dyDescent="0.15">
      <c r="A424" s="99" t="s">
        <v>217</v>
      </c>
      <c r="B424" s="97" t="str">
        <f t="shared" si="13"/>
        <v>2228</v>
      </c>
      <c r="C424" s="105" t="str">
        <f t="shared" si="14"/>
        <v>通所型独自提供体制加算Ⅱ１特定処遇改善加算Ⅱ</v>
      </c>
      <c r="D424" s="333"/>
      <c r="E424" s="333"/>
      <c r="F424" s="333"/>
      <c r="G424" s="109" t="s">
        <v>453</v>
      </c>
      <c r="H424" s="99"/>
      <c r="I424" s="106">
        <f t="shared" si="15"/>
        <v>1</v>
      </c>
      <c r="J424" s="328"/>
    </row>
    <row r="425" spans="1:10" ht="31.5" customHeight="1" x14ac:dyDescent="0.15">
      <c r="A425" s="99" t="s">
        <v>217</v>
      </c>
      <c r="B425" s="97" t="str">
        <f t="shared" si="13"/>
        <v>2231</v>
      </c>
      <c r="C425" s="105" t="str">
        <f t="shared" si="14"/>
        <v>通所型独自サービス提供体制加算Ⅱ２</v>
      </c>
      <c r="D425" s="333"/>
      <c r="E425" s="333"/>
      <c r="F425" s="333"/>
      <c r="G425" s="107" t="s">
        <v>29</v>
      </c>
      <c r="H425" s="99" t="s">
        <v>49</v>
      </c>
      <c r="I425" s="108">
        <f t="shared" si="15"/>
        <v>144</v>
      </c>
      <c r="J425" s="328"/>
    </row>
    <row r="426" spans="1:10" ht="31.5" customHeight="1" x14ac:dyDescent="0.15">
      <c r="A426" s="99" t="s">
        <v>217</v>
      </c>
      <c r="B426" s="97" t="str">
        <f t="shared" si="13"/>
        <v>2232</v>
      </c>
      <c r="C426" s="105" t="str">
        <f t="shared" si="14"/>
        <v>通所型独自提供体制加算Ⅱ２処遇改善加算Ⅰ</v>
      </c>
      <c r="D426" s="333"/>
      <c r="E426" s="333"/>
      <c r="F426" s="333"/>
      <c r="G426" s="107" t="s">
        <v>183</v>
      </c>
      <c r="H426" s="99"/>
      <c r="I426" s="106">
        <f t="shared" si="15"/>
        <v>8</v>
      </c>
      <c r="J426" s="328"/>
    </row>
    <row r="427" spans="1:10" ht="31.5" customHeight="1" x14ac:dyDescent="0.15">
      <c r="A427" s="99" t="s">
        <v>217</v>
      </c>
      <c r="B427" s="97" t="str">
        <f t="shared" si="13"/>
        <v>2233</v>
      </c>
      <c r="C427" s="105" t="str">
        <f t="shared" si="14"/>
        <v>通所型独自提供体制加算Ⅱ２処遇改善加算Ⅱ</v>
      </c>
      <c r="D427" s="333"/>
      <c r="E427" s="333"/>
      <c r="F427" s="333"/>
      <c r="G427" s="107" t="s">
        <v>184</v>
      </c>
      <c r="H427" s="99"/>
      <c r="I427" s="108">
        <f t="shared" si="15"/>
        <v>6</v>
      </c>
      <c r="J427" s="328"/>
    </row>
    <row r="428" spans="1:10" ht="31.5" customHeight="1" x14ac:dyDescent="0.15">
      <c r="A428" s="99" t="s">
        <v>217</v>
      </c>
      <c r="B428" s="97" t="str">
        <f t="shared" si="13"/>
        <v>2234</v>
      </c>
      <c r="C428" s="105" t="str">
        <f t="shared" si="14"/>
        <v>通所型独自提供体制加算Ⅱ２処遇改善加算Ⅲ</v>
      </c>
      <c r="D428" s="333"/>
      <c r="E428" s="333"/>
      <c r="F428" s="333"/>
      <c r="G428" s="107" t="s">
        <v>185</v>
      </c>
      <c r="H428" s="99"/>
      <c r="I428" s="106">
        <f t="shared" si="15"/>
        <v>3</v>
      </c>
      <c r="J428" s="328"/>
    </row>
    <row r="429" spans="1:10" ht="31.5" customHeight="1" x14ac:dyDescent="0.15">
      <c r="A429" s="99" t="s">
        <v>217</v>
      </c>
      <c r="B429" s="97" t="str">
        <f t="shared" si="13"/>
        <v>2237</v>
      </c>
      <c r="C429" s="105" t="str">
        <f t="shared" si="14"/>
        <v>通所型独自提供体制加算Ⅱ２特定処遇改善加算Ⅰ</v>
      </c>
      <c r="D429" s="333"/>
      <c r="E429" s="333"/>
      <c r="F429" s="333"/>
      <c r="G429" s="109" t="s">
        <v>367</v>
      </c>
      <c r="H429" s="99"/>
      <c r="I429" s="108">
        <f t="shared" si="15"/>
        <v>2</v>
      </c>
      <c r="J429" s="328"/>
    </row>
    <row r="430" spans="1:10" ht="31.5" customHeight="1" x14ac:dyDescent="0.15">
      <c r="A430" s="99" t="s">
        <v>217</v>
      </c>
      <c r="B430" s="97" t="str">
        <f t="shared" si="13"/>
        <v>2238</v>
      </c>
      <c r="C430" s="105" t="str">
        <f t="shared" si="14"/>
        <v>通所型独自提供体制加算Ⅱ２特定処遇改善加算Ⅱ</v>
      </c>
      <c r="D430" s="333"/>
      <c r="E430" s="333"/>
      <c r="F430" s="333"/>
      <c r="G430" s="109" t="s">
        <v>453</v>
      </c>
      <c r="H430" s="99"/>
      <c r="I430" s="106">
        <f t="shared" si="15"/>
        <v>1</v>
      </c>
      <c r="J430" s="328"/>
    </row>
    <row r="431" spans="1:10" ht="31.5" customHeight="1" x14ac:dyDescent="0.15">
      <c r="A431" s="99" t="s">
        <v>217</v>
      </c>
      <c r="B431" s="97" t="str">
        <f t="shared" si="13"/>
        <v>2241</v>
      </c>
      <c r="C431" s="105" t="str">
        <f t="shared" si="14"/>
        <v>通所型独自サービス提供体制加算Ⅲ１</v>
      </c>
      <c r="D431" s="333"/>
      <c r="E431" s="333"/>
      <c r="F431" s="333" t="s">
        <v>603</v>
      </c>
      <c r="G431" s="107" t="s">
        <v>27</v>
      </c>
      <c r="H431" s="99" t="s">
        <v>52</v>
      </c>
      <c r="I431" s="108">
        <f t="shared" si="15"/>
        <v>24</v>
      </c>
      <c r="J431" s="328"/>
    </row>
    <row r="432" spans="1:10" ht="31.5" customHeight="1" x14ac:dyDescent="0.15">
      <c r="A432" s="99" t="s">
        <v>217</v>
      </c>
      <c r="B432" s="97" t="str">
        <f t="shared" si="13"/>
        <v>2242</v>
      </c>
      <c r="C432" s="105" t="str">
        <f t="shared" si="14"/>
        <v>通所型独自提供体制加算Ⅲ１処遇改善加算Ⅰ</v>
      </c>
      <c r="D432" s="333"/>
      <c r="E432" s="333"/>
      <c r="F432" s="333"/>
      <c r="G432" s="107" t="s">
        <v>183</v>
      </c>
      <c r="H432" s="99"/>
      <c r="I432" s="106">
        <f t="shared" si="15"/>
        <v>1</v>
      </c>
      <c r="J432" s="328"/>
    </row>
    <row r="433" spans="1:10" ht="31.5" customHeight="1" x14ac:dyDescent="0.15">
      <c r="A433" s="99" t="s">
        <v>217</v>
      </c>
      <c r="B433" s="97" t="str">
        <f t="shared" si="13"/>
        <v>2243</v>
      </c>
      <c r="C433" s="105" t="str">
        <f t="shared" si="14"/>
        <v>通所型独自提供体制加算Ⅲ１処遇改善加算Ⅱ</v>
      </c>
      <c r="D433" s="333"/>
      <c r="E433" s="333"/>
      <c r="F433" s="333"/>
      <c r="G433" s="107" t="s">
        <v>184</v>
      </c>
      <c r="H433" s="99"/>
      <c r="I433" s="108">
        <f t="shared" si="15"/>
        <v>1</v>
      </c>
      <c r="J433" s="328"/>
    </row>
    <row r="434" spans="1:10" ht="31.5" customHeight="1" x14ac:dyDescent="0.15">
      <c r="A434" s="99" t="s">
        <v>217</v>
      </c>
      <c r="B434" s="97" t="str">
        <f t="shared" si="13"/>
        <v>2244</v>
      </c>
      <c r="C434" s="105" t="str">
        <f t="shared" si="14"/>
        <v>通所型独自提供体制加算Ⅲ１処遇改善加算Ⅲ</v>
      </c>
      <c r="D434" s="333"/>
      <c r="E434" s="333"/>
      <c r="F434" s="333"/>
      <c r="G434" s="107" t="s">
        <v>185</v>
      </c>
      <c r="H434" s="99"/>
      <c r="I434" s="106">
        <f t="shared" si="15"/>
        <v>1</v>
      </c>
      <c r="J434" s="328"/>
    </row>
    <row r="435" spans="1:10" ht="31.5" customHeight="1" x14ac:dyDescent="0.15">
      <c r="A435" s="99" t="s">
        <v>217</v>
      </c>
      <c r="B435" s="97" t="str">
        <f t="shared" si="13"/>
        <v>2251</v>
      </c>
      <c r="C435" s="105" t="str">
        <f t="shared" si="14"/>
        <v>通所型独自サービス提供体制加算Ⅲ２</v>
      </c>
      <c r="D435" s="333"/>
      <c r="E435" s="333"/>
      <c r="F435" s="333"/>
      <c r="G435" s="107" t="s">
        <v>29</v>
      </c>
      <c r="H435" s="99" t="s">
        <v>50</v>
      </c>
      <c r="I435" s="108">
        <f t="shared" si="15"/>
        <v>48</v>
      </c>
      <c r="J435" s="328"/>
    </row>
    <row r="436" spans="1:10" ht="31.5" customHeight="1" x14ac:dyDescent="0.15">
      <c r="A436" s="99" t="s">
        <v>217</v>
      </c>
      <c r="B436" s="97" t="str">
        <f t="shared" si="13"/>
        <v>2252</v>
      </c>
      <c r="C436" s="105" t="str">
        <f t="shared" si="14"/>
        <v>通所型独自提供体制加算Ⅲ２処遇改善加算Ⅰ</v>
      </c>
      <c r="D436" s="333"/>
      <c r="E436" s="333"/>
      <c r="F436" s="333"/>
      <c r="G436" s="107" t="s">
        <v>183</v>
      </c>
      <c r="H436" s="99"/>
      <c r="I436" s="106">
        <f t="shared" si="15"/>
        <v>3</v>
      </c>
      <c r="J436" s="328"/>
    </row>
    <row r="437" spans="1:10" ht="31.5" customHeight="1" x14ac:dyDescent="0.15">
      <c r="A437" s="99" t="s">
        <v>217</v>
      </c>
      <c r="B437" s="97" t="str">
        <f t="shared" si="13"/>
        <v>2253</v>
      </c>
      <c r="C437" s="105" t="str">
        <f t="shared" si="14"/>
        <v>通所型独自提供体制加算Ⅲ２処遇改善加算Ⅱ</v>
      </c>
      <c r="D437" s="333"/>
      <c r="E437" s="333"/>
      <c r="F437" s="333"/>
      <c r="G437" s="107" t="s">
        <v>184</v>
      </c>
      <c r="H437" s="99"/>
      <c r="I437" s="108">
        <f t="shared" si="15"/>
        <v>2</v>
      </c>
      <c r="J437" s="328"/>
    </row>
    <row r="438" spans="1:10" ht="31.5" customHeight="1" x14ac:dyDescent="0.15">
      <c r="A438" s="99" t="s">
        <v>217</v>
      </c>
      <c r="B438" s="97" t="str">
        <f t="shared" si="13"/>
        <v>2254</v>
      </c>
      <c r="C438" s="105" t="str">
        <f t="shared" si="14"/>
        <v>通所型独自提供体制加算Ⅲ２処遇改善加算Ⅲ</v>
      </c>
      <c r="D438" s="333"/>
      <c r="E438" s="333"/>
      <c r="F438" s="333"/>
      <c r="G438" s="107" t="s">
        <v>185</v>
      </c>
      <c r="H438" s="99"/>
      <c r="I438" s="106">
        <f t="shared" si="15"/>
        <v>1</v>
      </c>
      <c r="J438" s="328"/>
    </row>
    <row r="439" spans="1:10" ht="31.5" customHeight="1" x14ac:dyDescent="0.15">
      <c r="A439" s="99" t="s">
        <v>217</v>
      </c>
      <c r="B439" s="97" t="str">
        <f t="shared" si="13"/>
        <v>2257</v>
      </c>
      <c r="C439" s="105" t="str">
        <f t="shared" si="14"/>
        <v>通所型独自提供体制加算Ⅲ２特定処遇改善加算Ⅰ</v>
      </c>
      <c r="D439" s="333"/>
      <c r="E439" s="333"/>
      <c r="F439" s="333"/>
      <c r="G439" s="109" t="s">
        <v>367</v>
      </c>
      <c r="H439" s="99"/>
      <c r="I439" s="108">
        <f t="shared" si="15"/>
        <v>1</v>
      </c>
      <c r="J439" s="328"/>
    </row>
    <row r="440" spans="1:10" ht="31.5" customHeight="1" x14ac:dyDescent="0.15">
      <c r="A440" s="99" t="s">
        <v>217</v>
      </c>
      <c r="B440" s="97" t="str">
        <f t="shared" si="13"/>
        <v>2501</v>
      </c>
      <c r="C440" s="105" t="str">
        <f t="shared" si="14"/>
        <v>通所型独自サービス生活機能向上連携加算Ⅰ</v>
      </c>
      <c r="D440" s="333" t="s">
        <v>599</v>
      </c>
      <c r="E440" s="333"/>
      <c r="F440" s="333"/>
      <c r="G440" s="330" t="s">
        <v>21</v>
      </c>
      <c r="H440" s="331"/>
      <c r="I440" s="106">
        <f t="shared" si="15"/>
        <v>100</v>
      </c>
      <c r="J440" s="328"/>
    </row>
    <row r="441" spans="1:10" ht="31.5" customHeight="1" x14ac:dyDescent="0.15">
      <c r="A441" s="99" t="s">
        <v>217</v>
      </c>
      <c r="B441" s="97" t="str">
        <f t="shared" si="13"/>
        <v>2502</v>
      </c>
      <c r="C441" s="105" t="str">
        <f t="shared" si="14"/>
        <v>通所型独自生活機能向上連携加算Ⅰ処遇改善加算Ⅰ</v>
      </c>
      <c r="D441" s="333"/>
      <c r="E441" s="333"/>
      <c r="F441" s="333"/>
      <c r="G441" s="107" t="s">
        <v>183</v>
      </c>
      <c r="H441" s="99"/>
      <c r="I441" s="108">
        <f t="shared" si="15"/>
        <v>6</v>
      </c>
      <c r="J441" s="328"/>
    </row>
    <row r="442" spans="1:10" ht="31.5" customHeight="1" x14ac:dyDescent="0.15">
      <c r="A442" s="99" t="s">
        <v>217</v>
      </c>
      <c r="B442" s="97" t="str">
        <f t="shared" si="13"/>
        <v>2503</v>
      </c>
      <c r="C442" s="105" t="str">
        <f t="shared" si="14"/>
        <v>通所型独自生活機能向上連携加算Ⅰ処遇改善加算Ⅱ</v>
      </c>
      <c r="D442" s="333"/>
      <c r="E442" s="333"/>
      <c r="F442" s="333"/>
      <c r="G442" s="107" t="s">
        <v>184</v>
      </c>
      <c r="H442" s="99"/>
      <c r="I442" s="106">
        <f t="shared" si="15"/>
        <v>4</v>
      </c>
      <c r="J442" s="328"/>
    </row>
    <row r="443" spans="1:10" ht="31.5" customHeight="1" x14ac:dyDescent="0.15">
      <c r="A443" s="99" t="s">
        <v>217</v>
      </c>
      <c r="B443" s="97" t="str">
        <f t="shared" si="13"/>
        <v>2504</v>
      </c>
      <c r="C443" s="105" t="str">
        <f t="shared" si="14"/>
        <v>通所型独自生活機能向上連携加算Ⅰ処遇改善加算Ⅲ</v>
      </c>
      <c r="D443" s="333"/>
      <c r="E443" s="333"/>
      <c r="F443" s="333"/>
      <c r="G443" s="107" t="s">
        <v>185</v>
      </c>
      <c r="H443" s="99"/>
      <c r="I443" s="108">
        <f t="shared" si="15"/>
        <v>2</v>
      </c>
      <c r="J443" s="328"/>
    </row>
    <row r="444" spans="1:10" ht="31.5" customHeight="1" x14ac:dyDescent="0.15">
      <c r="A444" s="99" t="s">
        <v>217</v>
      </c>
      <c r="B444" s="97" t="str">
        <f t="shared" si="13"/>
        <v>2507</v>
      </c>
      <c r="C444" s="105" t="str">
        <f t="shared" si="14"/>
        <v>通所型独自生活機能向上連携加算Ⅰ特定処遇改善加算Ⅰ</v>
      </c>
      <c r="D444" s="333"/>
      <c r="E444" s="333"/>
      <c r="F444" s="333"/>
      <c r="G444" s="109" t="s">
        <v>367</v>
      </c>
      <c r="H444" s="99"/>
      <c r="I444" s="106">
        <f t="shared" si="15"/>
        <v>1</v>
      </c>
      <c r="J444" s="328"/>
    </row>
    <row r="445" spans="1:10" ht="31.5" customHeight="1" x14ac:dyDescent="0.15">
      <c r="A445" s="99" t="s">
        <v>217</v>
      </c>
      <c r="B445" s="97" t="str">
        <f t="shared" si="13"/>
        <v>2508</v>
      </c>
      <c r="C445" s="105" t="str">
        <f t="shared" si="14"/>
        <v>通所型独自生活機能向上連携加算Ⅰ特定処遇改善加算Ⅱ</v>
      </c>
      <c r="D445" s="333"/>
      <c r="E445" s="333"/>
      <c r="F445" s="333"/>
      <c r="G445" s="109" t="s">
        <v>453</v>
      </c>
      <c r="H445" s="99"/>
      <c r="I445" s="108">
        <f t="shared" si="15"/>
        <v>1</v>
      </c>
      <c r="J445" s="328"/>
    </row>
    <row r="446" spans="1:10" ht="31.5" customHeight="1" x14ac:dyDescent="0.15">
      <c r="A446" s="99" t="s">
        <v>217</v>
      </c>
      <c r="B446" s="97" t="str">
        <f t="shared" ref="B446:B477" si="16">2&amp;RIGHT(B165,3)</f>
        <v>2511</v>
      </c>
      <c r="C446" s="105" t="str">
        <f t="shared" ref="C446:C477" si="17">C165</f>
        <v>通所型独自サービス生活機能向上連携加算Ⅱ1</v>
      </c>
      <c r="D446" s="333"/>
      <c r="E446" s="333"/>
      <c r="F446" s="333"/>
      <c r="G446" s="330" t="s">
        <v>21</v>
      </c>
      <c r="H446" s="331"/>
      <c r="I446" s="106">
        <f t="shared" ref="I446:I477" si="18">I165</f>
        <v>200</v>
      </c>
      <c r="J446" s="328"/>
    </row>
    <row r="447" spans="1:10" ht="31.5" customHeight="1" x14ac:dyDescent="0.15">
      <c r="A447" s="99" t="s">
        <v>217</v>
      </c>
      <c r="B447" s="97" t="str">
        <f t="shared" si="16"/>
        <v>2512</v>
      </c>
      <c r="C447" s="105" t="str">
        <f t="shared" si="17"/>
        <v>通所型独自生活機能向上連携加算Ⅱ1処遇改善加算Ⅰ</v>
      </c>
      <c r="D447" s="333"/>
      <c r="E447" s="333"/>
      <c r="F447" s="333"/>
      <c r="G447" s="107" t="s">
        <v>183</v>
      </c>
      <c r="H447" s="99"/>
      <c r="I447" s="108">
        <f t="shared" si="18"/>
        <v>12</v>
      </c>
      <c r="J447" s="328"/>
    </row>
    <row r="448" spans="1:10" ht="31.5" customHeight="1" x14ac:dyDescent="0.15">
      <c r="A448" s="99" t="s">
        <v>217</v>
      </c>
      <c r="B448" s="97" t="str">
        <f t="shared" si="16"/>
        <v>2513</v>
      </c>
      <c r="C448" s="105" t="str">
        <f t="shared" si="17"/>
        <v>通所型独自生活機能向上連携加算Ⅱ1処遇改善加算Ⅱ</v>
      </c>
      <c r="D448" s="333"/>
      <c r="E448" s="333"/>
      <c r="F448" s="333"/>
      <c r="G448" s="107" t="s">
        <v>184</v>
      </c>
      <c r="H448" s="99"/>
      <c r="I448" s="106">
        <f t="shared" si="18"/>
        <v>9</v>
      </c>
      <c r="J448" s="328"/>
    </row>
    <row r="449" spans="1:10" ht="31.5" customHeight="1" x14ac:dyDescent="0.15">
      <c r="A449" s="99" t="s">
        <v>217</v>
      </c>
      <c r="B449" s="97" t="str">
        <f t="shared" si="16"/>
        <v>2514</v>
      </c>
      <c r="C449" s="105" t="str">
        <f t="shared" si="17"/>
        <v>通所型独自生活機能向上連携加算Ⅱ1処遇改善加算Ⅲ</v>
      </c>
      <c r="D449" s="333"/>
      <c r="E449" s="333"/>
      <c r="F449" s="333"/>
      <c r="G449" s="107" t="s">
        <v>185</v>
      </c>
      <c r="H449" s="99"/>
      <c r="I449" s="108">
        <f t="shared" si="18"/>
        <v>5</v>
      </c>
      <c r="J449" s="328"/>
    </row>
    <row r="450" spans="1:10" ht="31.5" customHeight="1" x14ac:dyDescent="0.15">
      <c r="A450" s="99" t="s">
        <v>217</v>
      </c>
      <c r="B450" s="97" t="str">
        <f t="shared" si="16"/>
        <v>2517</v>
      </c>
      <c r="C450" s="105" t="str">
        <f t="shared" si="17"/>
        <v>通所型独自生活機能向上連携加算Ⅱ1特定処遇改善加算Ⅰ</v>
      </c>
      <c r="D450" s="333"/>
      <c r="E450" s="333"/>
      <c r="F450" s="333"/>
      <c r="G450" s="109" t="s">
        <v>367</v>
      </c>
      <c r="H450" s="99"/>
      <c r="I450" s="106">
        <f t="shared" si="18"/>
        <v>2</v>
      </c>
      <c r="J450" s="328"/>
    </row>
    <row r="451" spans="1:10" ht="31.5" customHeight="1" x14ac:dyDescent="0.15">
      <c r="A451" s="99" t="s">
        <v>217</v>
      </c>
      <c r="B451" s="97" t="str">
        <f t="shared" si="16"/>
        <v>2518</v>
      </c>
      <c r="C451" s="105" t="str">
        <f t="shared" si="17"/>
        <v>通所型独自生活機能向上連携加算Ⅱ1特定処遇改善加算Ⅱ</v>
      </c>
      <c r="D451" s="333"/>
      <c r="E451" s="333"/>
      <c r="F451" s="333"/>
      <c r="G451" s="109" t="s">
        <v>453</v>
      </c>
      <c r="H451" s="99"/>
      <c r="I451" s="108">
        <f t="shared" si="18"/>
        <v>2</v>
      </c>
      <c r="J451" s="328"/>
    </row>
    <row r="452" spans="1:10" ht="31.5" customHeight="1" x14ac:dyDescent="0.15">
      <c r="A452" s="99" t="s">
        <v>217</v>
      </c>
      <c r="B452" s="97" t="str">
        <f t="shared" si="16"/>
        <v>2521</v>
      </c>
      <c r="C452" s="105" t="str">
        <f t="shared" si="17"/>
        <v>通所型独自サービス生活機能向上連携加算Ⅱ2</v>
      </c>
      <c r="D452" s="333"/>
      <c r="E452" s="333"/>
      <c r="F452" s="333"/>
      <c r="G452" s="98" t="s">
        <v>264</v>
      </c>
      <c r="H452" s="99" t="s">
        <v>22</v>
      </c>
      <c r="I452" s="106">
        <f t="shared" si="18"/>
        <v>100</v>
      </c>
      <c r="J452" s="328"/>
    </row>
    <row r="453" spans="1:10" ht="31.5" customHeight="1" x14ac:dyDescent="0.15">
      <c r="A453" s="99" t="s">
        <v>217</v>
      </c>
      <c r="B453" s="97" t="str">
        <f t="shared" si="16"/>
        <v>2522</v>
      </c>
      <c r="C453" s="105" t="str">
        <f t="shared" si="17"/>
        <v>通所型独自生活機能向上連携加算Ⅱ2処遇改善加算Ⅰ</v>
      </c>
      <c r="D453" s="333"/>
      <c r="E453" s="333"/>
      <c r="F453" s="333"/>
      <c r="G453" s="107" t="s">
        <v>183</v>
      </c>
      <c r="H453" s="99"/>
      <c r="I453" s="108">
        <f t="shared" si="18"/>
        <v>6</v>
      </c>
      <c r="J453" s="328"/>
    </row>
    <row r="454" spans="1:10" ht="31.5" customHeight="1" x14ac:dyDescent="0.15">
      <c r="A454" s="99" t="s">
        <v>217</v>
      </c>
      <c r="B454" s="97" t="str">
        <f t="shared" si="16"/>
        <v>2523</v>
      </c>
      <c r="C454" s="105" t="str">
        <f t="shared" si="17"/>
        <v>通所型独自生活機能向上連携加算Ⅱ2処遇改善加算Ⅱ</v>
      </c>
      <c r="D454" s="333"/>
      <c r="E454" s="333"/>
      <c r="F454" s="333"/>
      <c r="G454" s="107" t="s">
        <v>184</v>
      </c>
      <c r="H454" s="99"/>
      <c r="I454" s="106">
        <f t="shared" si="18"/>
        <v>4</v>
      </c>
      <c r="J454" s="328"/>
    </row>
    <row r="455" spans="1:10" ht="31.5" customHeight="1" x14ac:dyDescent="0.15">
      <c r="A455" s="99" t="s">
        <v>217</v>
      </c>
      <c r="B455" s="97" t="str">
        <f t="shared" si="16"/>
        <v>2524</v>
      </c>
      <c r="C455" s="105" t="str">
        <f t="shared" si="17"/>
        <v>通所型独自生活機能向上連携加算Ⅱ2処遇改善加算Ⅲ</v>
      </c>
      <c r="D455" s="333"/>
      <c r="E455" s="333"/>
      <c r="F455" s="333"/>
      <c r="G455" s="107" t="s">
        <v>185</v>
      </c>
      <c r="H455" s="99"/>
      <c r="I455" s="108">
        <f t="shared" si="18"/>
        <v>2</v>
      </c>
      <c r="J455" s="328"/>
    </row>
    <row r="456" spans="1:10" ht="31.5" customHeight="1" x14ac:dyDescent="0.15">
      <c r="A456" s="99" t="s">
        <v>217</v>
      </c>
      <c r="B456" s="97" t="str">
        <f t="shared" si="16"/>
        <v>2527</v>
      </c>
      <c r="C456" s="105" t="str">
        <f t="shared" si="17"/>
        <v>通所型独自生活機能向上連携加算Ⅱ2特定処遇改善加算Ⅰ</v>
      </c>
      <c r="D456" s="333"/>
      <c r="E456" s="333"/>
      <c r="F456" s="333"/>
      <c r="G456" s="109" t="s">
        <v>367</v>
      </c>
      <c r="H456" s="99"/>
      <c r="I456" s="106">
        <f t="shared" si="18"/>
        <v>1</v>
      </c>
      <c r="J456" s="328"/>
    </row>
    <row r="457" spans="1:10" ht="31.5" customHeight="1" x14ac:dyDescent="0.15">
      <c r="A457" s="99" t="s">
        <v>217</v>
      </c>
      <c r="B457" s="97" t="str">
        <f t="shared" si="16"/>
        <v>2528</v>
      </c>
      <c r="C457" s="105" t="str">
        <f t="shared" si="17"/>
        <v>通所型独自生活機能向上連携加算Ⅱ2特定処遇改善加算Ⅱ</v>
      </c>
      <c r="D457" s="333"/>
      <c r="E457" s="333"/>
      <c r="F457" s="333"/>
      <c r="G457" s="109" t="s">
        <v>453</v>
      </c>
      <c r="H457" s="99"/>
      <c r="I457" s="108">
        <f t="shared" si="18"/>
        <v>1</v>
      </c>
      <c r="J457" s="329"/>
    </row>
    <row r="458" spans="1:10" ht="31.5" customHeight="1" x14ac:dyDescent="0.15">
      <c r="A458" s="99" t="s">
        <v>217</v>
      </c>
      <c r="B458" s="97" t="str">
        <f t="shared" si="16"/>
        <v>2601</v>
      </c>
      <c r="C458" s="105" t="str">
        <f t="shared" si="17"/>
        <v>通所型独自サービス栄養スクリーニング加算Ⅰ</v>
      </c>
      <c r="D458" s="289" t="s">
        <v>601</v>
      </c>
      <c r="E458" s="289"/>
      <c r="F458" s="289"/>
      <c r="G458" s="109" t="s">
        <v>509</v>
      </c>
      <c r="H458" s="99" t="s">
        <v>571</v>
      </c>
      <c r="I458" s="106">
        <f t="shared" si="18"/>
        <v>20</v>
      </c>
      <c r="J458" s="289" t="s">
        <v>265</v>
      </c>
    </row>
    <row r="459" spans="1:10" s="77" customFormat="1" ht="31.5" customHeight="1" x14ac:dyDescent="0.15">
      <c r="A459" s="99" t="s">
        <v>217</v>
      </c>
      <c r="B459" s="97" t="str">
        <f t="shared" si="16"/>
        <v>2602</v>
      </c>
      <c r="C459" s="105" t="str">
        <f t="shared" si="17"/>
        <v>通所型独自栄養スクリーニング加算Ⅰ処遇改善加算Ⅰ</v>
      </c>
      <c r="D459" s="289"/>
      <c r="E459" s="289"/>
      <c r="F459" s="289"/>
      <c r="G459" s="109" t="s">
        <v>183</v>
      </c>
      <c r="H459" s="99"/>
      <c r="I459" s="108">
        <f t="shared" si="18"/>
        <v>1</v>
      </c>
      <c r="J459" s="289"/>
    </row>
    <row r="460" spans="1:10" s="77" customFormat="1" ht="31.5" customHeight="1" x14ac:dyDescent="0.15">
      <c r="A460" s="99" t="s">
        <v>217</v>
      </c>
      <c r="B460" s="97" t="str">
        <f t="shared" si="16"/>
        <v>2603</v>
      </c>
      <c r="C460" s="105" t="str">
        <f t="shared" si="17"/>
        <v>通所型独自栄養スクリーニング加算Ⅰ処遇改善加算Ⅱ</v>
      </c>
      <c r="D460" s="289"/>
      <c r="E460" s="289"/>
      <c r="F460" s="289"/>
      <c r="G460" s="107" t="s">
        <v>184</v>
      </c>
      <c r="H460" s="99"/>
      <c r="I460" s="106">
        <f t="shared" si="18"/>
        <v>1</v>
      </c>
      <c r="J460" s="289"/>
    </row>
    <row r="461" spans="1:10" s="77" customFormat="1" ht="31.5" customHeight="1" x14ac:dyDescent="0.15">
      <c r="A461" s="99" t="s">
        <v>217</v>
      </c>
      <c r="B461" s="97" t="str">
        <f t="shared" si="16"/>
        <v>2604</v>
      </c>
      <c r="C461" s="105" t="str">
        <f t="shared" si="17"/>
        <v>通所型独自サービス栄養スクリーニング加算Ⅱ</v>
      </c>
      <c r="D461" s="289"/>
      <c r="E461" s="289"/>
      <c r="F461" s="289"/>
      <c r="G461" s="107" t="s">
        <v>508</v>
      </c>
      <c r="H461" s="99" t="s">
        <v>201</v>
      </c>
      <c r="I461" s="108">
        <f t="shared" si="18"/>
        <v>5</v>
      </c>
      <c r="J461" s="289"/>
    </row>
    <row r="462" spans="1:10" s="77" customFormat="1" ht="31.5" customHeight="1" x14ac:dyDescent="0.15">
      <c r="A462" s="99" t="s">
        <v>217</v>
      </c>
      <c r="B462" s="97" t="str">
        <f t="shared" si="16"/>
        <v>2631</v>
      </c>
      <c r="C462" s="105" t="str">
        <f t="shared" si="17"/>
        <v>通所型独自サービス科学的介護推進体制加算</v>
      </c>
      <c r="D462" s="289" t="s">
        <v>589</v>
      </c>
      <c r="E462" s="289"/>
      <c r="F462" s="289"/>
      <c r="G462" s="330" t="s">
        <v>566</v>
      </c>
      <c r="H462" s="331"/>
      <c r="I462" s="106">
        <f t="shared" si="18"/>
        <v>40</v>
      </c>
      <c r="J462" s="289" t="s">
        <v>578</v>
      </c>
    </row>
    <row r="463" spans="1:10" s="77" customFormat="1" ht="31.5" customHeight="1" x14ac:dyDescent="0.15">
      <c r="A463" s="99" t="s">
        <v>217</v>
      </c>
      <c r="B463" s="97" t="str">
        <f t="shared" si="16"/>
        <v>2632</v>
      </c>
      <c r="C463" s="105" t="str">
        <f t="shared" si="17"/>
        <v>通所型独自科学的介護推進体制加算処遇改善加算Ⅰ</v>
      </c>
      <c r="D463" s="289"/>
      <c r="E463" s="289"/>
      <c r="F463" s="289"/>
      <c r="G463" s="107" t="s">
        <v>183</v>
      </c>
      <c r="H463" s="99"/>
      <c r="I463" s="108">
        <f t="shared" si="18"/>
        <v>2</v>
      </c>
      <c r="J463" s="289"/>
    </row>
    <row r="464" spans="1:10" s="77" customFormat="1" ht="31.5" customHeight="1" x14ac:dyDescent="0.15">
      <c r="A464" s="99" t="s">
        <v>217</v>
      </c>
      <c r="B464" s="97" t="str">
        <f t="shared" si="16"/>
        <v>2633</v>
      </c>
      <c r="C464" s="105" t="str">
        <f t="shared" si="17"/>
        <v>通所型独自科学的介護推進体制加算処遇改善加算Ⅱ</v>
      </c>
      <c r="D464" s="289"/>
      <c r="E464" s="289"/>
      <c r="F464" s="289"/>
      <c r="G464" s="107" t="s">
        <v>184</v>
      </c>
      <c r="H464" s="99"/>
      <c r="I464" s="106">
        <f t="shared" si="18"/>
        <v>2</v>
      </c>
      <c r="J464" s="289"/>
    </row>
    <row r="465" spans="1:10" s="77" customFormat="1" ht="31.5" customHeight="1" x14ac:dyDescent="0.15">
      <c r="A465" s="99" t="s">
        <v>217</v>
      </c>
      <c r="B465" s="97" t="str">
        <f t="shared" si="16"/>
        <v>2634</v>
      </c>
      <c r="C465" s="105" t="str">
        <f t="shared" si="17"/>
        <v>通所型独自科学的介護推進体制加算処遇改善加算Ⅲ</v>
      </c>
      <c r="D465" s="289"/>
      <c r="E465" s="289"/>
      <c r="F465" s="289"/>
      <c r="G465" s="107" t="s">
        <v>185</v>
      </c>
      <c r="H465" s="99"/>
      <c r="I465" s="108">
        <f t="shared" si="18"/>
        <v>1</v>
      </c>
      <c r="J465" s="289"/>
    </row>
    <row r="466" spans="1:10" ht="31.5" customHeight="1" x14ac:dyDescent="0.15">
      <c r="A466" s="46" t="s">
        <v>23</v>
      </c>
      <c r="B466" s="60"/>
      <c r="C466" s="41"/>
      <c r="D466" s="45"/>
      <c r="E466" s="45"/>
      <c r="F466" s="45"/>
      <c r="G466" s="62"/>
      <c r="H466" s="61"/>
      <c r="I466" s="57"/>
      <c r="J466" s="51"/>
    </row>
    <row r="467" spans="1:10" ht="31.5" customHeight="1" x14ac:dyDescent="0.15">
      <c r="A467" s="176" t="s">
        <v>2</v>
      </c>
      <c r="B467" s="176"/>
      <c r="C467" s="180" t="s">
        <v>3</v>
      </c>
      <c r="D467" s="180" t="s">
        <v>4</v>
      </c>
      <c r="E467" s="180"/>
      <c r="F467" s="180"/>
      <c r="G467" s="180"/>
      <c r="H467" s="180"/>
      <c r="I467" s="332" t="s">
        <v>9</v>
      </c>
      <c r="J467" s="180" t="s">
        <v>10</v>
      </c>
    </row>
    <row r="468" spans="1:10" ht="31.5" customHeight="1" x14ac:dyDescent="0.15">
      <c r="A468" s="50" t="s">
        <v>0</v>
      </c>
      <c r="B468" s="50" t="s">
        <v>1</v>
      </c>
      <c r="C468" s="176"/>
      <c r="D468" s="176"/>
      <c r="E468" s="176"/>
      <c r="F468" s="176"/>
      <c r="G468" s="176"/>
      <c r="H468" s="176"/>
      <c r="I468" s="326"/>
      <c r="J468" s="176"/>
    </row>
    <row r="469" spans="1:10" ht="31.5" customHeight="1" x14ac:dyDescent="0.15">
      <c r="A469" s="97" t="s">
        <v>208</v>
      </c>
      <c r="B469" s="97" t="str">
        <f t="shared" ref="B469:B512" si="19">2&amp;RIGHT(B188,3)</f>
        <v>2301</v>
      </c>
      <c r="C469" s="80" t="str">
        <f t="shared" ref="C469:C512" si="20">C188</f>
        <v>通所型独自サービス１・定超</v>
      </c>
      <c r="D469" s="343" t="s">
        <v>209</v>
      </c>
      <c r="E469" s="343"/>
      <c r="F469" s="166" t="s">
        <v>27</v>
      </c>
      <c r="G469" s="97" t="s">
        <v>520</v>
      </c>
      <c r="H469" s="338" t="s">
        <v>157</v>
      </c>
      <c r="I469" s="111">
        <f>I188</f>
        <v>1170</v>
      </c>
      <c r="J469" s="344" t="s">
        <v>11</v>
      </c>
    </row>
    <row r="470" spans="1:10" ht="31.5" customHeight="1" x14ac:dyDescent="0.15">
      <c r="A470" s="97" t="s">
        <v>208</v>
      </c>
      <c r="B470" s="97" t="str">
        <f t="shared" si="19"/>
        <v>2302</v>
      </c>
      <c r="C470" s="80" t="str">
        <f t="shared" si="20"/>
        <v>通所型独自サービス１・定超処遇改善加算Ⅰ</v>
      </c>
      <c r="D470" s="343"/>
      <c r="E470" s="343"/>
      <c r="F470" s="166"/>
      <c r="G470" s="109" t="s">
        <v>267</v>
      </c>
      <c r="H470" s="340"/>
      <c r="I470" s="108">
        <f>ROUND(I469*59/1000,0)</f>
        <v>69</v>
      </c>
      <c r="J470" s="325"/>
    </row>
    <row r="471" spans="1:10" ht="31.5" customHeight="1" x14ac:dyDescent="0.15">
      <c r="A471" s="97" t="s">
        <v>208</v>
      </c>
      <c r="B471" s="97" t="str">
        <f t="shared" si="19"/>
        <v>2303</v>
      </c>
      <c r="C471" s="80" t="str">
        <f t="shared" si="20"/>
        <v>通所型独自サービス１・定超処遇改善加算Ⅱ</v>
      </c>
      <c r="D471" s="343"/>
      <c r="E471" s="343"/>
      <c r="F471" s="166"/>
      <c r="G471" s="109" t="s">
        <v>269</v>
      </c>
      <c r="H471" s="340"/>
      <c r="I471" s="108">
        <f>ROUND(I469*43/1000,0)</f>
        <v>50</v>
      </c>
      <c r="J471" s="325"/>
    </row>
    <row r="472" spans="1:10" ht="31.5" customHeight="1" x14ac:dyDescent="0.15">
      <c r="A472" s="97" t="s">
        <v>217</v>
      </c>
      <c r="B472" s="97" t="str">
        <f t="shared" si="19"/>
        <v>2304</v>
      </c>
      <c r="C472" s="80" t="str">
        <f t="shared" si="20"/>
        <v>通所型独自サービス１・定超処遇改善加算Ⅲ</v>
      </c>
      <c r="D472" s="343"/>
      <c r="E472" s="343"/>
      <c r="F472" s="166"/>
      <c r="G472" s="109" t="s">
        <v>271</v>
      </c>
      <c r="H472" s="340"/>
      <c r="I472" s="108">
        <f>ROUND(I469*23/1000,0)</f>
        <v>27</v>
      </c>
      <c r="J472" s="325"/>
    </row>
    <row r="473" spans="1:10" ht="31.5" customHeight="1" x14ac:dyDescent="0.15">
      <c r="A473" s="97" t="s">
        <v>217</v>
      </c>
      <c r="B473" s="97" t="str">
        <f t="shared" si="19"/>
        <v>2307</v>
      </c>
      <c r="C473" s="80" t="str">
        <f t="shared" si="20"/>
        <v>通所型独自サービス１・定超特定処遇改善加算Ⅰ</v>
      </c>
      <c r="D473" s="343"/>
      <c r="E473" s="343"/>
      <c r="F473" s="166"/>
      <c r="G473" s="109" t="s">
        <v>367</v>
      </c>
      <c r="H473" s="340"/>
      <c r="I473" s="108">
        <f>ROUND(I469*12/1000,0)</f>
        <v>14</v>
      </c>
      <c r="J473" s="325"/>
    </row>
    <row r="474" spans="1:10" ht="31.5" customHeight="1" x14ac:dyDescent="0.15">
      <c r="A474" s="97" t="s">
        <v>217</v>
      </c>
      <c r="B474" s="97" t="str">
        <f t="shared" si="19"/>
        <v>2308</v>
      </c>
      <c r="C474" s="80" t="str">
        <f t="shared" si="20"/>
        <v>通所型独自サービス１・定超特定処遇改善加算Ⅱ</v>
      </c>
      <c r="D474" s="343"/>
      <c r="E474" s="343"/>
      <c r="F474" s="166"/>
      <c r="G474" s="109" t="s">
        <v>453</v>
      </c>
      <c r="H474" s="340"/>
      <c r="I474" s="108">
        <f>ROUND(I469*10/1000,0)</f>
        <v>12</v>
      </c>
      <c r="J474" s="325"/>
    </row>
    <row r="475" spans="1:10" ht="31.5" customHeight="1" x14ac:dyDescent="0.15">
      <c r="A475" s="97" t="s">
        <v>217</v>
      </c>
      <c r="B475" s="97" t="str">
        <f t="shared" si="19"/>
        <v>2311</v>
      </c>
      <c r="C475" s="80" t="str">
        <f t="shared" si="20"/>
        <v>通所型独自サービス1定超同一建物減算１</v>
      </c>
      <c r="D475" s="343"/>
      <c r="E475" s="343"/>
      <c r="F475" s="166"/>
      <c r="G475" s="97" t="s">
        <v>568</v>
      </c>
      <c r="H475" s="340"/>
      <c r="I475" s="111">
        <f>I292*0.7</f>
        <v>907.19999999999993</v>
      </c>
      <c r="J475" s="325"/>
    </row>
    <row r="476" spans="1:10" ht="31.5" customHeight="1" x14ac:dyDescent="0.15">
      <c r="A476" s="97" t="s">
        <v>217</v>
      </c>
      <c r="B476" s="97" t="str">
        <f t="shared" si="19"/>
        <v>2312</v>
      </c>
      <c r="C476" s="80" t="str">
        <f t="shared" si="20"/>
        <v>通所型独自サービス1定超同一建物減算１処遇改善加算Ⅰ</v>
      </c>
      <c r="D476" s="343"/>
      <c r="E476" s="343"/>
      <c r="F476" s="166"/>
      <c r="G476" s="109" t="s">
        <v>267</v>
      </c>
      <c r="H476" s="340"/>
      <c r="I476" s="108">
        <f>ROUND(I475*59/1000,0)</f>
        <v>54</v>
      </c>
      <c r="J476" s="325"/>
    </row>
    <row r="477" spans="1:10" ht="31.5" customHeight="1" x14ac:dyDescent="0.15">
      <c r="A477" s="97" t="s">
        <v>217</v>
      </c>
      <c r="B477" s="97" t="str">
        <f t="shared" si="19"/>
        <v>2313</v>
      </c>
      <c r="C477" s="80" t="str">
        <f t="shared" si="20"/>
        <v>通所型独自サービス1定超同一建物減算１処遇改善加算Ⅱ</v>
      </c>
      <c r="D477" s="343"/>
      <c r="E477" s="343"/>
      <c r="F477" s="166"/>
      <c r="G477" s="109" t="s">
        <v>269</v>
      </c>
      <c r="H477" s="340"/>
      <c r="I477" s="108">
        <f>ROUND(I475*43/1000,0)</f>
        <v>39</v>
      </c>
      <c r="J477" s="325"/>
    </row>
    <row r="478" spans="1:10" ht="31.5" customHeight="1" x14ac:dyDescent="0.15">
      <c r="A478" s="97" t="s">
        <v>217</v>
      </c>
      <c r="B478" s="97" t="str">
        <f t="shared" si="19"/>
        <v>2314</v>
      </c>
      <c r="C478" s="80" t="str">
        <f t="shared" si="20"/>
        <v>通所型独自サービス1定超同一建物減算１処遇改善加算Ⅲ</v>
      </c>
      <c r="D478" s="343"/>
      <c r="E478" s="343"/>
      <c r="F478" s="166"/>
      <c r="G478" s="109" t="s">
        <v>271</v>
      </c>
      <c r="H478" s="340"/>
      <c r="I478" s="108">
        <f>ROUND(I475*23/1000,0)</f>
        <v>21</v>
      </c>
      <c r="J478" s="325"/>
    </row>
    <row r="479" spans="1:10" ht="31.5" customHeight="1" x14ac:dyDescent="0.15">
      <c r="A479" s="97" t="s">
        <v>217</v>
      </c>
      <c r="B479" s="97" t="str">
        <f t="shared" si="19"/>
        <v>2317</v>
      </c>
      <c r="C479" s="80" t="str">
        <f t="shared" si="20"/>
        <v>通所型独自サービス1定超同一建物減算１特定処遇改善加算Ⅰ</v>
      </c>
      <c r="D479" s="343"/>
      <c r="E479" s="343"/>
      <c r="F479" s="166"/>
      <c r="G479" s="109" t="s">
        <v>367</v>
      </c>
      <c r="H479" s="340"/>
      <c r="I479" s="108">
        <f>ROUND(I475*12/1000,0)</f>
        <v>11</v>
      </c>
      <c r="J479" s="325"/>
    </row>
    <row r="480" spans="1:10" ht="31.5" customHeight="1" x14ac:dyDescent="0.15">
      <c r="A480" s="97" t="s">
        <v>217</v>
      </c>
      <c r="B480" s="97" t="str">
        <f t="shared" si="19"/>
        <v>2318</v>
      </c>
      <c r="C480" s="80" t="str">
        <f t="shared" si="20"/>
        <v>通所型独自サービス1定超同一建物減算１特定処遇改善加算Ⅱ</v>
      </c>
      <c r="D480" s="343"/>
      <c r="E480" s="343"/>
      <c r="F480" s="166"/>
      <c r="G480" s="109" t="s">
        <v>453</v>
      </c>
      <c r="H480" s="340"/>
      <c r="I480" s="108">
        <f>ROUND(I475*10/1000,0)</f>
        <v>9</v>
      </c>
      <c r="J480" s="325"/>
    </row>
    <row r="481" spans="1:10" ht="31.5" customHeight="1" x14ac:dyDescent="0.15">
      <c r="A481" s="97" t="s">
        <v>217</v>
      </c>
      <c r="B481" s="97" t="str">
        <f t="shared" si="19"/>
        <v>2321</v>
      </c>
      <c r="C481" s="80" t="str">
        <f t="shared" si="20"/>
        <v>通所型独自サービス１日割・定超</v>
      </c>
      <c r="D481" s="343"/>
      <c r="E481" s="343"/>
      <c r="F481" s="166"/>
      <c r="G481" s="97" t="s">
        <v>522</v>
      </c>
      <c r="H481" s="340"/>
      <c r="I481" s="111">
        <f>I298*0.7</f>
        <v>38.5</v>
      </c>
      <c r="J481" s="168" t="s">
        <v>12</v>
      </c>
    </row>
    <row r="482" spans="1:10" ht="31.5" customHeight="1" x14ac:dyDescent="0.15">
      <c r="A482" s="97" t="s">
        <v>217</v>
      </c>
      <c r="B482" s="97" t="str">
        <f t="shared" si="19"/>
        <v>2322</v>
      </c>
      <c r="C482" s="80" t="str">
        <f t="shared" si="20"/>
        <v>通所型独自サービス１日割・定超処遇改善加算Ⅰ</v>
      </c>
      <c r="D482" s="343"/>
      <c r="E482" s="343"/>
      <c r="F482" s="166"/>
      <c r="G482" s="107" t="s">
        <v>267</v>
      </c>
      <c r="H482" s="340"/>
      <c r="I482" s="108">
        <f>ROUND(I481*59/1000,0)</f>
        <v>2</v>
      </c>
      <c r="J482" s="324"/>
    </row>
    <row r="483" spans="1:10" ht="31.5" customHeight="1" x14ac:dyDescent="0.15">
      <c r="A483" s="97" t="s">
        <v>217</v>
      </c>
      <c r="B483" s="97" t="str">
        <f t="shared" si="19"/>
        <v>2323</v>
      </c>
      <c r="C483" s="80" t="str">
        <f t="shared" si="20"/>
        <v>通所型独自サービス1日割・定超処遇改善加算Ⅱ</v>
      </c>
      <c r="D483" s="343"/>
      <c r="E483" s="343"/>
      <c r="F483" s="166"/>
      <c r="G483" s="107" t="s">
        <v>269</v>
      </c>
      <c r="H483" s="340"/>
      <c r="I483" s="108">
        <f>ROUND(I481*43/1000,0)</f>
        <v>2</v>
      </c>
      <c r="J483" s="324"/>
    </row>
    <row r="484" spans="1:10" ht="31.5" customHeight="1" x14ac:dyDescent="0.15">
      <c r="A484" s="97" t="s">
        <v>217</v>
      </c>
      <c r="B484" s="97" t="str">
        <f t="shared" si="19"/>
        <v>2324</v>
      </c>
      <c r="C484" s="80" t="str">
        <f t="shared" si="20"/>
        <v>通所型独自サービス1日割・定超処遇改善加算Ⅲ</v>
      </c>
      <c r="D484" s="343"/>
      <c r="E484" s="343"/>
      <c r="F484" s="166"/>
      <c r="G484" s="107" t="s">
        <v>271</v>
      </c>
      <c r="H484" s="340"/>
      <c r="I484" s="108">
        <f>ROUND(I481*23/1000,0)</f>
        <v>1</v>
      </c>
      <c r="J484" s="324"/>
    </row>
    <row r="485" spans="1:10" s="77" customFormat="1" ht="31.5" customHeight="1" x14ac:dyDescent="0.15">
      <c r="A485" s="97" t="s">
        <v>217</v>
      </c>
      <c r="B485" s="97" t="str">
        <f t="shared" si="19"/>
        <v>2367</v>
      </c>
      <c r="C485" s="80" t="str">
        <f t="shared" si="20"/>
        <v>通所型独自サービス1日割定超同一建物減算１</v>
      </c>
      <c r="D485" s="343"/>
      <c r="E485" s="343"/>
      <c r="F485" s="166"/>
      <c r="G485" s="99" t="s">
        <v>569</v>
      </c>
      <c r="H485" s="340"/>
      <c r="I485" s="111">
        <f>I304*0.7</f>
        <v>29.4</v>
      </c>
      <c r="J485" s="325"/>
    </row>
    <row r="486" spans="1:10" s="77" customFormat="1" ht="31.5" customHeight="1" x14ac:dyDescent="0.15">
      <c r="A486" s="97" t="s">
        <v>217</v>
      </c>
      <c r="B486" s="97" t="str">
        <f t="shared" si="19"/>
        <v>2368</v>
      </c>
      <c r="C486" s="80" t="str">
        <f t="shared" si="20"/>
        <v>通所型独自サービス1日割定超同一建物減算１処遇改善加算Ⅰ</v>
      </c>
      <c r="D486" s="343"/>
      <c r="E486" s="343"/>
      <c r="F486" s="166"/>
      <c r="G486" s="107" t="s">
        <v>183</v>
      </c>
      <c r="H486" s="340"/>
      <c r="I486" s="108">
        <f>ROUND(I485*59/1000,0)</f>
        <v>2</v>
      </c>
      <c r="J486" s="325"/>
    </row>
    <row r="487" spans="1:10" s="77" customFormat="1" ht="31.5" customHeight="1" x14ac:dyDescent="0.15">
      <c r="A487" s="97" t="s">
        <v>217</v>
      </c>
      <c r="B487" s="97" t="str">
        <f t="shared" si="19"/>
        <v>2369</v>
      </c>
      <c r="C487" s="80" t="str">
        <f t="shared" si="20"/>
        <v>通所型独自サービス1日割定超同一建物減算１処遇改善加算Ⅱ</v>
      </c>
      <c r="D487" s="343"/>
      <c r="E487" s="343"/>
      <c r="F487" s="166"/>
      <c r="G487" s="107" t="s">
        <v>184</v>
      </c>
      <c r="H487" s="340"/>
      <c r="I487" s="108">
        <f>ROUND(I485*43/1000,0)</f>
        <v>1</v>
      </c>
      <c r="J487" s="325"/>
    </row>
    <row r="488" spans="1:10" s="77" customFormat="1" ht="31.5" customHeight="1" x14ac:dyDescent="0.15">
      <c r="A488" s="97" t="s">
        <v>217</v>
      </c>
      <c r="B488" s="97" t="str">
        <f t="shared" si="19"/>
        <v>2370</v>
      </c>
      <c r="C488" s="80" t="str">
        <f t="shared" si="20"/>
        <v>通所型独自サービス1日割定超同一建物減算１処遇改善加算Ⅲ</v>
      </c>
      <c r="D488" s="343"/>
      <c r="E488" s="343"/>
      <c r="F488" s="166"/>
      <c r="G488" s="107" t="s">
        <v>185</v>
      </c>
      <c r="H488" s="340"/>
      <c r="I488" s="108">
        <f>ROUND(I485*23/1000,0)</f>
        <v>1</v>
      </c>
      <c r="J488" s="325"/>
    </row>
    <row r="489" spans="1:10" ht="31.5" customHeight="1" x14ac:dyDescent="0.15">
      <c r="A489" s="97" t="s">
        <v>217</v>
      </c>
      <c r="B489" s="97" t="str">
        <f t="shared" si="19"/>
        <v>2331</v>
      </c>
      <c r="C489" s="80" t="str">
        <f t="shared" si="20"/>
        <v>通所型独自サービス２・定超</v>
      </c>
      <c r="D489" s="343"/>
      <c r="E489" s="343"/>
      <c r="F489" s="166" t="s">
        <v>29</v>
      </c>
      <c r="G489" s="97" t="s">
        <v>524</v>
      </c>
      <c r="H489" s="340"/>
      <c r="I489" s="111">
        <f>I309*0.7</f>
        <v>2399.6</v>
      </c>
      <c r="J489" s="344" t="s">
        <v>11</v>
      </c>
    </row>
    <row r="490" spans="1:10" ht="31.5" customHeight="1" x14ac:dyDescent="0.15">
      <c r="A490" s="97" t="s">
        <v>217</v>
      </c>
      <c r="B490" s="97" t="str">
        <f t="shared" si="19"/>
        <v>2332</v>
      </c>
      <c r="C490" s="80" t="str">
        <f t="shared" si="20"/>
        <v>通所型独自サービス２・定超処遇改善加算Ⅰ</v>
      </c>
      <c r="D490" s="343"/>
      <c r="E490" s="343"/>
      <c r="F490" s="166"/>
      <c r="G490" s="109" t="s">
        <v>267</v>
      </c>
      <c r="H490" s="340"/>
      <c r="I490" s="108">
        <f>ROUND(I489*59/1000,0)</f>
        <v>142</v>
      </c>
      <c r="J490" s="325"/>
    </row>
    <row r="491" spans="1:10" ht="31.5" customHeight="1" x14ac:dyDescent="0.15">
      <c r="A491" s="97" t="s">
        <v>217</v>
      </c>
      <c r="B491" s="97" t="str">
        <f t="shared" si="19"/>
        <v>2333</v>
      </c>
      <c r="C491" s="80" t="str">
        <f t="shared" si="20"/>
        <v>通所型独自サービス２・定超処遇改善加算Ⅱ</v>
      </c>
      <c r="D491" s="343"/>
      <c r="E491" s="343"/>
      <c r="F491" s="166"/>
      <c r="G491" s="109" t="s">
        <v>269</v>
      </c>
      <c r="H491" s="340"/>
      <c r="I491" s="108">
        <f>ROUND(I489*43/1000,0)</f>
        <v>103</v>
      </c>
      <c r="J491" s="325"/>
    </row>
    <row r="492" spans="1:10" ht="31.5" customHeight="1" x14ac:dyDescent="0.15">
      <c r="A492" s="97" t="s">
        <v>217</v>
      </c>
      <c r="B492" s="97" t="str">
        <f t="shared" si="19"/>
        <v>2334</v>
      </c>
      <c r="C492" s="80" t="str">
        <f t="shared" si="20"/>
        <v>通所型独自サービス２・定超処遇改善加算Ⅲ</v>
      </c>
      <c r="D492" s="343"/>
      <c r="E492" s="343"/>
      <c r="F492" s="166"/>
      <c r="G492" s="109" t="s">
        <v>271</v>
      </c>
      <c r="H492" s="340"/>
      <c r="I492" s="108">
        <f>ROUND(I489*23/1000,0)</f>
        <v>55</v>
      </c>
      <c r="J492" s="325"/>
    </row>
    <row r="493" spans="1:10" ht="31.5" customHeight="1" x14ac:dyDescent="0.15">
      <c r="A493" s="97" t="s">
        <v>217</v>
      </c>
      <c r="B493" s="97" t="str">
        <f t="shared" si="19"/>
        <v>2337</v>
      </c>
      <c r="C493" s="80" t="str">
        <f t="shared" si="20"/>
        <v>通所型独自サービス２・定超特定処遇改善加算Ⅰ</v>
      </c>
      <c r="D493" s="343"/>
      <c r="E493" s="343"/>
      <c r="F493" s="166"/>
      <c r="G493" s="109" t="s">
        <v>367</v>
      </c>
      <c r="H493" s="340"/>
      <c r="I493" s="108">
        <f>ROUND(I489*12/1000,0)</f>
        <v>29</v>
      </c>
      <c r="J493" s="325"/>
    </row>
    <row r="494" spans="1:10" ht="31.5" customHeight="1" x14ac:dyDescent="0.15">
      <c r="A494" s="97" t="s">
        <v>217</v>
      </c>
      <c r="B494" s="97" t="str">
        <f t="shared" si="19"/>
        <v>2338</v>
      </c>
      <c r="C494" s="80" t="str">
        <f t="shared" si="20"/>
        <v>通所型独自サービス２・定超特定処遇改善加算Ⅱ</v>
      </c>
      <c r="D494" s="343"/>
      <c r="E494" s="343"/>
      <c r="F494" s="166"/>
      <c r="G494" s="109" t="s">
        <v>453</v>
      </c>
      <c r="H494" s="340"/>
      <c r="I494" s="108">
        <f>ROUND(I489*10/1000,0)</f>
        <v>24</v>
      </c>
      <c r="J494" s="325"/>
    </row>
    <row r="495" spans="1:10" ht="31.5" customHeight="1" x14ac:dyDescent="0.15">
      <c r="A495" s="97" t="s">
        <v>217</v>
      </c>
      <c r="B495" s="97" t="str">
        <f t="shared" si="19"/>
        <v>2341</v>
      </c>
      <c r="C495" s="80" t="str">
        <f t="shared" si="20"/>
        <v>通所独自型サービス2定超同一建物減算２</v>
      </c>
      <c r="D495" s="343"/>
      <c r="E495" s="343"/>
      <c r="F495" s="166"/>
      <c r="G495" s="97" t="s">
        <v>570</v>
      </c>
      <c r="H495" s="340"/>
      <c r="I495" s="111">
        <f>I315*0.7</f>
        <v>1873.1999999999998</v>
      </c>
      <c r="J495" s="325"/>
    </row>
    <row r="496" spans="1:10" ht="31.5" customHeight="1" x14ac:dyDescent="0.15">
      <c r="A496" s="97" t="s">
        <v>217</v>
      </c>
      <c r="B496" s="97" t="str">
        <f t="shared" si="19"/>
        <v>2342</v>
      </c>
      <c r="C496" s="80" t="str">
        <f t="shared" si="20"/>
        <v>通所独自型サービス2定超同一建物減算２処遇改善加算Ⅰ</v>
      </c>
      <c r="D496" s="343"/>
      <c r="E496" s="343"/>
      <c r="F496" s="166"/>
      <c r="G496" s="109" t="s">
        <v>267</v>
      </c>
      <c r="H496" s="340"/>
      <c r="I496" s="108">
        <f>ROUND(I495*59/1000,0)</f>
        <v>111</v>
      </c>
      <c r="J496" s="325"/>
    </row>
    <row r="497" spans="1:10" ht="31.5" customHeight="1" x14ac:dyDescent="0.15">
      <c r="A497" s="97" t="s">
        <v>217</v>
      </c>
      <c r="B497" s="97" t="str">
        <f t="shared" si="19"/>
        <v>2343</v>
      </c>
      <c r="C497" s="80" t="str">
        <f t="shared" si="20"/>
        <v>通所独自型サービス2定超同一建物減算２処遇改善加算Ⅱ</v>
      </c>
      <c r="D497" s="343"/>
      <c r="E497" s="343"/>
      <c r="F497" s="166"/>
      <c r="G497" s="109" t="s">
        <v>269</v>
      </c>
      <c r="H497" s="340"/>
      <c r="I497" s="108">
        <f>ROUND(I495*43/1000,0)</f>
        <v>81</v>
      </c>
      <c r="J497" s="325"/>
    </row>
    <row r="498" spans="1:10" ht="31.5" customHeight="1" x14ac:dyDescent="0.15">
      <c r="A498" s="97" t="s">
        <v>217</v>
      </c>
      <c r="B498" s="97" t="str">
        <f t="shared" si="19"/>
        <v>2344</v>
      </c>
      <c r="C498" s="80" t="str">
        <f t="shared" si="20"/>
        <v>通所独自型サービス2定超同一建物減算２処遇改善加算Ⅲ</v>
      </c>
      <c r="D498" s="343"/>
      <c r="E498" s="343"/>
      <c r="F498" s="166"/>
      <c r="G498" s="109" t="s">
        <v>271</v>
      </c>
      <c r="H498" s="340"/>
      <c r="I498" s="108">
        <f>ROUND(I495*23/1000,0)</f>
        <v>43</v>
      </c>
      <c r="J498" s="325"/>
    </row>
    <row r="499" spans="1:10" ht="31.5" customHeight="1" x14ac:dyDescent="0.15">
      <c r="A499" s="97" t="s">
        <v>217</v>
      </c>
      <c r="B499" s="97" t="str">
        <f t="shared" si="19"/>
        <v>2347</v>
      </c>
      <c r="C499" s="80" t="str">
        <f t="shared" si="20"/>
        <v>通所独自型サービス2定超同一建物減算２特定処遇改善加算Ⅰ</v>
      </c>
      <c r="D499" s="343"/>
      <c r="E499" s="343"/>
      <c r="F499" s="166"/>
      <c r="G499" s="109" t="s">
        <v>367</v>
      </c>
      <c r="H499" s="340"/>
      <c r="I499" s="108">
        <f>ROUND(I495*12/1000,0)</f>
        <v>22</v>
      </c>
      <c r="J499" s="325"/>
    </row>
    <row r="500" spans="1:10" ht="31.5" customHeight="1" x14ac:dyDescent="0.15">
      <c r="A500" s="97" t="s">
        <v>217</v>
      </c>
      <c r="B500" s="97" t="str">
        <f t="shared" si="19"/>
        <v>2348</v>
      </c>
      <c r="C500" s="80" t="str">
        <f t="shared" si="20"/>
        <v>通所独自型サービス2定超同一建物減算２特定処遇改善加算Ⅱ</v>
      </c>
      <c r="D500" s="343"/>
      <c r="E500" s="343"/>
      <c r="F500" s="166"/>
      <c r="G500" s="109" t="s">
        <v>453</v>
      </c>
      <c r="H500" s="340"/>
      <c r="I500" s="108">
        <f>ROUND(I495*10/1000,0)</f>
        <v>19</v>
      </c>
      <c r="J500" s="325"/>
    </row>
    <row r="501" spans="1:10" ht="31.5" customHeight="1" x14ac:dyDescent="0.15">
      <c r="A501" s="97" t="s">
        <v>217</v>
      </c>
      <c r="B501" s="97" t="str">
        <f t="shared" si="19"/>
        <v>2351</v>
      </c>
      <c r="C501" s="80" t="str">
        <f t="shared" si="20"/>
        <v>通所型独自サービス２日割・定超</v>
      </c>
      <c r="D501" s="343"/>
      <c r="E501" s="343"/>
      <c r="F501" s="166"/>
      <c r="G501" s="97" t="s">
        <v>526</v>
      </c>
      <c r="H501" s="340"/>
      <c r="I501" s="111">
        <f>I321*0.7</f>
        <v>79.099999999999994</v>
      </c>
      <c r="J501" s="166" t="s">
        <v>12</v>
      </c>
    </row>
    <row r="502" spans="1:10" ht="31.5" customHeight="1" x14ac:dyDescent="0.15">
      <c r="A502" s="97" t="s">
        <v>217</v>
      </c>
      <c r="B502" s="97" t="str">
        <f t="shared" si="19"/>
        <v>2352</v>
      </c>
      <c r="C502" s="80" t="str">
        <f t="shared" si="20"/>
        <v>通所型独自サービス2日割・定超処遇改善加算Ⅰ</v>
      </c>
      <c r="D502" s="343"/>
      <c r="E502" s="343"/>
      <c r="F502" s="166"/>
      <c r="G502" s="107" t="s">
        <v>267</v>
      </c>
      <c r="H502" s="340"/>
      <c r="I502" s="108">
        <f>ROUND(I501*59/1000,0)</f>
        <v>5</v>
      </c>
      <c r="J502" s="166"/>
    </row>
    <row r="503" spans="1:10" ht="31.5" customHeight="1" x14ac:dyDescent="0.15">
      <c r="A503" s="97" t="s">
        <v>217</v>
      </c>
      <c r="B503" s="97" t="str">
        <f t="shared" si="19"/>
        <v>2353</v>
      </c>
      <c r="C503" s="80" t="str">
        <f t="shared" si="20"/>
        <v>通所型独自サービス2日割・定超処遇改善加算Ⅱ</v>
      </c>
      <c r="D503" s="343"/>
      <c r="E503" s="343"/>
      <c r="F503" s="166"/>
      <c r="G503" s="107" t="s">
        <v>269</v>
      </c>
      <c r="H503" s="340"/>
      <c r="I503" s="108">
        <f>ROUND(I501*43/1000,0)</f>
        <v>3</v>
      </c>
      <c r="J503" s="166"/>
    </row>
    <row r="504" spans="1:10" ht="31.5" customHeight="1" x14ac:dyDescent="0.15">
      <c r="A504" s="97" t="s">
        <v>217</v>
      </c>
      <c r="B504" s="97" t="str">
        <f t="shared" si="19"/>
        <v>2354</v>
      </c>
      <c r="C504" s="80" t="str">
        <f t="shared" si="20"/>
        <v>通所型独自サービス2日割・定超処遇改善加算Ⅲ</v>
      </c>
      <c r="D504" s="343"/>
      <c r="E504" s="343"/>
      <c r="F504" s="166"/>
      <c r="G504" s="107" t="s">
        <v>271</v>
      </c>
      <c r="H504" s="340"/>
      <c r="I504" s="108">
        <f>ROUND(I501*23/1000,0)</f>
        <v>2</v>
      </c>
      <c r="J504" s="166"/>
    </row>
    <row r="505" spans="1:10" ht="31.5" customHeight="1" x14ac:dyDescent="0.15">
      <c r="A505" s="97" t="s">
        <v>217</v>
      </c>
      <c r="B505" s="97" t="str">
        <f t="shared" si="19"/>
        <v>2357</v>
      </c>
      <c r="C505" s="80" t="str">
        <f t="shared" si="20"/>
        <v>通所型独自サービス2日割・定超特定処遇改善加算Ⅰ</v>
      </c>
      <c r="D505" s="343"/>
      <c r="E505" s="343"/>
      <c r="F505" s="166"/>
      <c r="G505" s="109" t="s">
        <v>367</v>
      </c>
      <c r="H505" s="340"/>
      <c r="I505" s="108">
        <f>ROUND(I501*12/1000,0)</f>
        <v>1</v>
      </c>
      <c r="J505" s="166"/>
    </row>
    <row r="506" spans="1:10" ht="31.5" customHeight="1" x14ac:dyDescent="0.15">
      <c r="A506" s="97" t="s">
        <v>217</v>
      </c>
      <c r="B506" s="97" t="str">
        <f t="shared" si="19"/>
        <v>2358</v>
      </c>
      <c r="C506" s="80" t="str">
        <f t="shared" si="20"/>
        <v>通所型独自サービス2日割・定超特定処遇改善加算Ⅱ</v>
      </c>
      <c r="D506" s="343"/>
      <c r="E506" s="343"/>
      <c r="F506" s="166"/>
      <c r="G506" s="109" t="s">
        <v>453</v>
      </c>
      <c r="H506" s="340"/>
      <c r="I506" s="108">
        <f>ROUND(I501*10/1000,0)</f>
        <v>1</v>
      </c>
      <c r="J506" s="166"/>
    </row>
    <row r="507" spans="1:10" ht="31.5" customHeight="1" x14ac:dyDescent="0.15">
      <c r="A507" s="97" t="s">
        <v>217</v>
      </c>
      <c r="B507" s="97" t="str">
        <f t="shared" si="19"/>
        <v>2359</v>
      </c>
      <c r="C507" s="80" t="str">
        <f t="shared" si="20"/>
        <v>通所型独自サービス２日割・定超同一建物減算2</v>
      </c>
      <c r="D507" s="343"/>
      <c r="E507" s="343"/>
      <c r="F507" s="166"/>
      <c r="G507" s="99" t="s">
        <v>531</v>
      </c>
      <c r="H507" s="340"/>
      <c r="I507" s="108">
        <f>ROUND(I327*0.7,0)</f>
        <v>62</v>
      </c>
      <c r="J507" s="166"/>
    </row>
    <row r="508" spans="1:10" ht="31.5" customHeight="1" x14ac:dyDescent="0.15">
      <c r="A508" s="97" t="s">
        <v>217</v>
      </c>
      <c r="B508" s="97" t="str">
        <f t="shared" si="19"/>
        <v>2360</v>
      </c>
      <c r="C508" s="80" t="str">
        <f t="shared" si="20"/>
        <v>通所型独自サービス２日割・定超同一建物減算２処遇改善加算Ⅰ</v>
      </c>
      <c r="D508" s="343"/>
      <c r="E508" s="343"/>
      <c r="F508" s="166"/>
      <c r="G508" s="107" t="s">
        <v>183</v>
      </c>
      <c r="H508" s="340"/>
      <c r="I508" s="108">
        <f>ROUND(I507*59/1000,0)</f>
        <v>4</v>
      </c>
      <c r="J508" s="166"/>
    </row>
    <row r="509" spans="1:10" ht="31.5" customHeight="1" x14ac:dyDescent="0.15">
      <c r="A509" s="97" t="s">
        <v>217</v>
      </c>
      <c r="B509" s="97" t="str">
        <f t="shared" si="19"/>
        <v>2361</v>
      </c>
      <c r="C509" s="80" t="str">
        <f t="shared" si="20"/>
        <v>通所型独自サービス２日割・定超同一建物減算２処遇改善加算Ⅱ</v>
      </c>
      <c r="D509" s="343"/>
      <c r="E509" s="343"/>
      <c r="F509" s="166"/>
      <c r="G509" s="107" t="s">
        <v>184</v>
      </c>
      <c r="H509" s="340"/>
      <c r="I509" s="108">
        <f>ROUND(I507*43/1000,0)</f>
        <v>3</v>
      </c>
      <c r="J509" s="166"/>
    </row>
    <row r="510" spans="1:10" ht="31.5" customHeight="1" x14ac:dyDescent="0.15">
      <c r="A510" s="97" t="s">
        <v>217</v>
      </c>
      <c r="B510" s="97" t="str">
        <f t="shared" si="19"/>
        <v>2362</v>
      </c>
      <c r="C510" s="80" t="str">
        <f t="shared" si="20"/>
        <v>通所型独自サービス２日割・定超同一建物減算２処遇改善加算Ⅲ</v>
      </c>
      <c r="D510" s="343"/>
      <c r="E510" s="343"/>
      <c r="F510" s="166"/>
      <c r="G510" s="107" t="s">
        <v>185</v>
      </c>
      <c r="H510" s="340"/>
      <c r="I510" s="108">
        <f>ROUND(I507*23/1000,0)</f>
        <v>1</v>
      </c>
      <c r="J510" s="166"/>
    </row>
    <row r="511" spans="1:10" ht="31.5" customHeight="1" x14ac:dyDescent="0.15">
      <c r="A511" s="97" t="s">
        <v>217</v>
      </c>
      <c r="B511" s="97" t="str">
        <f t="shared" si="19"/>
        <v>2365</v>
      </c>
      <c r="C511" s="80" t="str">
        <f t="shared" si="20"/>
        <v>通所型独自サービス２日割・定超同一建物減算２特定処遇改善加算Ⅰ</v>
      </c>
      <c r="D511" s="343"/>
      <c r="E511" s="343"/>
      <c r="F511" s="166"/>
      <c r="G511" s="109" t="s">
        <v>367</v>
      </c>
      <c r="H511" s="340"/>
      <c r="I511" s="108">
        <f>ROUND(I507*12/1000,0)</f>
        <v>1</v>
      </c>
      <c r="J511" s="166"/>
    </row>
    <row r="512" spans="1:10" ht="31.5" customHeight="1" x14ac:dyDescent="0.15">
      <c r="A512" s="97" t="s">
        <v>217</v>
      </c>
      <c r="B512" s="97" t="str">
        <f t="shared" si="19"/>
        <v>2366</v>
      </c>
      <c r="C512" s="80" t="str">
        <f t="shared" si="20"/>
        <v>通所型独自サービス２日割・定超同一建物減算２特定処遇改善加算Ⅱ</v>
      </c>
      <c r="D512" s="343"/>
      <c r="E512" s="343"/>
      <c r="F512" s="166"/>
      <c r="G512" s="109" t="s">
        <v>453</v>
      </c>
      <c r="H512" s="340"/>
      <c r="I512" s="108">
        <f>ROUND(I507*10/1000,0)</f>
        <v>1</v>
      </c>
      <c r="J512" s="166"/>
    </row>
    <row r="513" spans="1:10" ht="31.5" customHeight="1" x14ac:dyDescent="0.15">
      <c r="A513" s="60"/>
      <c r="B513" s="60"/>
      <c r="C513" s="114"/>
      <c r="D513" s="116"/>
      <c r="E513" s="116"/>
      <c r="F513" s="116"/>
      <c r="G513" s="117"/>
      <c r="H513" s="42"/>
      <c r="I513" s="118"/>
      <c r="J513" s="42"/>
    </row>
    <row r="514" spans="1:10" ht="31.5" customHeight="1" x14ac:dyDescent="0.15">
      <c r="A514" s="47" t="s">
        <v>24</v>
      </c>
      <c r="I514" s="55"/>
    </row>
    <row r="515" spans="1:10" ht="31.5" customHeight="1" x14ac:dyDescent="0.15">
      <c r="A515" s="176" t="s">
        <v>2</v>
      </c>
      <c r="B515" s="176"/>
      <c r="C515" s="179" t="s">
        <v>3</v>
      </c>
      <c r="D515" s="176" t="s">
        <v>4</v>
      </c>
      <c r="E515" s="176"/>
      <c r="F515" s="176"/>
      <c r="G515" s="176"/>
      <c r="H515" s="176"/>
      <c r="I515" s="326" t="s">
        <v>9</v>
      </c>
      <c r="J515" s="176" t="s">
        <v>10</v>
      </c>
    </row>
    <row r="516" spans="1:10" ht="31.5" customHeight="1" x14ac:dyDescent="0.15">
      <c r="A516" s="50" t="s">
        <v>0</v>
      </c>
      <c r="B516" s="50" t="s">
        <v>1</v>
      </c>
      <c r="C516" s="180"/>
      <c r="D516" s="176"/>
      <c r="E516" s="176"/>
      <c r="F516" s="176"/>
      <c r="G516" s="176"/>
      <c r="H516" s="176"/>
      <c r="I516" s="326"/>
      <c r="J516" s="176"/>
    </row>
    <row r="517" spans="1:10" ht="31.5" customHeight="1" x14ac:dyDescent="0.15">
      <c r="A517" s="97" t="s">
        <v>208</v>
      </c>
      <c r="B517" s="97" t="str">
        <f t="shared" ref="B517:B560" si="21">2&amp;RIGHT(B236,3)</f>
        <v>2401</v>
      </c>
      <c r="C517" s="119" t="str">
        <f t="shared" ref="C517:C560" si="22">C236</f>
        <v>通所型独自サービス１・人欠</v>
      </c>
      <c r="D517" s="337" t="s">
        <v>209</v>
      </c>
      <c r="E517" s="338"/>
      <c r="F517" s="166" t="s">
        <v>27</v>
      </c>
      <c r="G517" s="97" t="s">
        <v>519</v>
      </c>
      <c r="H517" s="343" t="s">
        <v>158</v>
      </c>
      <c r="I517" s="120">
        <f t="shared" ref="I517:I558" si="23">I469</f>
        <v>1170</v>
      </c>
      <c r="J517" s="344" t="s">
        <v>11</v>
      </c>
    </row>
    <row r="518" spans="1:10" ht="31.5" customHeight="1" x14ac:dyDescent="0.15">
      <c r="A518" s="97" t="s">
        <v>208</v>
      </c>
      <c r="B518" s="97" t="str">
        <f t="shared" si="21"/>
        <v>2402</v>
      </c>
      <c r="C518" s="119" t="str">
        <f t="shared" si="22"/>
        <v>通所型独自サービス１・人欠処遇改善加算Ⅰ</v>
      </c>
      <c r="D518" s="339"/>
      <c r="E518" s="340"/>
      <c r="F518" s="166"/>
      <c r="G518" s="109" t="s">
        <v>267</v>
      </c>
      <c r="H518" s="343"/>
      <c r="I518" s="120">
        <f t="shared" si="23"/>
        <v>69</v>
      </c>
      <c r="J518" s="325"/>
    </row>
    <row r="519" spans="1:10" ht="31.5" customHeight="1" x14ac:dyDescent="0.15">
      <c r="A519" s="97" t="s">
        <v>208</v>
      </c>
      <c r="B519" s="97" t="str">
        <f t="shared" si="21"/>
        <v>2403</v>
      </c>
      <c r="C519" s="119" t="str">
        <f t="shared" si="22"/>
        <v>通所型独自サービス１・人欠処遇改善加算Ⅱ</v>
      </c>
      <c r="D519" s="339"/>
      <c r="E519" s="340"/>
      <c r="F519" s="166"/>
      <c r="G519" s="109" t="s">
        <v>269</v>
      </c>
      <c r="H519" s="343"/>
      <c r="I519" s="120">
        <f t="shared" si="23"/>
        <v>50</v>
      </c>
      <c r="J519" s="325"/>
    </row>
    <row r="520" spans="1:10" ht="31.5" customHeight="1" x14ac:dyDescent="0.15">
      <c r="A520" s="97" t="s">
        <v>208</v>
      </c>
      <c r="B520" s="97" t="str">
        <f t="shared" si="21"/>
        <v>2404</v>
      </c>
      <c r="C520" s="119" t="str">
        <f t="shared" si="22"/>
        <v>通所型独自サービス１・人欠処遇改善加算Ⅲ</v>
      </c>
      <c r="D520" s="339"/>
      <c r="E520" s="340"/>
      <c r="F520" s="166"/>
      <c r="G520" s="109" t="s">
        <v>271</v>
      </c>
      <c r="H520" s="343"/>
      <c r="I520" s="120">
        <f t="shared" si="23"/>
        <v>27</v>
      </c>
      <c r="J520" s="325"/>
    </row>
    <row r="521" spans="1:10" ht="31.5" customHeight="1" x14ac:dyDescent="0.15">
      <c r="A521" s="97" t="s">
        <v>217</v>
      </c>
      <c r="B521" s="97" t="str">
        <f t="shared" si="21"/>
        <v>2407</v>
      </c>
      <c r="C521" s="119" t="str">
        <f t="shared" si="22"/>
        <v>通所型独自サービス１・人欠特定処遇改善加算Ⅰ</v>
      </c>
      <c r="D521" s="339"/>
      <c r="E521" s="340"/>
      <c r="F521" s="166"/>
      <c r="G521" s="109" t="s">
        <v>367</v>
      </c>
      <c r="H521" s="343"/>
      <c r="I521" s="120">
        <f t="shared" si="23"/>
        <v>14</v>
      </c>
      <c r="J521" s="325"/>
    </row>
    <row r="522" spans="1:10" ht="31.5" customHeight="1" x14ac:dyDescent="0.15">
      <c r="A522" s="97" t="s">
        <v>217</v>
      </c>
      <c r="B522" s="97" t="str">
        <f t="shared" si="21"/>
        <v>2408</v>
      </c>
      <c r="C522" s="119" t="str">
        <f t="shared" si="22"/>
        <v>通所型独自サービス１・人欠特定処遇改善加算Ⅱ</v>
      </c>
      <c r="D522" s="339"/>
      <c r="E522" s="340"/>
      <c r="F522" s="166"/>
      <c r="G522" s="109" t="s">
        <v>453</v>
      </c>
      <c r="H522" s="343"/>
      <c r="I522" s="120">
        <f t="shared" si="23"/>
        <v>12</v>
      </c>
      <c r="J522" s="325"/>
    </row>
    <row r="523" spans="1:10" ht="31.5" customHeight="1" x14ac:dyDescent="0.15">
      <c r="A523" s="97" t="s">
        <v>217</v>
      </c>
      <c r="B523" s="97" t="str">
        <f t="shared" si="21"/>
        <v>2411</v>
      </c>
      <c r="C523" s="119" t="str">
        <f t="shared" si="22"/>
        <v>通所型独自サービス１・人欠同一建物減算１</v>
      </c>
      <c r="D523" s="339"/>
      <c r="E523" s="340"/>
      <c r="F523" s="166"/>
      <c r="G523" s="97" t="s">
        <v>568</v>
      </c>
      <c r="H523" s="343"/>
      <c r="I523" s="120">
        <f t="shared" si="23"/>
        <v>907.19999999999993</v>
      </c>
      <c r="J523" s="325"/>
    </row>
    <row r="524" spans="1:10" ht="31.5" customHeight="1" x14ac:dyDescent="0.15">
      <c r="A524" s="97" t="s">
        <v>217</v>
      </c>
      <c r="B524" s="97" t="str">
        <f t="shared" si="21"/>
        <v>2412</v>
      </c>
      <c r="C524" s="119" t="str">
        <f t="shared" si="22"/>
        <v>通所型独自サービス１・人欠同一建物減算１処遇改善加算Ⅰ</v>
      </c>
      <c r="D524" s="339"/>
      <c r="E524" s="340"/>
      <c r="F524" s="166"/>
      <c r="G524" s="109" t="s">
        <v>267</v>
      </c>
      <c r="H524" s="343"/>
      <c r="I524" s="120">
        <f t="shared" si="23"/>
        <v>54</v>
      </c>
      <c r="J524" s="325"/>
    </row>
    <row r="525" spans="1:10" ht="31.5" customHeight="1" x14ac:dyDescent="0.15">
      <c r="A525" s="97" t="s">
        <v>217</v>
      </c>
      <c r="B525" s="97" t="str">
        <f t="shared" si="21"/>
        <v>2413</v>
      </c>
      <c r="C525" s="119" t="str">
        <f t="shared" si="22"/>
        <v>通所型独自サービス１・人欠同一建物減算１処遇改善加算Ⅱ</v>
      </c>
      <c r="D525" s="339"/>
      <c r="E525" s="340"/>
      <c r="F525" s="166"/>
      <c r="G525" s="109" t="s">
        <v>269</v>
      </c>
      <c r="H525" s="343"/>
      <c r="I525" s="120">
        <f t="shared" si="23"/>
        <v>39</v>
      </c>
      <c r="J525" s="325"/>
    </row>
    <row r="526" spans="1:10" ht="31.5" customHeight="1" x14ac:dyDescent="0.15">
      <c r="A526" s="97" t="s">
        <v>217</v>
      </c>
      <c r="B526" s="97" t="str">
        <f t="shared" si="21"/>
        <v>2414</v>
      </c>
      <c r="C526" s="119" t="str">
        <f t="shared" si="22"/>
        <v>通所型独自サービス１・人欠同一建物減算１処遇改善加算Ⅲ</v>
      </c>
      <c r="D526" s="339"/>
      <c r="E526" s="340"/>
      <c r="F526" s="166"/>
      <c r="G526" s="109" t="s">
        <v>271</v>
      </c>
      <c r="H526" s="343"/>
      <c r="I526" s="120">
        <f t="shared" si="23"/>
        <v>21</v>
      </c>
      <c r="J526" s="325"/>
    </row>
    <row r="527" spans="1:10" ht="31.5" customHeight="1" x14ac:dyDescent="0.15">
      <c r="A527" s="97" t="s">
        <v>217</v>
      </c>
      <c r="B527" s="97" t="str">
        <f t="shared" si="21"/>
        <v>2417</v>
      </c>
      <c r="C527" s="119" t="str">
        <f t="shared" si="22"/>
        <v>通所型独自サービス１・人欠同一建物減算１特定処遇改善加算Ⅰ</v>
      </c>
      <c r="D527" s="339"/>
      <c r="E527" s="340"/>
      <c r="F527" s="166"/>
      <c r="G527" s="109" t="s">
        <v>367</v>
      </c>
      <c r="H527" s="343"/>
      <c r="I527" s="120">
        <f t="shared" si="23"/>
        <v>11</v>
      </c>
      <c r="J527" s="325"/>
    </row>
    <row r="528" spans="1:10" ht="31.5" customHeight="1" x14ac:dyDescent="0.15">
      <c r="A528" s="97" t="s">
        <v>217</v>
      </c>
      <c r="B528" s="97" t="str">
        <f t="shared" si="21"/>
        <v>2418</v>
      </c>
      <c r="C528" s="119" t="str">
        <f t="shared" si="22"/>
        <v>通所型独自サービス１・人欠同一建物減算１特定処遇改善加Ⅱ</v>
      </c>
      <c r="D528" s="339"/>
      <c r="E528" s="340"/>
      <c r="F528" s="166"/>
      <c r="G528" s="109" t="s">
        <v>453</v>
      </c>
      <c r="H528" s="343"/>
      <c r="I528" s="120">
        <f t="shared" si="23"/>
        <v>9</v>
      </c>
      <c r="J528" s="325"/>
    </row>
    <row r="529" spans="1:10" ht="31.5" customHeight="1" x14ac:dyDescent="0.15">
      <c r="A529" s="97" t="s">
        <v>217</v>
      </c>
      <c r="B529" s="97" t="str">
        <f t="shared" si="21"/>
        <v>2421</v>
      </c>
      <c r="C529" s="119" t="str">
        <f t="shared" si="22"/>
        <v>通所型独自サービス１日割・人欠</v>
      </c>
      <c r="D529" s="339"/>
      <c r="E529" s="340"/>
      <c r="F529" s="166"/>
      <c r="G529" s="97" t="s">
        <v>521</v>
      </c>
      <c r="H529" s="343"/>
      <c r="I529" s="120">
        <f t="shared" si="23"/>
        <v>38.5</v>
      </c>
      <c r="J529" s="344" t="s">
        <v>12</v>
      </c>
    </row>
    <row r="530" spans="1:10" ht="31.5" customHeight="1" x14ac:dyDescent="0.15">
      <c r="A530" s="97" t="s">
        <v>217</v>
      </c>
      <c r="B530" s="97" t="str">
        <f t="shared" si="21"/>
        <v>2422</v>
      </c>
      <c r="C530" s="119" t="str">
        <f t="shared" si="22"/>
        <v>通所型独自サービス１日割・人欠処遇改善加算Ⅰ</v>
      </c>
      <c r="D530" s="339"/>
      <c r="E530" s="340"/>
      <c r="F530" s="166"/>
      <c r="G530" s="107" t="s">
        <v>267</v>
      </c>
      <c r="H530" s="343"/>
      <c r="I530" s="120">
        <f t="shared" si="23"/>
        <v>2</v>
      </c>
      <c r="J530" s="325"/>
    </row>
    <row r="531" spans="1:10" ht="31.5" customHeight="1" x14ac:dyDescent="0.15">
      <c r="A531" s="97" t="s">
        <v>217</v>
      </c>
      <c r="B531" s="97" t="str">
        <f t="shared" si="21"/>
        <v>2423</v>
      </c>
      <c r="C531" s="119" t="str">
        <f t="shared" si="22"/>
        <v>通所型独自サービス１日割・人欠処遇改善加算Ⅱ</v>
      </c>
      <c r="D531" s="339"/>
      <c r="E531" s="340"/>
      <c r="F531" s="166"/>
      <c r="G531" s="107" t="s">
        <v>269</v>
      </c>
      <c r="H531" s="343"/>
      <c r="I531" s="120">
        <f t="shared" si="23"/>
        <v>2</v>
      </c>
      <c r="J531" s="325"/>
    </row>
    <row r="532" spans="1:10" ht="31.5" customHeight="1" x14ac:dyDescent="0.15">
      <c r="A532" s="97" t="s">
        <v>217</v>
      </c>
      <c r="B532" s="97" t="str">
        <f t="shared" si="21"/>
        <v>2424</v>
      </c>
      <c r="C532" s="119" t="str">
        <f t="shared" si="22"/>
        <v>通所型独自サービス１日割・人欠処遇改善加算Ⅲ</v>
      </c>
      <c r="D532" s="339"/>
      <c r="E532" s="340"/>
      <c r="F532" s="166"/>
      <c r="G532" s="107" t="s">
        <v>271</v>
      </c>
      <c r="H532" s="343"/>
      <c r="I532" s="120">
        <f t="shared" si="23"/>
        <v>1</v>
      </c>
      <c r="J532" s="325"/>
    </row>
    <row r="533" spans="1:10" s="77" customFormat="1" ht="31.5" customHeight="1" x14ac:dyDescent="0.15">
      <c r="A533" s="97" t="s">
        <v>217</v>
      </c>
      <c r="B533" s="97" t="str">
        <f t="shared" si="21"/>
        <v>2467</v>
      </c>
      <c r="C533" s="119" t="str">
        <f t="shared" si="22"/>
        <v>通所独自型サービス1日割人欠同一建物減算１</v>
      </c>
      <c r="D533" s="339"/>
      <c r="E533" s="340"/>
      <c r="F533" s="166"/>
      <c r="G533" s="99" t="s">
        <v>569</v>
      </c>
      <c r="H533" s="343"/>
      <c r="I533" s="120">
        <f t="shared" si="23"/>
        <v>29.4</v>
      </c>
      <c r="J533" s="325"/>
    </row>
    <row r="534" spans="1:10" s="77" customFormat="1" ht="31.5" customHeight="1" x14ac:dyDescent="0.15">
      <c r="A534" s="97" t="s">
        <v>217</v>
      </c>
      <c r="B534" s="97" t="str">
        <f t="shared" si="21"/>
        <v>2468</v>
      </c>
      <c r="C534" s="119" t="str">
        <f t="shared" si="22"/>
        <v>通所独自型サービス1日割人欠同一建物減算１処遇改善加算Ⅰ</v>
      </c>
      <c r="D534" s="339"/>
      <c r="E534" s="340"/>
      <c r="F534" s="166"/>
      <c r="G534" s="107" t="s">
        <v>183</v>
      </c>
      <c r="H534" s="343"/>
      <c r="I534" s="120">
        <f t="shared" si="23"/>
        <v>2</v>
      </c>
      <c r="J534" s="325"/>
    </row>
    <row r="535" spans="1:10" s="77" customFormat="1" ht="31.5" customHeight="1" x14ac:dyDescent="0.15">
      <c r="A535" s="97" t="s">
        <v>217</v>
      </c>
      <c r="B535" s="97" t="str">
        <f t="shared" si="21"/>
        <v>2469</v>
      </c>
      <c r="C535" s="119" t="str">
        <f t="shared" si="22"/>
        <v>通所独自型サービス1日割人欠同一建物減算１処遇改善加算Ⅱ</v>
      </c>
      <c r="D535" s="339"/>
      <c r="E535" s="340"/>
      <c r="F535" s="166"/>
      <c r="G535" s="107" t="s">
        <v>184</v>
      </c>
      <c r="H535" s="343"/>
      <c r="I535" s="120">
        <f t="shared" si="23"/>
        <v>1</v>
      </c>
      <c r="J535" s="325"/>
    </row>
    <row r="536" spans="1:10" s="77" customFormat="1" ht="31.5" customHeight="1" x14ac:dyDescent="0.15">
      <c r="A536" s="97" t="s">
        <v>217</v>
      </c>
      <c r="B536" s="97" t="str">
        <f t="shared" si="21"/>
        <v>2470</v>
      </c>
      <c r="C536" s="119" t="str">
        <f t="shared" si="22"/>
        <v>通所独自型サービス1日割人欠同一建物減算１処遇改善加算Ⅲ</v>
      </c>
      <c r="D536" s="339"/>
      <c r="E536" s="340"/>
      <c r="F536" s="166"/>
      <c r="G536" s="107" t="s">
        <v>185</v>
      </c>
      <c r="H536" s="343"/>
      <c r="I536" s="120">
        <f t="shared" si="23"/>
        <v>1</v>
      </c>
      <c r="J536" s="325"/>
    </row>
    <row r="537" spans="1:10" ht="31.5" customHeight="1" x14ac:dyDescent="0.15">
      <c r="A537" s="97" t="s">
        <v>217</v>
      </c>
      <c r="B537" s="97" t="str">
        <f t="shared" si="21"/>
        <v>2431</v>
      </c>
      <c r="C537" s="119" t="str">
        <f t="shared" si="22"/>
        <v>通所型独自サービス２・人欠</v>
      </c>
      <c r="D537" s="339"/>
      <c r="E537" s="340"/>
      <c r="F537" s="166" t="s">
        <v>29</v>
      </c>
      <c r="G537" s="97" t="s">
        <v>523</v>
      </c>
      <c r="H537" s="343"/>
      <c r="I537" s="120">
        <f t="shared" si="23"/>
        <v>2399.6</v>
      </c>
      <c r="J537" s="344" t="s">
        <v>11</v>
      </c>
    </row>
    <row r="538" spans="1:10" ht="31.5" customHeight="1" x14ac:dyDescent="0.15">
      <c r="A538" s="97" t="s">
        <v>217</v>
      </c>
      <c r="B538" s="97" t="str">
        <f t="shared" si="21"/>
        <v>2432</v>
      </c>
      <c r="C538" s="119" t="str">
        <f t="shared" si="22"/>
        <v>通所型独自サービス２・人欠処遇改善加算Ⅰ</v>
      </c>
      <c r="D538" s="339"/>
      <c r="E538" s="340"/>
      <c r="F538" s="166"/>
      <c r="G538" s="109" t="s">
        <v>267</v>
      </c>
      <c r="H538" s="343"/>
      <c r="I538" s="120">
        <f t="shared" si="23"/>
        <v>142</v>
      </c>
      <c r="J538" s="325"/>
    </row>
    <row r="539" spans="1:10" ht="31.5" customHeight="1" x14ac:dyDescent="0.15">
      <c r="A539" s="97" t="s">
        <v>217</v>
      </c>
      <c r="B539" s="97" t="str">
        <f t="shared" si="21"/>
        <v>2433</v>
      </c>
      <c r="C539" s="119" t="str">
        <f t="shared" si="22"/>
        <v>通所型独自サービス２・人欠処遇改善加算Ⅱ</v>
      </c>
      <c r="D539" s="339"/>
      <c r="E539" s="340"/>
      <c r="F539" s="166"/>
      <c r="G539" s="109" t="s">
        <v>269</v>
      </c>
      <c r="H539" s="343"/>
      <c r="I539" s="120">
        <f t="shared" si="23"/>
        <v>103</v>
      </c>
      <c r="J539" s="325"/>
    </row>
    <row r="540" spans="1:10" ht="31.5" customHeight="1" x14ac:dyDescent="0.15">
      <c r="A540" s="97" t="s">
        <v>217</v>
      </c>
      <c r="B540" s="97" t="str">
        <f t="shared" si="21"/>
        <v>2434</v>
      </c>
      <c r="C540" s="119" t="str">
        <f t="shared" si="22"/>
        <v>通所型独自サービス２・人欠処遇改善加算Ⅲ</v>
      </c>
      <c r="D540" s="339"/>
      <c r="E540" s="340"/>
      <c r="F540" s="166"/>
      <c r="G540" s="109" t="s">
        <v>271</v>
      </c>
      <c r="H540" s="343"/>
      <c r="I540" s="120">
        <f t="shared" si="23"/>
        <v>55</v>
      </c>
      <c r="J540" s="325"/>
    </row>
    <row r="541" spans="1:10" ht="31.5" customHeight="1" x14ac:dyDescent="0.15">
      <c r="A541" s="97" t="s">
        <v>217</v>
      </c>
      <c r="B541" s="97" t="str">
        <f t="shared" si="21"/>
        <v>2437</v>
      </c>
      <c r="C541" s="119" t="str">
        <f t="shared" si="22"/>
        <v>通所型独自サービス２・人欠特定処遇改善加算Ⅰ</v>
      </c>
      <c r="D541" s="339"/>
      <c r="E541" s="340"/>
      <c r="F541" s="166"/>
      <c r="G541" s="109" t="s">
        <v>367</v>
      </c>
      <c r="H541" s="343"/>
      <c r="I541" s="120">
        <f t="shared" si="23"/>
        <v>29</v>
      </c>
      <c r="J541" s="325"/>
    </row>
    <row r="542" spans="1:10" ht="31.5" customHeight="1" x14ac:dyDescent="0.15">
      <c r="A542" s="97" t="s">
        <v>217</v>
      </c>
      <c r="B542" s="97" t="str">
        <f t="shared" si="21"/>
        <v>2438</v>
      </c>
      <c r="C542" s="119" t="str">
        <f t="shared" si="22"/>
        <v>通所型独自サービス２・人欠特定処遇改善加算Ⅱ</v>
      </c>
      <c r="D542" s="339"/>
      <c r="E542" s="340"/>
      <c r="F542" s="166"/>
      <c r="G542" s="109" t="s">
        <v>453</v>
      </c>
      <c r="H542" s="343"/>
      <c r="I542" s="120">
        <f t="shared" si="23"/>
        <v>24</v>
      </c>
      <c r="J542" s="325"/>
    </row>
    <row r="543" spans="1:10" ht="31.5" customHeight="1" x14ac:dyDescent="0.15">
      <c r="A543" s="97" t="s">
        <v>217</v>
      </c>
      <c r="B543" s="97" t="str">
        <f t="shared" si="21"/>
        <v>2441</v>
      </c>
      <c r="C543" s="119" t="str">
        <f t="shared" si="22"/>
        <v>通所型独自サービス２・人欠同一建物減算２</v>
      </c>
      <c r="D543" s="339"/>
      <c r="E543" s="340"/>
      <c r="F543" s="166"/>
      <c r="G543" s="97" t="s">
        <v>570</v>
      </c>
      <c r="H543" s="343"/>
      <c r="I543" s="120">
        <f t="shared" si="23"/>
        <v>1873.1999999999998</v>
      </c>
      <c r="J543" s="325"/>
    </row>
    <row r="544" spans="1:10" ht="31.5" customHeight="1" x14ac:dyDescent="0.15">
      <c r="A544" s="97" t="s">
        <v>217</v>
      </c>
      <c r="B544" s="97" t="str">
        <f t="shared" si="21"/>
        <v>2442</v>
      </c>
      <c r="C544" s="119" t="str">
        <f t="shared" si="22"/>
        <v>通所型独自サービス２・人欠同一建物減算２処遇改善加算Ⅰ</v>
      </c>
      <c r="D544" s="339"/>
      <c r="E544" s="340"/>
      <c r="F544" s="166"/>
      <c r="G544" s="109" t="s">
        <v>267</v>
      </c>
      <c r="H544" s="343"/>
      <c r="I544" s="120">
        <f t="shared" si="23"/>
        <v>111</v>
      </c>
      <c r="J544" s="325"/>
    </row>
    <row r="545" spans="1:10" ht="31.5" customHeight="1" x14ac:dyDescent="0.15">
      <c r="A545" s="97" t="s">
        <v>217</v>
      </c>
      <c r="B545" s="97" t="str">
        <f t="shared" si="21"/>
        <v>2443</v>
      </c>
      <c r="C545" s="119" t="str">
        <f t="shared" si="22"/>
        <v>通所型独自サービス２・人欠同一建物減算２処遇改善加算Ⅱ</v>
      </c>
      <c r="D545" s="339"/>
      <c r="E545" s="340"/>
      <c r="F545" s="166"/>
      <c r="G545" s="109" t="s">
        <v>269</v>
      </c>
      <c r="H545" s="343"/>
      <c r="I545" s="120">
        <f t="shared" si="23"/>
        <v>81</v>
      </c>
      <c r="J545" s="325"/>
    </row>
    <row r="546" spans="1:10" ht="31.5" customHeight="1" x14ac:dyDescent="0.15">
      <c r="A546" s="97" t="s">
        <v>217</v>
      </c>
      <c r="B546" s="97" t="str">
        <f t="shared" si="21"/>
        <v>2444</v>
      </c>
      <c r="C546" s="119" t="str">
        <f t="shared" si="22"/>
        <v>通所型独自サービス２・人欠同一建物減算２処遇改善加算Ⅲ</v>
      </c>
      <c r="D546" s="339"/>
      <c r="E546" s="340"/>
      <c r="F546" s="166"/>
      <c r="G546" s="109" t="s">
        <v>271</v>
      </c>
      <c r="H546" s="343"/>
      <c r="I546" s="120">
        <f t="shared" si="23"/>
        <v>43</v>
      </c>
      <c r="J546" s="325"/>
    </row>
    <row r="547" spans="1:10" ht="31.5" customHeight="1" x14ac:dyDescent="0.15">
      <c r="A547" s="97" t="s">
        <v>217</v>
      </c>
      <c r="B547" s="97" t="str">
        <f t="shared" si="21"/>
        <v>2447</v>
      </c>
      <c r="C547" s="119" t="str">
        <f t="shared" si="22"/>
        <v>通所型独自サービス２・人欠同一建物減算２特定処遇改善加算Ⅰ</v>
      </c>
      <c r="D547" s="339"/>
      <c r="E547" s="340"/>
      <c r="F547" s="166"/>
      <c r="G547" s="109" t="s">
        <v>367</v>
      </c>
      <c r="H547" s="343"/>
      <c r="I547" s="120">
        <f t="shared" si="23"/>
        <v>22</v>
      </c>
      <c r="J547" s="325"/>
    </row>
    <row r="548" spans="1:10" ht="31.5" customHeight="1" x14ac:dyDescent="0.15">
      <c r="A548" s="97" t="s">
        <v>217</v>
      </c>
      <c r="B548" s="97" t="str">
        <f t="shared" si="21"/>
        <v>2448</v>
      </c>
      <c r="C548" s="119" t="str">
        <f t="shared" si="22"/>
        <v>通所型独自サービス２・人欠同一建物減算２特定処遇改善加算Ⅱ</v>
      </c>
      <c r="D548" s="339"/>
      <c r="E548" s="340"/>
      <c r="F548" s="166"/>
      <c r="G548" s="109" t="s">
        <v>453</v>
      </c>
      <c r="H548" s="343"/>
      <c r="I548" s="120">
        <f t="shared" si="23"/>
        <v>19</v>
      </c>
      <c r="J548" s="325"/>
    </row>
    <row r="549" spans="1:10" ht="31.5" customHeight="1" x14ac:dyDescent="0.15">
      <c r="A549" s="97" t="s">
        <v>217</v>
      </c>
      <c r="B549" s="97" t="str">
        <f t="shared" si="21"/>
        <v>2451</v>
      </c>
      <c r="C549" s="119" t="str">
        <f t="shared" si="22"/>
        <v>通所型独自サービス２日割・人欠</v>
      </c>
      <c r="D549" s="339"/>
      <c r="E549" s="340"/>
      <c r="F549" s="166"/>
      <c r="G549" s="97" t="s">
        <v>525</v>
      </c>
      <c r="H549" s="343"/>
      <c r="I549" s="111">
        <f t="shared" si="23"/>
        <v>79.099999999999994</v>
      </c>
      <c r="J549" s="166" t="s">
        <v>12</v>
      </c>
    </row>
    <row r="550" spans="1:10" ht="31.5" customHeight="1" x14ac:dyDescent="0.15">
      <c r="A550" s="97" t="s">
        <v>217</v>
      </c>
      <c r="B550" s="97" t="str">
        <f t="shared" si="21"/>
        <v>2452</v>
      </c>
      <c r="C550" s="119" t="str">
        <f t="shared" si="22"/>
        <v>通所型独自サービス２日割・人欠処遇改善加算Ⅰ</v>
      </c>
      <c r="D550" s="339"/>
      <c r="E550" s="340"/>
      <c r="F550" s="166"/>
      <c r="G550" s="107" t="s">
        <v>267</v>
      </c>
      <c r="H550" s="343"/>
      <c r="I550" s="111">
        <f t="shared" si="23"/>
        <v>5</v>
      </c>
      <c r="J550" s="166"/>
    </row>
    <row r="551" spans="1:10" ht="31.5" customHeight="1" x14ac:dyDescent="0.15">
      <c r="A551" s="97" t="s">
        <v>217</v>
      </c>
      <c r="B551" s="97" t="str">
        <f t="shared" si="21"/>
        <v>2453</v>
      </c>
      <c r="C551" s="119" t="str">
        <f t="shared" si="22"/>
        <v>通所型独自サービス２日割・人欠処遇改善加算Ⅱ</v>
      </c>
      <c r="D551" s="339"/>
      <c r="E551" s="340"/>
      <c r="F551" s="166"/>
      <c r="G551" s="107" t="s">
        <v>269</v>
      </c>
      <c r="H551" s="343"/>
      <c r="I551" s="111">
        <f t="shared" si="23"/>
        <v>3</v>
      </c>
      <c r="J551" s="166"/>
    </row>
    <row r="552" spans="1:10" ht="31.5" customHeight="1" x14ac:dyDescent="0.15">
      <c r="A552" s="97" t="s">
        <v>217</v>
      </c>
      <c r="B552" s="97" t="str">
        <f t="shared" si="21"/>
        <v>2454</v>
      </c>
      <c r="C552" s="119" t="str">
        <f t="shared" si="22"/>
        <v>通所型独自サービス２日割・人欠処遇改善加算Ⅲ</v>
      </c>
      <c r="D552" s="339"/>
      <c r="E552" s="340"/>
      <c r="F552" s="166"/>
      <c r="G552" s="107" t="s">
        <v>271</v>
      </c>
      <c r="H552" s="343"/>
      <c r="I552" s="111">
        <f t="shared" si="23"/>
        <v>2</v>
      </c>
      <c r="J552" s="166"/>
    </row>
    <row r="553" spans="1:10" ht="31.5" customHeight="1" x14ac:dyDescent="0.15">
      <c r="A553" s="97" t="s">
        <v>217</v>
      </c>
      <c r="B553" s="97" t="str">
        <f t="shared" si="21"/>
        <v>2457</v>
      </c>
      <c r="C553" s="119" t="str">
        <f t="shared" si="22"/>
        <v>通所型独自サービス２日割・人欠特定処遇改善加算Ⅰ</v>
      </c>
      <c r="D553" s="339"/>
      <c r="E553" s="340"/>
      <c r="F553" s="166"/>
      <c r="G553" s="109" t="s">
        <v>367</v>
      </c>
      <c r="H553" s="343"/>
      <c r="I553" s="111">
        <f t="shared" si="23"/>
        <v>1</v>
      </c>
      <c r="J553" s="166"/>
    </row>
    <row r="554" spans="1:10" ht="31.5" customHeight="1" x14ac:dyDescent="0.15">
      <c r="A554" s="97" t="s">
        <v>217</v>
      </c>
      <c r="B554" s="97" t="str">
        <f t="shared" si="21"/>
        <v>2458</v>
      </c>
      <c r="C554" s="119" t="str">
        <f t="shared" si="22"/>
        <v>通所型独自サービス２日割・人欠特定処遇改善加算Ⅱ</v>
      </c>
      <c r="D554" s="339"/>
      <c r="E554" s="340"/>
      <c r="F554" s="166"/>
      <c r="G554" s="109" t="s">
        <v>453</v>
      </c>
      <c r="H554" s="343"/>
      <c r="I554" s="111">
        <f t="shared" si="23"/>
        <v>1</v>
      </c>
      <c r="J554" s="166"/>
    </row>
    <row r="555" spans="1:10" ht="31.5" customHeight="1" x14ac:dyDescent="0.15">
      <c r="A555" s="97" t="s">
        <v>217</v>
      </c>
      <c r="B555" s="97" t="str">
        <f t="shared" si="21"/>
        <v>2459</v>
      </c>
      <c r="C555" s="119" t="str">
        <f t="shared" si="22"/>
        <v>通所型独自サービス２日割・人欠同一建物減算２</v>
      </c>
      <c r="D555" s="339"/>
      <c r="E555" s="340"/>
      <c r="F555" s="166"/>
      <c r="G555" s="99" t="s">
        <v>531</v>
      </c>
      <c r="H555" s="343"/>
      <c r="I555" s="111">
        <f t="shared" si="23"/>
        <v>62</v>
      </c>
      <c r="J555" s="166"/>
    </row>
    <row r="556" spans="1:10" ht="31.5" customHeight="1" x14ac:dyDescent="0.15">
      <c r="A556" s="97" t="s">
        <v>217</v>
      </c>
      <c r="B556" s="97" t="str">
        <f t="shared" si="21"/>
        <v>2460</v>
      </c>
      <c r="C556" s="119" t="str">
        <f t="shared" si="22"/>
        <v>通所型独自サービス２日割・人欠同一建物減算２処遇改善加算Ⅰ</v>
      </c>
      <c r="D556" s="339"/>
      <c r="E556" s="340"/>
      <c r="F556" s="166"/>
      <c r="G556" s="107" t="s">
        <v>183</v>
      </c>
      <c r="H556" s="343"/>
      <c r="I556" s="111">
        <f t="shared" si="23"/>
        <v>4</v>
      </c>
      <c r="J556" s="166"/>
    </row>
    <row r="557" spans="1:10" ht="31.5" customHeight="1" x14ac:dyDescent="0.15">
      <c r="A557" s="97" t="s">
        <v>217</v>
      </c>
      <c r="B557" s="97" t="str">
        <f t="shared" si="21"/>
        <v>2461</v>
      </c>
      <c r="C557" s="119" t="str">
        <f t="shared" si="22"/>
        <v>通所型独自サービス２日割・人欠同一建物減算２処遇改善加算Ⅱ</v>
      </c>
      <c r="D557" s="339"/>
      <c r="E557" s="340"/>
      <c r="F557" s="166"/>
      <c r="G557" s="107" t="s">
        <v>184</v>
      </c>
      <c r="H557" s="343"/>
      <c r="I557" s="111">
        <f t="shared" si="23"/>
        <v>3</v>
      </c>
      <c r="J557" s="166"/>
    </row>
    <row r="558" spans="1:10" ht="31.5" customHeight="1" x14ac:dyDescent="0.15">
      <c r="A558" s="97" t="s">
        <v>217</v>
      </c>
      <c r="B558" s="97" t="str">
        <f t="shared" si="21"/>
        <v>2462</v>
      </c>
      <c r="C558" s="119" t="str">
        <f t="shared" si="22"/>
        <v>通所型独自サービス２日割・人欠同一建物減算２処遇改善加算Ⅲ</v>
      </c>
      <c r="D558" s="339"/>
      <c r="E558" s="340"/>
      <c r="F558" s="166"/>
      <c r="G558" s="107" t="s">
        <v>185</v>
      </c>
      <c r="H558" s="343"/>
      <c r="I558" s="111">
        <f t="shared" si="23"/>
        <v>1</v>
      </c>
      <c r="J558" s="166"/>
    </row>
    <row r="559" spans="1:10" ht="31.5" customHeight="1" x14ac:dyDescent="0.15">
      <c r="A559" s="97" t="s">
        <v>217</v>
      </c>
      <c r="B559" s="97" t="str">
        <f t="shared" si="21"/>
        <v>2465</v>
      </c>
      <c r="C559" s="119" t="str">
        <f t="shared" si="22"/>
        <v>通所型独自サービス２日割・人欠同一建物減算２特定処遇改善加算Ⅰ</v>
      </c>
      <c r="D559" s="339"/>
      <c r="E559" s="340"/>
      <c r="F559" s="166"/>
      <c r="G559" s="109" t="s">
        <v>367</v>
      </c>
      <c r="H559" s="343"/>
      <c r="I559" s="111">
        <f t="shared" ref="I559:I560" si="24">I511</f>
        <v>1</v>
      </c>
      <c r="J559" s="166"/>
    </row>
    <row r="560" spans="1:10" ht="31.5" customHeight="1" x14ac:dyDescent="0.15">
      <c r="A560" s="97" t="s">
        <v>217</v>
      </c>
      <c r="B560" s="97" t="str">
        <f t="shared" si="21"/>
        <v>2466</v>
      </c>
      <c r="C560" s="119" t="str">
        <f t="shared" si="22"/>
        <v>通所型独自サービス２日割・人欠同一建物減算２特定処遇改善加算Ⅱ</v>
      </c>
      <c r="D560" s="341"/>
      <c r="E560" s="342"/>
      <c r="F560" s="166"/>
      <c r="G560" s="109" t="s">
        <v>453</v>
      </c>
      <c r="H560" s="343"/>
      <c r="I560" s="111">
        <f t="shared" si="24"/>
        <v>1</v>
      </c>
      <c r="J560" s="166"/>
    </row>
    <row r="561" spans="1:10" ht="31.5" customHeight="1" x14ac:dyDescent="0.15">
      <c r="A561" s="46" t="s">
        <v>301</v>
      </c>
      <c r="B561" s="63"/>
      <c r="C561" s="48"/>
      <c r="D561" s="49"/>
      <c r="E561" s="49"/>
      <c r="F561" s="42"/>
      <c r="G561" s="53"/>
      <c r="H561" s="64"/>
      <c r="I561" s="56"/>
      <c r="J561" s="42"/>
    </row>
    <row r="562" spans="1:10" ht="31.5" customHeight="1" x14ac:dyDescent="0.15">
      <c r="A562" s="46"/>
      <c r="B562" s="63"/>
      <c r="C562" s="48"/>
      <c r="D562" s="49"/>
      <c r="E562" s="49"/>
      <c r="F562" s="42"/>
      <c r="G562" s="53"/>
      <c r="H562" s="64"/>
      <c r="I562" s="56"/>
      <c r="J562" s="42"/>
    </row>
  </sheetData>
  <autoFilter ref="A516:AK561">
    <filterColumn colId="3" showButton="0"/>
    <filterColumn colId="4" showButton="0"/>
    <filterColumn colId="5" showButton="0"/>
    <filterColumn colId="6" showButton="0"/>
  </autoFilter>
  <mergeCells count="160">
    <mergeCell ref="J286:J297"/>
    <mergeCell ref="G292:H292"/>
    <mergeCell ref="G298:H298"/>
    <mergeCell ref="J298:J308"/>
    <mergeCell ref="G304:H304"/>
    <mergeCell ref="F309:F332"/>
    <mergeCell ref="G309:H309"/>
    <mergeCell ref="J309:J320"/>
    <mergeCell ref="G315:H315"/>
    <mergeCell ref="G321:H321"/>
    <mergeCell ref="J321:J332"/>
    <mergeCell ref="G327:H327"/>
    <mergeCell ref="D363:D374"/>
    <mergeCell ref="E363:F368"/>
    <mergeCell ref="G363:H363"/>
    <mergeCell ref="E369:F374"/>
    <mergeCell ref="G369:H369"/>
    <mergeCell ref="E375:F392"/>
    <mergeCell ref="D286:E332"/>
    <mergeCell ref="F286:F308"/>
    <mergeCell ref="G286:H286"/>
    <mergeCell ref="A283:B283"/>
    <mergeCell ref="C283:C284"/>
    <mergeCell ref="A186:B186"/>
    <mergeCell ref="C186:C187"/>
    <mergeCell ref="A234:B234"/>
    <mergeCell ref="C234:C235"/>
    <mergeCell ref="J467:J468"/>
    <mergeCell ref="D469:E512"/>
    <mergeCell ref="F469:F488"/>
    <mergeCell ref="H469:H512"/>
    <mergeCell ref="J469:J480"/>
    <mergeCell ref="J481:J488"/>
    <mergeCell ref="J236:J247"/>
    <mergeCell ref="J208:J219"/>
    <mergeCell ref="J188:J199"/>
    <mergeCell ref="J458:J461"/>
    <mergeCell ref="D462:F465"/>
    <mergeCell ref="G462:H462"/>
    <mergeCell ref="J462:J465"/>
    <mergeCell ref="E393:F398"/>
    <mergeCell ref="D399:F404"/>
    <mergeCell ref="G399:H399"/>
    <mergeCell ref="D405:E439"/>
    <mergeCell ref="F405:F418"/>
    <mergeCell ref="A515:B515"/>
    <mergeCell ref="C515:C516"/>
    <mergeCell ref="D515:H516"/>
    <mergeCell ref="I515:I516"/>
    <mergeCell ref="J515:J516"/>
    <mergeCell ref="A285:J285"/>
    <mergeCell ref="A467:B467"/>
    <mergeCell ref="C467:C468"/>
    <mergeCell ref="D467:H468"/>
    <mergeCell ref="I467:I468"/>
    <mergeCell ref="F419:F430"/>
    <mergeCell ref="D333:F338"/>
    <mergeCell ref="G333:H333"/>
    <mergeCell ref="J333:J457"/>
    <mergeCell ref="D339:F344"/>
    <mergeCell ref="G339:H339"/>
    <mergeCell ref="D345:F350"/>
    <mergeCell ref="G345:H345"/>
    <mergeCell ref="D351:F356"/>
    <mergeCell ref="G351:H351"/>
    <mergeCell ref="D357:F362"/>
    <mergeCell ref="G357:H357"/>
    <mergeCell ref="F431:F439"/>
    <mergeCell ref="D375:D398"/>
    <mergeCell ref="J517:J528"/>
    <mergeCell ref="J529:J536"/>
    <mergeCell ref="F537:F560"/>
    <mergeCell ref="J537:J548"/>
    <mergeCell ref="J549:J560"/>
    <mergeCell ref="F28:F51"/>
    <mergeCell ref="F489:F512"/>
    <mergeCell ref="J489:J500"/>
    <mergeCell ref="J501:J512"/>
    <mergeCell ref="J256:J267"/>
    <mergeCell ref="G52:H52"/>
    <mergeCell ref="I283:I284"/>
    <mergeCell ref="J283:J284"/>
    <mergeCell ref="J181:J184"/>
    <mergeCell ref="J268:J279"/>
    <mergeCell ref="J248:J255"/>
    <mergeCell ref="J186:J187"/>
    <mergeCell ref="D186:H187"/>
    <mergeCell ref="F124:F137"/>
    <mergeCell ref="F138:F149"/>
    <mergeCell ref="D118:F123"/>
    <mergeCell ref="D188:E231"/>
    <mergeCell ref="H188:H231"/>
    <mergeCell ref="G58:H58"/>
    <mergeCell ref="G5:H5"/>
    <mergeCell ref="F5:F27"/>
    <mergeCell ref="D517:E560"/>
    <mergeCell ref="F517:F536"/>
    <mergeCell ref="H517:H560"/>
    <mergeCell ref="D440:F457"/>
    <mergeCell ref="G440:H440"/>
    <mergeCell ref="G446:H446"/>
    <mergeCell ref="D458:F461"/>
    <mergeCell ref="D283:H284"/>
    <mergeCell ref="D181:F184"/>
    <mergeCell ref="F236:F255"/>
    <mergeCell ref="D236:E279"/>
    <mergeCell ref="F256:F279"/>
    <mergeCell ref="H236:H279"/>
    <mergeCell ref="D82:D93"/>
    <mergeCell ref="D159:F176"/>
    <mergeCell ref="D177:F180"/>
    <mergeCell ref="E88:F93"/>
    <mergeCell ref="F188:F207"/>
    <mergeCell ref="G88:H88"/>
    <mergeCell ref="E82:F87"/>
    <mergeCell ref="D124:E158"/>
    <mergeCell ref="F150:F158"/>
    <mergeCell ref="J17:J27"/>
    <mergeCell ref="A2:B2"/>
    <mergeCell ref="C2:C3"/>
    <mergeCell ref="E112:F117"/>
    <mergeCell ref="G17:H17"/>
    <mergeCell ref="G11:H11"/>
    <mergeCell ref="G23:H23"/>
    <mergeCell ref="G28:H28"/>
    <mergeCell ref="J5:J16"/>
    <mergeCell ref="J28:J39"/>
    <mergeCell ref="I2:I3"/>
    <mergeCell ref="G34:H34"/>
    <mergeCell ref="G40:H40"/>
    <mergeCell ref="G46:H46"/>
    <mergeCell ref="J40:J51"/>
    <mergeCell ref="J2:J3"/>
    <mergeCell ref="A4:J4"/>
    <mergeCell ref="D2:H3"/>
    <mergeCell ref="D76:F81"/>
    <mergeCell ref="D64:F69"/>
    <mergeCell ref="D70:F75"/>
    <mergeCell ref="D5:E51"/>
    <mergeCell ref="E94:F111"/>
    <mergeCell ref="D94:D117"/>
    <mergeCell ref="G64:H64"/>
    <mergeCell ref="G70:H70"/>
    <mergeCell ref="G76:H76"/>
    <mergeCell ref="G82:H82"/>
    <mergeCell ref="J200:J207"/>
    <mergeCell ref="J220:J231"/>
    <mergeCell ref="D234:H235"/>
    <mergeCell ref="F208:F231"/>
    <mergeCell ref="I234:I235"/>
    <mergeCell ref="J52:J176"/>
    <mergeCell ref="D58:F63"/>
    <mergeCell ref="D52:F57"/>
    <mergeCell ref="G118:H118"/>
    <mergeCell ref="G159:H159"/>
    <mergeCell ref="G165:H165"/>
    <mergeCell ref="G181:H181"/>
    <mergeCell ref="J177:J180"/>
    <mergeCell ref="I186:I187"/>
    <mergeCell ref="J234:J235"/>
  </mergeCells>
  <phoneticPr fontId="4"/>
  <pageMargins left="0.70866141732283472" right="0.70866141732283472" top="0.74803149606299213" bottom="0.74803149606299213" header="0.31496062992125984" footer="0.31496062992125984"/>
  <pageSetup paperSize="9" scale="2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N29"/>
  <sheetViews>
    <sheetView view="pageBreakPreview" zoomScale="80" zoomScaleNormal="80" zoomScaleSheetLayoutView="80" workbookViewId="0">
      <selection activeCell="C14" sqref="C14"/>
    </sheetView>
  </sheetViews>
  <sheetFormatPr defaultRowHeight="13.5" x14ac:dyDescent="0.15"/>
  <cols>
    <col min="1" max="2" width="14.25" style="103" customWidth="1"/>
    <col min="3" max="3" width="78.125" style="103" bestFit="1" customWidth="1"/>
    <col min="4" max="4" width="11" style="103" customWidth="1"/>
    <col min="5" max="5" width="9" style="103"/>
    <col min="6" max="6" width="21.375" style="103" customWidth="1"/>
    <col min="7" max="7" width="47.375" style="103" bestFit="1" customWidth="1"/>
    <col min="8" max="8" width="17.375" style="103" customWidth="1"/>
    <col min="9" max="9" width="13.875" style="103" customWidth="1"/>
    <col min="10" max="11" width="14.25" style="103" customWidth="1"/>
    <col min="12" max="16384" width="9" style="103"/>
  </cols>
  <sheetData>
    <row r="1" spans="1:11" s="38" customFormat="1" ht="30" customHeight="1" thickBot="1" x14ac:dyDescent="0.2">
      <c r="A1" s="46" t="s">
        <v>192</v>
      </c>
      <c r="B1" s="43"/>
      <c r="J1" s="88"/>
      <c r="K1" s="43"/>
    </row>
    <row r="2" spans="1:11" customFormat="1" ht="25.5" customHeight="1" x14ac:dyDescent="0.15">
      <c r="A2" s="358" t="s">
        <v>2</v>
      </c>
      <c r="B2" s="359"/>
      <c r="C2" s="360" t="s">
        <v>3</v>
      </c>
      <c r="D2" s="359" t="s">
        <v>4</v>
      </c>
      <c r="E2" s="359"/>
      <c r="F2" s="359"/>
      <c r="G2" s="359"/>
      <c r="H2" s="359"/>
      <c r="I2" s="359"/>
      <c r="J2" s="361" t="s">
        <v>9</v>
      </c>
      <c r="K2" s="362" t="s">
        <v>10</v>
      </c>
    </row>
    <row r="3" spans="1:11" customFormat="1" ht="25.5" customHeight="1" x14ac:dyDescent="0.15">
      <c r="A3" s="142" t="s">
        <v>0</v>
      </c>
      <c r="B3" s="148" t="s">
        <v>1</v>
      </c>
      <c r="C3" s="180"/>
      <c r="D3" s="176"/>
      <c r="E3" s="176"/>
      <c r="F3" s="176"/>
      <c r="G3" s="176"/>
      <c r="H3" s="176"/>
      <c r="I3" s="176"/>
      <c r="J3" s="177"/>
      <c r="K3" s="363"/>
    </row>
    <row r="4" spans="1:11" ht="27.75" customHeight="1" x14ac:dyDescent="0.15">
      <c r="A4" s="143" t="s">
        <v>161</v>
      </c>
      <c r="B4" s="147">
        <v>1001</v>
      </c>
      <c r="C4" s="80" t="s">
        <v>186</v>
      </c>
      <c r="D4" s="167" t="s">
        <v>164</v>
      </c>
      <c r="E4" s="351"/>
      <c r="F4" s="168"/>
      <c r="G4" s="282" t="s">
        <v>645</v>
      </c>
      <c r="H4" s="101">
        <v>438</v>
      </c>
      <c r="I4" s="102" t="s">
        <v>165</v>
      </c>
      <c r="J4" s="101">
        <f>H4</f>
        <v>438</v>
      </c>
      <c r="K4" s="348" t="s">
        <v>11</v>
      </c>
    </row>
    <row r="5" spans="1:11" ht="27.75" customHeight="1" x14ac:dyDescent="0.15">
      <c r="A5" s="143" t="s">
        <v>161</v>
      </c>
      <c r="B5" s="147">
        <v>1002</v>
      </c>
      <c r="C5" s="80" t="s">
        <v>187</v>
      </c>
      <c r="D5" s="352"/>
      <c r="E5" s="353"/>
      <c r="F5" s="324"/>
      <c r="G5" s="283"/>
      <c r="H5" s="104">
        <f>ROUNDUP(H4*0.7,0)</f>
        <v>307</v>
      </c>
      <c r="I5" s="102" t="s">
        <v>165</v>
      </c>
      <c r="J5" s="101">
        <f>H5</f>
        <v>307</v>
      </c>
      <c r="K5" s="349"/>
    </row>
    <row r="6" spans="1:11" ht="27.75" customHeight="1" x14ac:dyDescent="0.15">
      <c r="A6" s="143" t="s">
        <v>161</v>
      </c>
      <c r="B6" s="147">
        <v>1003</v>
      </c>
      <c r="C6" s="80" t="s">
        <v>188</v>
      </c>
      <c r="D6" s="352"/>
      <c r="E6" s="353"/>
      <c r="F6" s="324"/>
      <c r="G6" s="283"/>
      <c r="H6" s="104">
        <f>ROUNDUP(H4*0.6,0)</f>
        <v>263</v>
      </c>
      <c r="I6" s="102" t="s">
        <v>165</v>
      </c>
      <c r="J6" s="101">
        <f>H6</f>
        <v>263</v>
      </c>
      <c r="K6" s="349"/>
    </row>
    <row r="7" spans="1:11" ht="27.75" customHeight="1" x14ac:dyDescent="0.15">
      <c r="A7" s="143" t="s">
        <v>161</v>
      </c>
      <c r="B7" s="147">
        <v>3001</v>
      </c>
      <c r="C7" s="80" t="s">
        <v>162</v>
      </c>
      <c r="D7" s="352"/>
      <c r="E7" s="353"/>
      <c r="F7" s="324"/>
      <c r="G7" s="283"/>
      <c r="H7" s="101">
        <v>300</v>
      </c>
      <c r="I7" s="102" t="s">
        <v>163</v>
      </c>
      <c r="J7" s="101">
        <f>H7</f>
        <v>300</v>
      </c>
      <c r="K7" s="349"/>
    </row>
    <row r="8" spans="1:11" ht="27.75" customHeight="1" thickBot="1" x14ac:dyDescent="0.2">
      <c r="A8" s="150" t="s">
        <v>161</v>
      </c>
      <c r="B8" s="151">
        <v>6001</v>
      </c>
      <c r="C8" s="152" t="s">
        <v>467</v>
      </c>
      <c r="D8" s="354"/>
      <c r="E8" s="355"/>
      <c r="F8" s="356"/>
      <c r="G8" s="357"/>
      <c r="H8" s="153">
        <v>300</v>
      </c>
      <c r="I8" s="154" t="s">
        <v>163</v>
      </c>
      <c r="J8" s="155">
        <f>H8</f>
        <v>300</v>
      </c>
      <c r="K8" s="350"/>
    </row>
    <row r="29" spans="14:14" x14ac:dyDescent="0.15">
      <c r="N29" s="103" t="s">
        <v>651</v>
      </c>
    </row>
  </sheetData>
  <mergeCells count="8">
    <mergeCell ref="K4:K8"/>
    <mergeCell ref="D4:F8"/>
    <mergeCell ref="G4:G8"/>
    <mergeCell ref="A2:B2"/>
    <mergeCell ref="C2:C3"/>
    <mergeCell ref="D2:I3"/>
    <mergeCell ref="J2:J3"/>
    <mergeCell ref="K2:K3"/>
  </mergeCells>
  <phoneticPr fontId="3"/>
  <pageMargins left="0.70866141732283472" right="0.62992125984251968" top="0.74803149606299213" bottom="0.74803149606299213" header="0.31496062992125984" footer="0.31496062992125984"/>
  <pageSetup paperSize="9" scale="51" orientation="landscape" r:id="rId1"/>
</worksheet>
</file>