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fs23\Public\高齢者支援課\非公開\02 地域包括支援担当\総合事業\★指定関係\サービスコード\令和３年度報酬改定\"/>
    </mc:Choice>
  </mc:AlternateContent>
  <workbookProtection workbookPassword="C753" lockStructure="1"/>
  <bookViews>
    <workbookView xWindow="0" yWindow="0" windowWidth="28800" windowHeight="12210" tabRatio="837" activeTab="6"/>
  </bookViews>
  <sheets>
    <sheet name="Ａ2　訪問型(介護予防訪問介護相当）" sheetId="15" r:id="rId1"/>
    <sheet name="Ａ2　訪問型(健康づくりヘルパー)" sheetId="12" r:id="rId2"/>
    <sheet name="5通所型(緩和)" sheetId="5" state="hidden" r:id="rId3"/>
    <sheet name="Ａ３訪問型【給付制限】" sheetId="13" r:id="rId4"/>
    <sheet name="Ａ6　通所型(介護予防通所介護相当)" sheetId="10" r:id="rId5"/>
    <sheet name="Ａ７通所型【給付制限】" sheetId="14" r:id="rId6"/>
    <sheet name="AF　介護予防ケアマネジメント" sheetId="11" r:id="rId7"/>
  </sheets>
  <definedNames>
    <definedName name="_xlnm._FilterDatabase" localSheetId="3" hidden="1">Ａ３訪問型【給付制限】!$C$1:$C$529</definedName>
    <definedName name="_xlnm._FilterDatabase" localSheetId="5" hidden="1">Ａ７通所型【給付制限】!$A$3:$K$245</definedName>
    <definedName name="_xlnm.Print_Area" localSheetId="2">'5通所型(緩和)'!$A$1:$K$54</definedName>
    <definedName name="_xlnm.Print_Area" localSheetId="0">'Ａ2　訪問型(介護予防訪問介護相当）'!$A$1:$I$27</definedName>
    <definedName name="_xlnm.Print_Area" localSheetId="1">'Ａ2　訪問型(健康づくりヘルパー)'!$A$1:$I$10</definedName>
    <definedName name="_xlnm.Print_Area" localSheetId="3">Ａ３訪問型【給付制限】!$A$1:$H$284</definedName>
    <definedName name="_xlnm.Print_Area" localSheetId="4">'Ａ6　通所型(介護予防通所介護相当)'!$A$1:$K$60</definedName>
    <definedName name="_xlnm.Print_Area" localSheetId="5">Ａ７通所型【給付制限】!$A$1:$J$769</definedName>
    <definedName name="_xlnm.Print_Area" localSheetId="6">'AF　介護予防ケアマネジメント'!$A$1:$K$9</definedName>
  </definedNames>
  <calcPr calcId="162913" refMode="R1C1"/>
</workbook>
</file>

<file path=xl/calcChain.xml><?xml version="1.0" encoding="utf-8"?>
<calcChain xmlns="http://schemas.openxmlformats.org/spreadsheetml/2006/main">
  <c r="C269" i="14" l="1"/>
  <c r="C705" i="14" l="1"/>
  <c r="C706" i="14"/>
  <c r="C707" i="14"/>
  <c r="C708" i="14"/>
  <c r="C709" i="14"/>
  <c r="C710" i="14"/>
  <c r="C711" i="14"/>
  <c r="C712" i="14"/>
  <c r="C713" i="14"/>
  <c r="C714" i="14"/>
  <c r="C715" i="14"/>
  <c r="C716" i="14"/>
  <c r="C717" i="14"/>
  <c r="C718" i="14"/>
  <c r="C719" i="14"/>
  <c r="C720" i="14"/>
  <c r="C721" i="14"/>
  <c r="C722" i="14"/>
  <c r="C723" i="14"/>
  <c r="C724" i="14"/>
  <c r="C725" i="14"/>
  <c r="C726" i="14"/>
  <c r="C727" i="14"/>
  <c r="C728" i="14"/>
  <c r="C729" i="14"/>
  <c r="C730" i="14"/>
  <c r="C731" i="14"/>
  <c r="C732" i="14"/>
  <c r="C733" i="14"/>
  <c r="C734" i="14"/>
  <c r="C735" i="14"/>
  <c r="C736" i="14"/>
  <c r="C737" i="14"/>
  <c r="C738" i="14"/>
  <c r="C739" i="14"/>
  <c r="C740" i="14"/>
  <c r="C741" i="14"/>
  <c r="C742" i="14"/>
  <c r="C743" i="14"/>
  <c r="C744" i="14"/>
  <c r="C745" i="14"/>
  <c r="C746" i="14"/>
  <c r="C747" i="14"/>
  <c r="C748" i="14"/>
  <c r="C749" i="14"/>
  <c r="C750" i="14"/>
  <c r="C751" i="14"/>
  <c r="C752" i="14"/>
  <c r="C753" i="14"/>
  <c r="C754" i="14"/>
  <c r="C755" i="14"/>
  <c r="C756" i="14"/>
  <c r="C757" i="14"/>
  <c r="C758" i="14"/>
  <c r="C759" i="14"/>
  <c r="C760" i="14"/>
  <c r="C761" i="14"/>
  <c r="C762" i="14"/>
  <c r="C763" i="14"/>
  <c r="C764" i="14"/>
  <c r="C765" i="14"/>
  <c r="C766" i="14"/>
  <c r="C767" i="14"/>
  <c r="C704" i="14"/>
  <c r="C637" i="14"/>
  <c r="C638" i="14"/>
  <c r="C639" i="14"/>
  <c r="C640" i="14"/>
  <c r="C641" i="14"/>
  <c r="C642" i="14"/>
  <c r="C643" i="14"/>
  <c r="C644" i="14"/>
  <c r="C645" i="14"/>
  <c r="C646" i="14"/>
  <c r="C647" i="14"/>
  <c r="C648" i="14"/>
  <c r="C649" i="14"/>
  <c r="C650" i="14"/>
  <c r="C651" i="14"/>
  <c r="C652" i="14"/>
  <c r="C653" i="14"/>
  <c r="C654" i="14"/>
  <c r="C655" i="14"/>
  <c r="C656" i="14"/>
  <c r="C657" i="14"/>
  <c r="C658" i="14"/>
  <c r="C659" i="14"/>
  <c r="C660" i="14"/>
  <c r="C661" i="14"/>
  <c r="C662" i="14"/>
  <c r="C663" i="14"/>
  <c r="C664" i="14"/>
  <c r="C665" i="14"/>
  <c r="C666" i="14"/>
  <c r="C667" i="14"/>
  <c r="C668" i="14"/>
  <c r="C669" i="14"/>
  <c r="C670" i="14"/>
  <c r="C671" i="14"/>
  <c r="C672" i="14"/>
  <c r="C673" i="14"/>
  <c r="C674" i="14"/>
  <c r="C675" i="14"/>
  <c r="C676" i="14"/>
  <c r="C677" i="14"/>
  <c r="C678" i="14"/>
  <c r="C679" i="14"/>
  <c r="C680" i="14"/>
  <c r="C681" i="14"/>
  <c r="C682" i="14"/>
  <c r="C683" i="14"/>
  <c r="C684" i="14"/>
  <c r="C685" i="14"/>
  <c r="C686" i="14"/>
  <c r="C687" i="14"/>
  <c r="C688" i="14"/>
  <c r="C689" i="14"/>
  <c r="C690" i="14"/>
  <c r="C691" i="14"/>
  <c r="C692" i="14"/>
  <c r="C693" i="14"/>
  <c r="C694" i="14"/>
  <c r="C695" i="14"/>
  <c r="C696" i="14"/>
  <c r="C697" i="14"/>
  <c r="C698" i="14"/>
  <c r="C699" i="14"/>
  <c r="C636" i="14"/>
  <c r="C390" i="14"/>
  <c r="C391" i="14"/>
  <c r="C392" i="14"/>
  <c r="C393" i="14"/>
  <c r="C394" i="14"/>
  <c r="C395" i="14"/>
  <c r="C396" i="14"/>
  <c r="C397" i="14"/>
  <c r="C398" i="14"/>
  <c r="C399" i="14"/>
  <c r="C400" i="14"/>
  <c r="C401" i="14"/>
  <c r="C402" i="14"/>
  <c r="C403" i="14"/>
  <c r="C404" i="14"/>
  <c r="C405" i="14"/>
  <c r="C406" i="14"/>
  <c r="C407" i="14"/>
  <c r="C408" i="14"/>
  <c r="C409" i="14"/>
  <c r="C410" i="14"/>
  <c r="C411" i="14"/>
  <c r="C412" i="14"/>
  <c r="C413" i="14"/>
  <c r="C414" i="14"/>
  <c r="C415" i="14"/>
  <c r="C416" i="14"/>
  <c r="C417" i="14"/>
  <c r="C418" i="14"/>
  <c r="C419" i="14"/>
  <c r="C420" i="14"/>
  <c r="C421" i="14"/>
  <c r="C422" i="14"/>
  <c r="C423" i="14"/>
  <c r="C424" i="14"/>
  <c r="C425" i="14"/>
  <c r="C426" i="14"/>
  <c r="C427" i="14"/>
  <c r="C428" i="14"/>
  <c r="C429" i="14"/>
  <c r="C430" i="14"/>
  <c r="C431" i="14"/>
  <c r="C432" i="14"/>
  <c r="C433" i="14"/>
  <c r="C434" i="14"/>
  <c r="C435" i="14"/>
  <c r="C436" i="14"/>
  <c r="C437" i="14"/>
  <c r="C438" i="14"/>
  <c r="C439" i="14"/>
  <c r="C440" i="14"/>
  <c r="C441" i="14"/>
  <c r="C442" i="14"/>
  <c r="C443" i="14"/>
  <c r="C444" i="14"/>
  <c r="C445" i="14"/>
  <c r="C446" i="14"/>
  <c r="C447" i="14"/>
  <c r="C448" i="14"/>
  <c r="C449" i="14"/>
  <c r="C450" i="14"/>
  <c r="C451" i="14"/>
  <c r="C452" i="14"/>
  <c r="C453" i="14"/>
  <c r="C454" i="14"/>
  <c r="C455" i="14"/>
  <c r="C456" i="14"/>
  <c r="C457" i="14"/>
  <c r="C458" i="14"/>
  <c r="C459" i="14"/>
  <c r="C460" i="14"/>
  <c r="C461" i="14"/>
  <c r="C462" i="14"/>
  <c r="C463" i="14"/>
  <c r="C464" i="14"/>
  <c r="C465" i="14"/>
  <c r="C466" i="14"/>
  <c r="C467" i="14"/>
  <c r="C468" i="14"/>
  <c r="C469" i="14"/>
  <c r="C470" i="14"/>
  <c r="C471" i="14"/>
  <c r="C472" i="14"/>
  <c r="C473" i="14"/>
  <c r="C474" i="14"/>
  <c r="C475" i="14"/>
  <c r="C476" i="14"/>
  <c r="C477" i="14"/>
  <c r="C478" i="14"/>
  <c r="C479" i="14"/>
  <c r="C480" i="14"/>
  <c r="C481" i="14"/>
  <c r="C482" i="14"/>
  <c r="C483" i="14"/>
  <c r="C484" i="14"/>
  <c r="C485" i="14"/>
  <c r="C486" i="14"/>
  <c r="C487" i="14"/>
  <c r="C488" i="14"/>
  <c r="C489" i="14"/>
  <c r="C490" i="14"/>
  <c r="C491" i="14"/>
  <c r="C492" i="14"/>
  <c r="C493" i="14"/>
  <c r="C494" i="14"/>
  <c r="C495" i="14"/>
  <c r="C496" i="14"/>
  <c r="C497" i="14"/>
  <c r="C498" i="14"/>
  <c r="C499" i="14"/>
  <c r="C500" i="14"/>
  <c r="C501" i="14"/>
  <c r="C502" i="14"/>
  <c r="C503" i="14"/>
  <c r="C504" i="14"/>
  <c r="C505" i="14"/>
  <c r="C506" i="14"/>
  <c r="C507" i="14"/>
  <c r="C508" i="14"/>
  <c r="C509" i="14"/>
  <c r="C510" i="14"/>
  <c r="C511" i="14"/>
  <c r="C512" i="14"/>
  <c r="C513" i="14"/>
  <c r="C514" i="14"/>
  <c r="C515" i="14"/>
  <c r="C516" i="14"/>
  <c r="C517" i="14"/>
  <c r="C518" i="14"/>
  <c r="C519" i="14"/>
  <c r="C520" i="14"/>
  <c r="C521" i="14"/>
  <c r="C522" i="14"/>
  <c r="C523" i="14"/>
  <c r="C524" i="14"/>
  <c r="C525" i="14"/>
  <c r="C526" i="14"/>
  <c r="C527" i="14"/>
  <c r="C528" i="14"/>
  <c r="C529" i="14"/>
  <c r="C530" i="14"/>
  <c r="C531" i="14"/>
  <c r="C532" i="14"/>
  <c r="C533" i="14"/>
  <c r="C534" i="14"/>
  <c r="C535" i="14"/>
  <c r="C536" i="14"/>
  <c r="C537" i="14"/>
  <c r="C538" i="14"/>
  <c r="C539" i="14"/>
  <c r="C540" i="14"/>
  <c r="C541" i="14"/>
  <c r="C542" i="14"/>
  <c r="C543" i="14"/>
  <c r="C544" i="14"/>
  <c r="C545" i="14"/>
  <c r="C546" i="14"/>
  <c r="C547" i="14"/>
  <c r="C548" i="14"/>
  <c r="C549" i="14"/>
  <c r="C550" i="14"/>
  <c r="C551" i="14"/>
  <c r="C552" i="14"/>
  <c r="C553" i="14"/>
  <c r="C554" i="14"/>
  <c r="C555" i="14"/>
  <c r="C556" i="14"/>
  <c r="C557" i="14"/>
  <c r="C558" i="14"/>
  <c r="C559" i="14"/>
  <c r="C560" i="14"/>
  <c r="C561" i="14"/>
  <c r="C562" i="14"/>
  <c r="C563" i="14"/>
  <c r="C564" i="14"/>
  <c r="C565" i="14"/>
  <c r="C566" i="14"/>
  <c r="C567" i="14"/>
  <c r="C568" i="14"/>
  <c r="C569" i="14"/>
  <c r="C570" i="14"/>
  <c r="C571" i="14"/>
  <c r="C572" i="14"/>
  <c r="C573" i="14"/>
  <c r="C574" i="14"/>
  <c r="C575" i="14"/>
  <c r="C576" i="14"/>
  <c r="C577" i="14"/>
  <c r="C578" i="14"/>
  <c r="C579" i="14"/>
  <c r="C580" i="14"/>
  <c r="C581" i="14"/>
  <c r="C582" i="14"/>
  <c r="C583" i="14"/>
  <c r="C584" i="14"/>
  <c r="C585" i="14"/>
  <c r="C586" i="14"/>
  <c r="C587" i="14"/>
  <c r="C588" i="14"/>
  <c r="C589" i="14"/>
  <c r="C590" i="14"/>
  <c r="C591" i="14"/>
  <c r="C592" i="14"/>
  <c r="C593" i="14"/>
  <c r="C594" i="14"/>
  <c r="C595" i="14"/>
  <c r="C596" i="14"/>
  <c r="C597" i="14"/>
  <c r="C598" i="14"/>
  <c r="C599" i="14"/>
  <c r="C600" i="14"/>
  <c r="C601" i="14"/>
  <c r="C602" i="14"/>
  <c r="C603" i="14"/>
  <c r="C604" i="14"/>
  <c r="C605" i="14"/>
  <c r="C606" i="14"/>
  <c r="C607" i="14"/>
  <c r="C608" i="14"/>
  <c r="C609" i="14"/>
  <c r="C610" i="14"/>
  <c r="C611" i="14"/>
  <c r="C612" i="14"/>
  <c r="C613" i="14"/>
  <c r="C614" i="14"/>
  <c r="C615" i="14"/>
  <c r="C616" i="14"/>
  <c r="C617" i="14"/>
  <c r="C618" i="14"/>
  <c r="C619" i="14"/>
  <c r="C620" i="14"/>
  <c r="C621" i="14"/>
  <c r="C622" i="14"/>
  <c r="C623" i="14"/>
  <c r="C624" i="14"/>
  <c r="C625" i="14"/>
  <c r="C626" i="14"/>
  <c r="C627" i="14"/>
  <c r="C628" i="14"/>
  <c r="C629" i="14"/>
  <c r="C630" i="14"/>
  <c r="C389" i="14"/>
  <c r="I636" i="14"/>
  <c r="I704" i="14"/>
  <c r="I391" i="14"/>
  <c r="I392" i="14"/>
  <c r="I393" i="14"/>
  <c r="I394" i="14"/>
  <c r="I395" i="14"/>
  <c r="I396" i="14"/>
  <c r="I397" i="14"/>
  <c r="I398" i="14"/>
  <c r="I645" i="14"/>
  <c r="I399" i="14"/>
  <c r="I400" i="14"/>
  <c r="I401" i="14"/>
  <c r="I402" i="14"/>
  <c r="I403" i="14"/>
  <c r="I404" i="14"/>
  <c r="I405" i="14"/>
  <c r="I406" i="14"/>
  <c r="I407" i="14"/>
  <c r="I408" i="14"/>
  <c r="I409" i="14"/>
  <c r="I410" i="14"/>
  <c r="I411" i="14"/>
  <c r="I412" i="14"/>
  <c r="I413" i="14"/>
  <c r="I414" i="14"/>
  <c r="I415" i="14"/>
  <c r="I416" i="14"/>
  <c r="I417" i="14"/>
  <c r="I418" i="14"/>
  <c r="I419" i="14"/>
  <c r="I420" i="14"/>
  <c r="I421" i="14"/>
  <c r="I422" i="14"/>
  <c r="I666" i="14"/>
  <c r="I423" i="14"/>
  <c r="I424" i="14"/>
  <c r="I425" i="14"/>
  <c r="I426" i="14"/>
  <c r="I427" i="14"/>
  <c r="I428" i="14"/>
  <c r="I429" i="14"/>
  <c r="I430" i="14"/>
  <c r="I431" i="14"/>
  <c r="I432" i="14"/>
  <c r="I433" i="14"/>
  <c r="I434" i="14"/>
  <c r="I435" i="14"/>
  <c r="I436" i="14"/>
  <c r="I437" i="14"/>
  <c r="I438" i="14"/>
  <c r="I439" i="14"/>
  <c r="I440" i="14"/>
  <c r="I441" i="14"/>
  <c r="I442" i="14"/>
  <c r="I443" i="14"/>
  <c r="I444" i="14"/>
  <c r="I445" i="14"/>
  <c r="I446" i="14"/>
  <c r="I447" i="14"/>
  <c r="I448" i="14"/>
  <c r="I449" i="14"/>
  <c r="I450" i="14"/>
  <c r="I451" i="14"/>
  <c r="I452" i="14"/>
  <c r="I453" i="14"/>
  <c r="I454" i="14"/>
  <c r="I455" i="14"/>
  <c r="I456" i="14"/>
  <c r="I457" i="14"/>
  <c r="I458" i="14"/>
  <c r="I459" i="14"/>
  <c r="I460" i="14"/>
  <c r="I461" i="14"/>
  <c r="I462" i="14"/>
  <c r="I463" i="14"/>
  <c r="I464" i="14"/>
  <c r="I465" i="14"/>
  <c r="I466" i="14"/>
  <c r="I467" i="14"/>
  <c r="I468" i="14"/>
  <c r="I469" i="14"/>
  <c r="I470" i="14"/>
  <c r="I471" i="14"/>
  <c r="I472" i="14"/>
  <c r="I473" i="14"/>
  <c r="I474" i="14"/>
  <c r="I475" i="14"/>
  <c r="I476" i="14"/>
  <c r="I477" i="14"/>
  <c r="I478" i="14"/>
  <c r="I479" i="14"/>
  <c r="I480" i="14"/>
  <c r="I481" i="14"/>
  <c r="I482" i="14"/>
  <c r="I483" i="14"/>
  <c r="I484" i="14"/>
  <c r="I485" i="14"/>
  <c r="I486" i="14"/>
  <c r="I487" i="14"/>
  <c r="I488" i="14"/>
  <c r="I489" i="14"/>
  <c r="I490" i="14"/>
  <c r="I491" i="14"/>
  <c r="I492" i="14"/>
  <c r="I493" i="14"/>
  <c r="I494" i="14"/>
  <c r="I495" i="14"/>
  <c r="I496" i="14"/>
  <c r="I497" i="14"/>
  <c r="I498" i="14"/>
  <c r="I499" i="14"/>
  <c r="I500" i="14"/>
  <c r="I501" i="14"/>
  <c r="I502" i="14"/>
  <c r="I503" i="14"/>
  <c r="I504" i="14"/>
  <c r="I505" i="14"/>
  <c r="I506" i="14"/>
  <c r="I507" i="14"/>
  <c r="I508" i="14"/>
  <c r="I509" i="14"/>
  <c r="I510" i="14"/>
  <c r="I511" i="14"/>
  <c r="I512" i="14"/>
  <c r="I513" i="14"/>
  <c r="I514" i="14"/>
  <c r="I515" i="14"/>
  <c r="I516" i="14"/>
  <c r="I517" i="14"/>
  <c r="I518" i="14"/>
  <c r="I519" i="14"/>
  <c r="I520" i="14"/>
  <c r="I521" i="14"/>
  <c r="I522" i="14"/>
  <c r="I523" i="14"/>
  <c r="I524" i="14"/>
  <c r="I525" i="14"/>
  <c r="I526" i="14"/>
  <c r="I527" i="14"/>
  <c r="I528" i="14"/>
  <c r="I529" i="14"/>
  <c r="I530" i="14"/>
  <c r="I531" i="14"/>
  <c r="I532" i="14"/>
  <c r="I533" i="14"/>
  <c r="I534" i="14"/>
  <c r="I535" i="14"/>
  <c r="I536" i="14"/>
  <c r="I537" i="14"/>
  <c r="I538" i="14"/>
  <c r="I539" i="14"/>
  <c r="I540" i="14"/>
  <c r="I541" i="14"/>
  <c r="I542" i="14"/>
  <c r="I543" i="14"/>
  <c r="I544" i="14"/>
  <c r="I545" i="14"/>
  <c r="I546" i="14"/>
  <c r="I547" i="14"/>
  <c r="I548" i="14"/>
  <c r="I549" i="14"/>
  <c r="I550" i="14"/>
  <c r="I551" i="14"/>
  <c r="I552" i="14"/>
  <c r="I553" i="14"/>
  <c r="I554" i="14"/>
  <c r="I555" i="14"/>
  <c r="I556" i="14"/>
  <c r="I557" i="14"/>
  <c r="I558" i="14"/>
  <c r="I559" i="14"/>
  <c r="I560" i="14"/>
  <c r="I561" i="14"/>
  <c r="I562" i="14"/>
  <c r="I563" i="14"/>
  <c r="I564" i="14"/>
  <c r="I565" i="14"/>
  <c r="I566" i="14"/>
  <c r="I567" i="14"/>
  <c r="I568" i="14"/>
  <c r="I569" i="14"/>
  <c r="I570" i="14"/>
  <c r="I571" i="14"/>
  <c r="I572" i="14"/>
  <c r="I573" i="14"/>
  <c r="I574" i="14"/>
  <c r="I575" i="14"/>
  <c r="I576" i="14"/>
  <c r="I577" i="14"/>
  <c r="I578" i="14"/>
  <c r="I579" i="14"/>
  <c r="I580" i="14"/>
  <c r="I581" i="14"/>
  <c r="I582" i="14"/>
  <c r="I583" i="14"/>
  <c r="I584" i="14"/>
  <c r="I585" i="14"/>
  <c r="I586" i="14"/>
  <c r="I587" i="14"/>
  <c r="I588" i="14"/>
  <c r="I589" i="14"/>
  <c r="I590" i="14"/>
  <c r="I591" i="14"/>
  <c r="I592" i="14"/>
  <c r="I593" i="14"/>
  <c r="I594" i="14"/>
  <c r="I595" i="14"/>
  <c r="I596" i="14"/>
  <c r="I597" i="14"/>
  <c r="I598" i="14"/>
  <c r="I599" i="14"/>
  <c r="I600" i="14"/>
  <c r="I601" i="14"/>
  <c r="I602" i="14"/>
  <c r="I603" i="14"/>
  <c r="I604" i="14"/>
  <c r="I605" i="14"/>
  <c r="I606" i="14"/>
  <c r="I607" i="14"/>
  <c r="I608" i="14"/>
  <c r="I609" i="14"/>
  <c r="I610" i="14"/>
  <c r="I611" i="14"/>
  <c r="I612" i="14"/>
  <c r="I613" i="14"/>
  <c r="I614" i="14"/>
  <c r="I615" i="14"/>
  <c r="I616" i="14"/>
  <c r="I617" i="14"/>
  <c r="I618" i="14"/>
  <c r="I619" i="14"/>
  <c r="I620" i="14"/>
  <c r="I621" i="14"/>
  <c r="I622" i="14"/>
  <c r="I623" i="14"/>
  <c r="I624" i="14"/>
  <c r="I625" i="14"/>
  <c r="I626" i="14"/>
  <c r="I627" i="14"/>
  <c r="I628" i="14"/>
  <c r="I629" i="14"/>
  <c r="I630" i="14"/>
  <c r="I390" i="14"/>
  <c r="I389" i="14"/>
  <c r="B705" i="14"/>
  <c r="B706" i="14"/>
  <c r="B707" i="14"/>
  <c r="B708" i="14"/>
  <c r="B709" i="14"/>
  <c r="B710" i="14"/>
  <c r="B711" i="14"/>
  <c r="B712" i="14"/>
  <c r="B713" i="14"/>
  <c r="B714" i="14"/>
  <c r="B715" i="14"/>
  <c r="B716" i="14"/>
  <c r="B717" i="14"/>
  <c r="B718" i="14"/>
  <c r="B719" i="14"/>
  <c r="B720" i="14"/>
  <c r="B721" i="14"/>
  <c r="B722" i="14"/>
  <c r="B723" i="14"/>
  <c r="B724" i="14"/>
  <c r="B725" i="14"/>
  <c r="B726" i="14"/>
  <c r="B727" i="14"/>
  <c r="B728" i="14"/>
  <c r="B729" i="14"/>
  <c r="B730" i="14"/>
  <c r="B731" i="14"/>
  <c r="B732" i="14"/>
  <c r="B733" i="14"/>
  <c r="B734" i="14"/>
  <c r="B735" i="14"/>
  <c r="B736" i="14"/>
  <c r="B737" i="14"/>
  <c r="B738" i="14"/>
  <c r="B739" i="14"/>
  <c r="B740" i="14"/>
  <c r="B741" i="14"/>
  <c r="B742" i="14"/>
  <c r="B743" i="14"/>
  <c r="B744" i="14"/>
  <c r="B745" i="14"/>
  <c r="B746" i="14"/>
  <c r="B747" i="14"/>
  <c r="B748" i="14"/>
  <c r="B749" i="14"/>
  <c r="B750" i="14"/>
  <c r="B751" i="14"/>
  <c r="B752" i="14"/>
  <c r="B753" i="14"/>
  <c r="B754" i="14"/>
  <c r="B755" i="14"/>
  <c r="B756" i="14"/>
  <c r="B757" i="14"/>
  <c r="B758" i="14"/>
  <c r="B759" i="14"/>
  <c r="B760" i="14"/>
  <c r="B761" i="14"/>
  <c r="B762" i="14"/>
  <c r="B763" i="14"/>
  <c r="B764" i="14"/>
  <c r="B765" i="14"/>
  <c r="B766" i="14"/>
  <c r="B767" i="14"/>
  <c r="B704" i="14"/>
  <c r="B699" i="14"/>
  <c r="B698" i="14"/>
  <c r="B697" i="14"/>
  <c r="B696" i="14"/>
  <c r="B695" i="14"/>
  <c r="B694" i="14"/>
  <c r="B693" i="14"/>
  <c r="B692" i="14"/>
  <c r="B691" i="14"/>
  <c r="B690" i="14"/>
  <c r="B689" i="14"/>
  <c r="B688" i="14"/>
  <c r="B687" i="14"/>
  <c r="B686" i="14"/>
  <c r="B685" i="14"/>
  <c r="B684" i="14"/>
  <c r="B683" i="14"/>
  <c r="B682" i="14"/>
  <c r="B681" i="14"/>
  <c r="B680" i="14"/>
  <c r="B679" i="14"/>
  <c r="B678" i="14"/>
  <c r="B677" i="14"/>
  <c r="B676" i="14"/>
  <c r="B675" i="14"/>
  <c r="B674" i="14"/>
  <c r="B673" i="14"/>
  <c r="B672" i="14"/>
  <c r="B671" i="14"/>
  <c r="B670" i="14"/>
  <c r="B669" i="14"/>
  <c r="B668" i="14"/>
  <c r="B667" i="14"/>
  <c r="B666" i="14"/>
  <c r="B665" i="14"/>
  <c r="B664" i="14"/>
  <c r="B663" i="14"/>
  <c r="B662" i="14"/>
  <c r="B661" i="14"/>
  <c r="B660" i="14"/>
  <c r="B659" i="14"/>
  <c r="B658" i="14"/>
  <c r="B657" i="14"/>
  <c r="B656" i="14"/>
  <c r="B655" i="14"/>
  <c r="B654" i="14"/>
  <c r="B653" i="14"/>
  <c r="B652" i="14"/>
  <c r="B651" i="14"/>
  <c r="B650" i="14"/>
  <c r="B649" i="14"/>
  <c r="B648" i="14"/>
  <c r="B647" i="14"/>
  <c r="B646" i="14"/>
  <c r="B645" i="14"/>
  <c r="B644" i="14"/>
  <c r="B643" i="14"/>
  <c r="B642" i="14"/>
  <c r="B641" i="14"/>
  <c r="B640" i="14"/>
  <c r="B639" i="14"/>
  <c r="B638" i="14"/>
  <c r="B637" i="14"/>
  <c r="B636" i="14"/>
  <c r="B390" i="14"/>
  <c r="B391" i="14"/>
  <c r="B392" i="14"/>
  <c r="B393" i="14"/>
  <c r="B394" i="14"/>
  <c r="B395" i="14"/>
  <c r="B396" i="14"/>
  <c r="B397" i="14"/>
  <c r="B398" i="14"/>
  <c r="B399" i="14"/>
  <c r="B400" i="14"/>
  <c r="B401" i="14"/>
  <c r="B402" i="14"/>
  <c r="B403" i="14"/>
  <c r="B404" i="14"/>
  <c r="B405" i="14"/>
  <c r="B406" i="14"/>
  <c r="B407" i="14"/>
  <c r="B408" i="14"/>
  <c r="B409" i="14"/>
  <c r="B410" i="14"/>
  <c r="B411" i="14"/>
  <c r="B412" i="14"/>
  <c r="B413" i="14"/>
  <c r="B414" i="14"/>
  <c r="B415" i="14"/>
  <c r="B416" i="14"/>
  <c r="B417" i="14"/>
  <c r="B418" i="14"/>
  <c r="B419" i="14"/>
  <c r="B420" i="14"/>
  <c r="B421" i="14"/>
  <c r="B422" i="14"/>
  <c r="B423" i="14"/>
  <c r="B424" i="14"/>
  <c r="B425" i="14"/>
  <c r="B426" i="14"/>
  <c r="B427" i="14"/>
  <c r="B428" i="14"/>
  <c r="B429" i="14"/>
  <c r="B430" i="14"/>
  <c r="B431" i="14"/>
  <c r="B432" i="14"/>
  <c r="B433" i="14"/>
  <c r="B434" i="14"/>
  <c r="B435" i="14"/>
  <c r="B436" i="14"/>
  <c r="B437" i="14"/>
  <c r="B438" i="14"/>
  <c r="B439" i="14"/>
  <c r="B440" i="14"/>
  <c r="B441" i="14"/>
  <c r="B442" i="14"/>
  <c r="B443" i="14"/>
  <c r="B444" i="14"/>
  <c r="B445" i="14"/>
  <c r="B446" i="14"/>
  <c r="B447" i="14"/>
  <c r="B448" i="14"/>
  <c r="B449" i="14"/>
  <c r="B450" i="14"/>
  <c r="B451" i="14"/>
  <c r="B452" i="14"/>
  <c r="B453" i="14"/>
  <c r="B454" i="14"/>
  <c r="B455" i="14"/>
  <c r="B456" i="14"/>
  <c r="B457" i="14"/>
  <c r="B458" i="14"/>
  <c r="B459" i="14"/>
  <c r="B460" i="14"/>
  <c r="B461" i="14"/>
  <c r="B462" i="14"/>
  <c r="B463" i="14"/>
  <c r="B464" i="14"/>
  <c r="B465" i="14"/>
  <c r="B466" i="14"/>
  <c r="B467" i="14"/>
  <c r="B468" i="14"/>
  <c r="B469" i="14"/>
  <c r="B470" i="14"/>
  <c r="B471" i="14"/>
  <c r="B472" i="14"/>
  <c r="B473" i="14"/>
  <c r="B474" i="14"/>
  <c r="B475" i="14"/>
  <c r="B476" i="14"/>
  <c r="B477" i="14"/>
  <c r="B478" i="14"/>
  <c r="B479" i="14"/>
  <c r="B480" i="14"/>
  <c r="B481" i="14"/>
  <c r="B482" i="14"/>
  <c r="B483" i="14"/>
  <c r="B484" i="14"/>
  <c r="B485" i="14"/>
  <c r="B486" i="14"/>
  <c r="B487" i="14"/>
  <c r="B488" i="14"/>
  <c r="B489" i="14"/>
  <c r="B490" i="14"/>
  <c r="B491" i="14"/>
  <c r="B492" i="14"/>
  <c r="B493" i="14"/>
  <c r="B494" i="14"/>
  <c r="B495" i="14"/>
  <c r="B496" i="14"/>
  <c r="B497" i="14"/>
  <c r="B498" i="14"/>
  <c r="B499" i="14"/>
  <c r="B500" i="14"/>
  <c r="B501" i="14"/>
  <c r="B502" i="14"/>
  <c r="B503" i="14"/>
  <c r="B504" i="14"/>
  <c r="B505" i="14"/>
  <c r="B506" i="14"/>
  <c r="B507" i="14"/>
  <c r="B508" i="14"/>
  <c r="B509" i="14"/>
  <c r="B510" i="14"/>
  <c r="B511" i="14"/>
  <c r="B512" i="14"/>
  <c r="B513" i="14"/>
  <c r="B514" i="14"/>
  <c r="B515" i="14"/>
  <c r="B516" i="14"/>
  <c r="B517" i="14"/>
  <c r="B518" i="14"/>
  <c r="B519" i="14"/>
  <c r="B520" i="14"/>
  <c r="B521" i="14"/>
  <c r="B522" i="14"/>
  <c r="B523" i="14"/>
  <c r="B524" i="14"/>
  <c r="B525" i="14"/>
  <c r="B526" i="14"/>
  <c r="B527" i="14"/>
  <c r="B528" i="14"/>
  <c r="B529" i="14"/>
  <c r="B530" i="14"/>
  <c r="B531" i="14"/>
  <c r="B532" i="14"/>
  <c r="B533" i="14"/>
  <c r="B534" i="14"/>
  <c r="B535" i="14"/>
  <c r="B536" i="14"/>
  <c r="B537" i="14"/>
  <c r="B538" i="14"/>
  <c r="B539" i="14"/>
  <c r="B540" i="14"/>
  <c r="B541" i="14"/>
  <c r="B542" i="14"/>
  <c r="B543" i="14"/>
  <c r="B544" i="14"/>
  <c r="B545" i="14"/>
  <c r="B546" i="14"/>
  <c r="B547" i="14"/>
  <c r="B548" i="14"/>
  <c r="B549" i="14"/>
  <c r="B550" i="14"/>
  <c r="B551" i="14"/>
  <c r="B552" i="14"/>
  <c r="B553" i="14"/>
  <c r="B554" i="14"/>
  <c r="B555" i="14"/>
  <c r="B556" i="14"/>
  <c r="B557" i="14"/>
  <c r="B558" i="14"/>
  <c r="B559" i="14"/>
  <c r="B560" i="14"/>
  <c r="B561" i="14"/>
  <c r="B562" i="14"/>
  <c r="B563" i="14"/>
  <c r="B564" i="14"/>
  <c r="B565" i="14"/>
  <c r="B566" i="14"/>
  <c r="B567" i="14"/>
  <c r="B568" i="14"/>
  <c r="B569" i="14"/>
  <c r="B570" i="14"/>
  <c r="B571" i="14"/>
  <c r="B572" i="14"/>
  <c r="B573" i="14"/>
  <c r="B574" i="14"/>
  <c r="B575" i="14"/>
  <c r="B576" i="14"/>
  <c r="B577" i="14"/>
  <c r="B578" i="14"/>
  <c r="B579" i="14"/>
  <c r="B580" i="14"/>
  <c r="B581" i="14"/>
  <c r="B582" i="14"/>
  <c r="B583" i="14"/>
  <c r="B584" i="14"/>
  <c r="B585" i="14"/>
  <c r="B586" i="14"/>
  <c r="B587" i="14"/>
  <c r="B588" i="14"/>
  <c r="B589" i="14"/>
  <c r="B590" i="14"/>
  <c r="B591" i="14"/>
  <c r="B592" i="14"/>
  <c r="B593" i="14"/>
  <c r="B594" i="14"/>
  <c r="B595" i="14"/>
  <c r="B596" i="14"/>
  <c r="B597" i="14"/>
  <c r="B598" i="14"/>
  <c r="B599" i="14"/>
  <c r="B600" i="14"/>
  <c r="B601" i="14"/>
  <c r="B602" i="14"/>
  <c r="B603" i="14"/>
  <c r="B604" i="14"/>
  <c r="B605" i="14"/>
  <c r="B606" i="14"/>
  <c r="B607" i="14"/>
  <c r="B608" i="14"/>
  <c r="B609" i="14"/>
  <c r="B610" i="14"/>
  <c r="B611" i="14"/>
  <c r="B612" i="14"/>
  <c r="B613" i="14"/>
  <c r="B614" i="14"/>
  <c r="B615" i="14"/>
  <c r="B616" i="14"/>
  <c r="B617" i="14"/>
  <c r="B618" i="14"/>
  <c r="B619" i="14"/>
  <c r="B620" i="14"/>
  <c r="B621" i="14"/>
  <c r="B622" i="14"/>
  <c r="B623" i="14"/>
  <c r="B624" i="14"/>
  <c r="B625" i="14"/>
  <c r="B626" i="14"/>
  <c r="B627" i="14"/>
  <c r="B628" i="14"/>
  <c r="B629" i="14"/>
  <c r="B630" i="14"/>
  <c r="B389" i="14"/>
  <c r="I638" i="14"/>
  <c r="I706" i="14"/>
  <c r="I643" i="14"/>
  <c r="I711" i="14"/>
  <c r="C367" i="14"/>
  <c r="C358" i="14"/>
  <c r="C337" i="14"/>
  <c r="C328" i="14"/>
  <c r="C299" i="14"/>
  <c r="C290" i="14"/>
  <c r="C260" i="14"/>
  <c r="C55" i="14"/>
  <c r="C46" i="14"/>
  <c r="C22" i="14"/>
  <c r="C13" i="14"/>
  <c r="C232" i="13"/>
  <c r="C223" i="13"/>
  <c r="C198" i="13"/>
  <c r="C189" i="13"/>
  <c r="C164" i="13"/>
  <c r="C155" i="13"/>
  <c r="C90" i="13"/>
  <c r="C81" i="13"/>
  <c r="C56" i="13"/>
  <c r="C47" i="13"/>
  <c r="C22" i="13"/>
  <c r="C13" i="13"/>
  <c r="I38" i="14"/>
  <c r="I44" i="14"/>
  <c r="I96" i="14"/>
  <c r="I98" i="14"/>
  <c r="G265" i="13"/>
  <c r="G266" i="13"/>
  <c r="G257" i="13"/>
  <c r="G258" i="13"/>
  <c r="G249" i="13"/>
  <c r="G251" i="13"/>
  <c r="G123" i="13"/>
  <c r="G129" i="13"/>
  <c r="G115" i="13"/>
  <c r="G116" i="13"/>
  <c r="G107" i="13"/>
  <c r="G108" i="13"/>
  <c r="G233" i="13"/>
  <c r="G240" i="13"/>
  <c r="G215" i="13"/>
  <c r="G222" i="13"/>
  <c r="G199" i="13"/>
  <c r="G202" i="13"/>
  <c r="G181" i="13"/>
  <c r="G184" i="13"/>
  <c r="G165" i="13"/>
  <c r="G171" i="13"/>
  <c r="G147" i="13"/>
  <c r="G154" i="13"/>
  <c r="G91" i="13"/>
  <c r="G93" i="13"/>
  <c r="G73" i="13"/>
  <c r="G74" i="13"/>
  <c r="G57" i="13"/>
  <c r="G64" i="13"/>
  <c r="G39" i="13"/>
  <c r="G40" i="13"/>
  <c r="G23" i="13"/>
  <c r="G31" i="13"/>
  <c r="G5" i="13"/>
  <c r="G6" i="13"/>
  <c r="H9" i="12"/>
  <c r="G283" i="13" s="1"/>
  <c r="G284" i="13" s="1"/>
  <c r="H7" i="12"/>
  <c r="G279" i="13" s="1"/>
  <c r="G280" i="13" s="1"/>
  <c r="H8" i="12"/>
  <c r="H6" i="12"/>
  <c r="G136" i="13" s="1"/>
  <c r="H5" i="12"/>
  <c r="G275" i="13" s="1"/>
  <c r="G276" i="13" s="1"/>
  <c r="H4" i="12"/>
  <c r="G131" i="13" s="1"/>
  <c r="I252" i="14"/>
  <c r="I241" i="14"/>
  <c r="I242" i="14"/>
  <c r="I239" i="14"/>
  <c r="I238" i="14"/>
  <c r="I213" i="14"/>
  <c r="I214" i="14"/>
  <c r="I229" i="14"/>
  <c r="I235" i="14"/>
  <c r="I221" i="14"/>
  <c r="I227" i="14"/>
  <c r="I192" i="14"/>
  <c r="I198" i="14"/>
  <c r="I176" i="14"/>
  <c r="I183" i="14"/>
  <c r="I206" i="14"/>
  <c r="I208" i="14"/>
  <c r="I200" i="14"/>
  <c r="I203" i="14"/>
  <c r="I184" i="14"/>
  <c r="I190" i="14"/>
  <c r="I168" i="14"/>
  <c r="I175" i="14"/>
  <c r="I160" i="14"/>
  <c r="I167" i="14"/>
  <c r="I152" i="14"/>
  <c r="I153" i="14"/>
  <c r="I144" i="14"/>
  <c r="I151" i="14"/>
  <c r="I136" i="14"/>
  <c r="I138" i="14"/>
  <c r="I128" i="14"/>
  <c r="I130" i="14"/>
  <c r="I120" i="14"/>
  <c r="I127" i="14"/>
  <c r="I112" i="14"/>
  <c r="I114" i="14"/>
  <c r="I104" i="14"/>
  <c r="I80" i="14"/>
  <c r="I82" i="14"/>
  <c r="I72" i="14"/>
  <c r="I75" i="14"/>
  <c r="I88" i="14"/>
  <c r="I95" i="14"/>
  <c r="I56" i="14"/>
  <c r="I59" i="14"/>
  <c r="I47" i="14"/>
  <c r="I54" i="14"/>
  <c r="I14" i="14"/>
  <c r="I22" i="14"/>
  <c r="I23" i="14"/>
  <c r="J56" i="10"/>
  <c r="J57" i="10"/>
  <c r="J58" i="10"/>
  <c r="J55" i="10"/>
  <c r="J50" i="10"/>
  <c r="J49" i="10"/>
  <c r="J48" i="10"/>
  <c r="J47" i="10"/>
  <c r="I5" i="14"/>
  <c r="I13" i="14"/>
  <c r="G142" i="13"/>
  <c r="G140" i="13"/>
  <c r="G133" i="13"/>
  <c r="G271" i="13"/>
  <c r="G272" i="13"/>
  <c r="H5" i="11"/>
  <c r="J5" i="11"/>
  <c r="H6" i="11"/>
  <c r="J6" i="11"/>
  <c r="J7" i="11"/>
  <c r="J8" i="11"/>
  <c r="J4" i="11"/>
  <c r="G139" i="13"/>
  <c r="G281" i="13"/>
  <c r="G282" i="13" s="1"/>
  <c r="G132" i="13"/>
  <c r="G273" i="13"/>
  <c r="G274" i="13" s="1"/>
  <c r="G134" i="13"/>
  <c r="I637" i="14"/>
  <c r="I705" i="14"/>
  <c r="I644" i="14"/>
  <c r="I639" i="14"/>
  <c r="I641" i="14"/>
  <c r="I709" i="14"/>
  <c r="I684" i="14"/>
  <c r="I691" i="14"/>
  <c r="I759" i="14"/>
  <c r="I712" i="14"/>
  <c r="I123" i="14"/>
  <c r="I125" i="14"/>
  <c r="G13" i="13"/>
  <c r="G216" i="13"/>
  <c r="G224" i="13"/>
  <c r="G189" i="13"/>
  <c r="G221" i="13"/>
  <c r="G47" i="13"/>
  <c r="G223" i="13"/>
  <c r="G81" i="13"/>
  <c r="G218" i="13"/>
  <c r="G220" i="13"/>
  <c r="G217" i="13"/>
  <c r="G155" i="13"/>
  <c r="I55" i="14"/>
  <c r="I46" i="14"/>
  <c r="I260" i="14"/>
  <c r="I102" i="14"/>
  <c r="I97" i="14"/>
  <c r="I58" i="14"/>
  <c r="I41" i="14"/>
  <c r="I209" i="14"/>
  <c r="I211" i="14"/>
  <c r="I154" i="14"/>
  <c r="I207" i="14"/>
  <c r="I300" i="14"/>
  <c r="I368" i="14"/>
  <c r="I270" i="14"/>
  <c r="I273" i="14"/>
  <c r="I57" i="14"/>
  <c r="I177" i="14"/>
  <c r="I179" i="14"/>
  <c r="I180" i="14"/>
  <c r="I182" i="14"/>
  <c r="I62" i="14"/>
  <c r="I25" i="14"/>
  <c r="I259" i="14"/>
  <c r="I73" i="14"/>
  <c r="I320" i="14"/>
  <c r="I328" i="14"/>
  <c r="I155" i="14"/>
  <c r="I158" i="14"/>
  <c r="I63" i="14"/>
  <c r="I159" i="14"/>
  <c r="I254" i="14"/>
  <c r="I322" i="14"/>
  <c r="I79" i="14"/>
  <c r="I29" i="14"/>
  <c r="I115" i="14"/>
  <c r="I126" i="14"/>
  <c r="I26" i="14"/>
  <c r="I27" i="14"/>
  <c r="I202" i="14"/>
  <c r="I231" i="14"/>
  <c r="I31" i="14"/>
  <c r="I37" i="14"/>
  <c r="I166" i="14"/>
  <c r="I243" i="14"/>
  <c r="I201" i="14"/>
  <c r="I118" i="14"/>
  <c r="I253" i="14"/>
  <c r="I30" i="14"/>
  <c r="I8" i="14"/>
  <c r="I9" i="14"/>
  <c r="I119" i="14"/>
  <c r="I215" i="14"/>
  <c r="I24" i="14"/>
  <c r="I6" i="14"/>
  <c r="I105" i="14"/>
  <c r="I255" i="14"/>
  <c r="I256" i="14"/>
  <c r="I324" i="14"/>
  <c r="I258" i="14"/>
  <c r="I326" i="14"/>
  <c r="I50" i="14"/>
  <c r="I51" i="14"/>
  <c r="I134" i="14"/>
  <c r="I20" i="14"/>
  <c r="I45" i="14"/>
  <c r="I131" i="14"/>
  <c r="I185" i="14"/>
  <c r="I39" i="14"/>
  <c r="I89" i="14"/>
  <c r="I40" i="14"/>
  <c r="I48" i="14"/>
  <c r="I107" i="14"/>
  <c r="I106" i="14"/>
  <c r="I110" i="14"/>
  <c r="I163" i="14"/>
  <c r="I165" i="14"/>
  <c r="I161" i="14"/>
  <c r="I162" i="14"/>
  <c r="I170" i="14"/>
  <c r="I122" i="14"/>
  <c r="I121" i="14"/>
  <c r="I193" i="14"/>
  <c r="I111" i="14"/>
  <c r="I64" i="14"/>
  <c r="I66" i="14"/>
  <c r="I113" i="14"/>
  <c r="I146" i="14"/>
  <c r="I194" i="14"/>
  <c r="I135" i="14"/>
  <c r="I129" i="14"/>
  <c r="I261" i="14"/>
  <c r="I264" i="14"/>
  <c r="I228" i="14"/>
  <c r="I282" i="14"/>
  <c r="I290" i="14"/>
  <c r="G7" i="13"/>
  <c r="G82" i="13"/>
  <c r="G85" i="13"/>
  <c r="G260" i="13"/>
  <c r="G261" i="13"/>
  <c r="G188" i="13"/>
  <c r="G207" i="13"/>
  <c r="G213" i="13"/>
  <c r="G264" i="13"/>
  <c r="G268" i="13"/>
  <c r="G269" i="13"/>
  <c r="G11" i="13"/>
  <c r="G110" i="13"/>
  <c r="G111" i="13"/>
  <c r="G267" i="13"/>
  <c r="G231" i="13"/>
  <c r="G256" i="13"/>
  <c r="G58" i="13"/>
  <c r="G255" i="13"/>
  <c r="G259" i="13"/>
  <c r="G252" i="13"/>
  <c r="G63" i="13"/>
  <c r="G126" i="13"/>
  <c r="G60" i="13"/>
  <c r="G65" i="13"/>
  <c r="G66" i="13"/>
  <c r="G124" i="13"/>
  <c r="G182" i="13"/>
  <c r="G250" i="13"/>
  <c r="G79" i="13"/>
  <c r="G109" i="13"/>
  <c r="G263" i="13"/>
  <c r="G59" i="13"/>
  <c r="G45" i="13"/>
  <c r="G201" i="13"/>
  <c r="G173" i="13"/>
  <c r="G114" i="13"/>
  <c r="G113" i="13"/>
  <c r="G8" i="13"/>
  <c r="G200" i="13"/>
  <c r="G166" i="13"/>
  <c r="G14" i="13"/>
  <c r="G22" i="13"/>
  <c r="G168" i="13"/>
  <c r="G148" i="13"/>
  <c r="G125" i="13"/>
  <c r="G130" i="13"/>
  <c r="G84" i="13"/>
  <c r="G76" i="13"/>
  <c r="G77" i="13"/>
  <c r="G205" i="13"/>
  <c r="G230" i="13"/>
  <c r="G153" i="13"/>
  <c r="G75" i="13"/>
  <c r="G150" i="13"/>
  <c r="G227" i="13"/>
  <c r="G80" i="13"/>
  <c r="G12" i="13"/>
  <c r="G172" i="13"/>
  <c r="G30" i="13"/>
  <c r="G167" i="13"/>
  <c r="G156" i="13"/>
  <c r="G241" i="13"/>
  <c r="G242" i="13"/>
  <c r="G26" i="13"/>
  <c r="G34" i="13"/>
  <c r="G38" i="13"/>
  <c r="G37" i="13"/>
  <c r="G32" i="13"/>
  <c r="G33" i="13"/>
  <c r="G186" i="13"/>
  <c r="G185" i="13"/>
  <c r="G203" i="13"/>
  <c r="G204" i="13"/>
  <c r="G121" i="13"/>
  <c r="G117" i="13"/>
  <c r="G98" i="13"/>
  <c r="G94" i="13"/>
  <c r="G187" i="13"/>
  <c r="G92" i="13"/>
  <c r="G183" i="13"/>
  <c r="G42" i="13"/>
  <c r="G41" i="13"/>
  <c r="G99" i="13"/>
  <c r="G190" i="13"/>
  <c r="G198" i="13"/>
  <c r="G97" i="13"/>
  <c r="G25" i="13"/>
  <c r="G46" i="13"/>
  <c r="G234" i="13"/>
  <c r="G206" i="13"/>
  <c r="G149" i="13"/>
  <c r="G235" i="13"/>
  <c r="G118" i="13"/>
  <c r="G24" i="13"/>
  <c r="G48" i="13"/>
  <c r="G56" i="13"/>
  <c r="G29" i="13"/>
  <c r="G236" i="13"/>
  <c r="G122" i="13"/>
  <c r="G239" i="13"/>
  <c r="I640" i="14"/>
  <c r="I708" i="14"/>
  <c r="I686" i="14"/>
  <c r="I754" i="14"/>
  <c r="I685" i="14"/>
  <c r="I753" i="14"/>
  <c r="I690" i="14"/>
  <c r="I758" i="14"/>
  <c r="G262" i="13"/>
  <c r="G89" i="13"/>
  <c r="G90" i="13"/>
  <c r="G159" i="13"/>
  <c r="G164" i="13"/>
  <c r="G219" i="13"/>
  <c r="G88" i="13"/>
  <c r="G226" i="13"/>
  <c r="G232" i="13"/>
  <c r="I327" i="14"/>
  <c r="I272" i="14"/>
  <c r="I340" i="14"/>
  <c r="I43" i="14"/>
  <c r="I42" i="14"/>
  <c r="I271" i="14"/>
  <c r="I339" i="14"/>
  <c r="I338" i="14"/>
  <c r="I132" i="14"/>
  <c r="I116" i="14"/>
  <c r="I302" i="14"/>
  <c r="I370" i="14"/>
  <c r="I33" i="14"/>
  <c r="I156" i="14"/>
  <c r="I157" i="14"/>
  <c r="I181" i="14"/>
  <c r="I301" i="14"/>
  <c r="I28" i="14"/>
  <c r="I133" i="14"/>
  <c r="I117" i="14"/>
  <c r="I321" i="14"/>
  <c r="I10" i="14"/>
  <c r="I109" i="14"/>
  <c r="I108" i="14"/>
  <c r="I267" i="14"/>
  <c r="I335" i="14"/>
  <c r="I329" i="14"/>
  <c r="I337" i="14"/>
  <c r="I289" i="14"/>
  <c r="I357" i="14"/>
  <c r="I65" i="14"/>
  <c r="I71" i="14"/>
  <c r="I164" i="14"/>
  <c r="G209" i="13"/>
  <c r="G214" i="13"/>
  <c r="G210" i="13"/>
  <c r="G211" i="13"/>
  <c r="G68" i="13"/>
  <c r="G70" i="13"/>
  <c r="G270" i="13"/>
  <c r="G208" i="13"/>
  <c r="G72" i="13"/>
  <c r="G112" i="13"/>
  <c r="G253" i="13"/>
  <c r="G254" i="13"/>
  <c r="G71" i="13"/>
  <c r="G67" i="13"/>
  <c r="G62" i="13"/>
  <c r="G61" i="13"/>
  <c r="G128" i="13"/>
  <c r="G127" i="13"/>
  <c r="G247" i="13"/>
  <c r="G243" i="13"/>
  <c r="G244" i="13"/>
  <c r="G9" i="13"/>
  <c r="G10" i="13"/>
  <c r="G151" i="13"/>
  <c r="G152" i="13"/>
  <c r="G87" i="13"/>
  <c r="G86" i="13"/>
  <c r="G78" i="13"/>
  <c r="G229" i="13"/>
  <c r="G228" i="13"/>
  <c r="G163" i="13"/>
  <c r="G162" i="13"/>
  <c r="G157" i="13"/>
  <c r="G158" i="13"/>
  <c r="G248" i="13"/>
  <c r="G28" i="13"/>
  <c r="G27" i="13"/>
  <c r="G169" i="13"/>
  <c r="G170" i="13"/>
  <c r="G180" i="13"/>
  <c r="G174" i="13"/>
  <c r="G176" i="13"/>
  <c r="G175" i="13"/>
  <c r="G179" i="13"/>
  <c r="G17" i="13"/>
  <c r="G15" i="13"/>
  <c r="G21" i="13"/>
  <c r="G20" i="13"/>
  <c r="G16" i="13"/>
  <c r="G101" i="13"/>
  <c r="G105" i="13"/>
  <c r="G102" i="13"/>
  <c r="G106" i="13"/>
  <c r="G100" i="13"/>
  <c r="G51" i="13"/>
  <c r="G50" i="13"/>
  <c r="G55" i="13"/>
  <c r="G54" i="13"/>
  <c r="G49" i="13"/>
  <c r="G43" i="13"/>
  <c r="G44" i="13"/>
  <c r="G119" i="13"/>
  <c r="G120" i="13"/>
  <c r="G161" i="13"/>
  <c r="G160" i="13"/>
  <c r="G238" i="13"/>
  <c r="G237" i="13"/>
  <c r="G96" i="13"/>
  <c r="G95" i="13"/>
  <c r="G191" i="13"/>
  <c r="G192" i="13"/>
  <c r="G193" i="13"/>
  <c r="G196" i="13"/>
  <c r="G197" i="13"/>
  <c r="G35" i="13"/>
  <c r="G36" i="13"/>
  <c r="G69" i="13"/>
  <c r="G212" i="13"/>
  <c r="I369" i="14"/>
  <c r="G245" i="13"/>
  <c r="G246" i="13"/>
  <c r="G18" i="13"/>
  <c r="G19" i="13"/>
  <c r="G178" i="13"/>
  <c r="G177" i="13"/>
  <c r="G53" i="13"/>
  <c r="G52" i="13"/>
  <c r="G103" i="13"/>
  <c r="G104" i="13"/>
  <c r="G195" i="13"/>
  <c r="G194" i="13"/>
  <c r="I713" i="14"/>
  <c r="I721" i="14"/>
  <c r="I652" i="14"/>
  <c r="I720" i="14"/>
  <c r="I653" i="14"/>
  <c r="I651" i="14"/>
  <c r="I719" i="14"/>
  <c r="I646" i="14"/>
  <c r="I714" i="14"/>
  <c r="I648" i="14"/>
  <c r="I649" i="14"/>
  <c r="I717" i="14"/>
  <c r="I647" i="14"/>
  <c r="I715" i="14"/>
  <c r="I204" i="14"/>
  <c r="I205" i="14"/>
  <c r="I76" i="14"/>
  <c r="I77" i="14"/>
  <c r="I52" i="14"/>
  <c r="I103" i="14"/>
  <c r="I236" i="14"/>
  <c r="I288" i="14"/>
  <c r="I356" i="14"/>
  <c r="I307" i="14"/>
  <c r="I375" i="14"/>
  <c r="I124" i="14"/>
  <c r="I17" i="14"/>
  <c r="I291" i="14"/>
  <c r="I15" i="14"/>
  <c r="I53" i="14"/>
  <c r="I178" i="14"/>
  <c r="I12" i="14"/>
  <c r="I7" i="14"/>
  <c r="I195" i="14"/>
  <c r="I171" i="14"/>
  <c r="I11" i="14"/>
  <c r="I212" i="14"/>
  <c r="I49" i="14"/>
  <c r="I199" i="14"/>
  <c r="I285" i="14"/>
  <c r="I692" i="14"/>
  <c r="I90" i="14"/>
  <c r="I219" i="14"/>
  <c r="I232" i="14"/>
  <c r="I230" i="14"/>
  <c r="I216" i="14"/>
  <c r="I284" i="14"/>
  <c r="I352" i="14"/>
  <c r="I268" i="14"/>
  <c r="I336" i="14"/>
  <c r="I303" i="14"/>
  <c r="I306" i="14"/>
  <c r="I374" i="14"/>
  <c r="I752" i="14"/>
  <c r="I687" i="14"/>
  <c r="I91" i="14"/>
  <c r="I244" i="14"/>
  <c r="I191" i="14"/>
  <c r="I94" i="14"/>
  <c r="I99" i="14"/>
  <c r="I220" i="14"/>
  <c r="I74" i="14"/>
  <c r="I642" i="14"/>
  <c r="I710" i="14"/>
  <c r="I187" i="14"/>
  <c r="I189" i="14"/>
  <c r="I323" i="14"/>
  <c r="I70" i="14"/>
  <c r="I257" i="14"/>
  <c r="I325" i="14"/>
  <c r="I210" i="14"/>
  <c r="I150" i="14"/>
  <c r="I186" i="14"/>
  <c r="I147" i="14"/>
  <c r="I78" i="14"/>
  <c r="I169" i="14"/>
  <c r="I308" i="14"/>
  <c r="I145" i="14"/>
  <c r="I174" i="14"/>
  <c r="I16" i="14"/>
  <c r="I21" i="14"/>
  <c r="I654" i="14"/>
  <c r="I350" i="14"/>
  <c r="I358" i="14"/>
  <c r="I283" i="14"/>
  <c r="I351" i="14"/>
  <c r="I60" i="14"/>
  <c r="I61" i="14"/>
  <c r="I341" i="14"/>
  <c r="I274" i="14"/>
  <c r="I342" i="14"/>
  <c r="I275" i="14"/>
  <c r="I343" i="14"/>
  <c r="I265" i="14"/>
  <c r="I333" i="14"/>
  <c r="I332" i="14"/>
  <c r="I266" i="14"/>
  <c r="I334" i="14"/>
  <c r="I669" i="14"/>
  <c r="I667" i="14"/>
  <c r="I735" i="14"/>
  <c r="I668" i="14"/>
  <c r="I736" i="14"/>
  <c r="I674" i="14"/>
  <c r="I734" i="14"/>
  <c r="I742" i="14"/>
  <c r="I672" i="14"/>
  <c r="I740" i="14"/>
  <c r="I673" i="14"/>
  <c r="I741" i="14"/>
  <c r="I315" i="14"/>
  <c r="I383" i="14"/>
  <c r="I716" i="14"/>
  <c r="I67" i="14"/>
  <c r="I263" i="14"/>
  <c r="I331" i="14"/>
  <c r="I34" i="14"/>
  <c r="I143" i="14"/>
  <c r="I142" i="14"/>
  <c r="I139" i="14"/>
  <c r="I87" i="14"/>
  <c r="I83" i="14"/>
  <c r="I262" i="14"/>
  <c r="I330" i="14"/>
  <c r="I32" i="14"/>
  <c r="I269" i="14"/>
  <c r="I137" i="14"/>
  <c r="I81" i="14"/>
  <c r="I86" i="14"/>
  <c r="I675" i="14"/>
  <c r="I650" i="14"/>
  <c r="I718" i="14"/>
  <c r="I188" i="14"/>
  <c r="I224" i="14"/>
  <c r="I276" i="14"/>
  <c r="I223" i="14"/>
  <c r="I222" i="14"/>
  <c r="I694" i="14"/>
  <c r="I762" i="14"/>
  <c r="I695" i="14"/>
  <c r="I698" i="14"/>
  <c r="I766" i="14"/>
  <c r="I148" i="14"/>
  <c r="I149" i="14"/>
  <c r="I755" i="14"/>
  <c r="I689" i="14"/>
  <c r="I757" i="14"/>
  <c r="I688" i="14"/>
  <c r="I756" i="14"/>
  <c r="I660" i="14"/>
  <c r="I234" i="14"/>
  <c r="I233" i="14"/>
  <c r="I299" i="14"/>
  <c r="I293" i="14"/>
  <c r="I361" i="14"/>
  <c r="I294" i="14"/>
  <c r="I359" i="14"/>
  <c r="I367" i="14"/>
  <c r="I292" i="14"/>
  <c r="I360" i="14"/>
  <c r="I297" i="14"/>
  <c r="I365" i="14"/>
  <c r="I298" i="14"/>
  <c r="I366" i="14"/>
  <c r="I92" i="14"/>
  <c r="I93" i="14"/>
  <c r="I353" i="14"/>
  <c r="I287" i="14"/>
  <c r="I355" i="14"/>
  <c r="I286" i="14"/>
  <c r="I354" i="14"/>
  <c r="I657" i="14"/>
  <c r="I656" i="14"/>
  <c r="I724" i="14"/>
  <c r="I655" i="14"/>
  <c r="I723" i="14"/>
  <c r="I722" i="14"/>
  <c r="I101" i="14"/>
  <c r="I100" i="14"/>
  <c r="I305" i="14"/>
  <c r="I373" i="14"/>
  <c r="I371" i="14"/>
  <c r="I304" i="14"/>
  <c r="I372" i="14"/>
  <c r="I172" i="14"/>
  <c r="I173" i="14"/>
  <c r="I19" i="14"/>
  <c r="I18" i="14"/>
  <c r="I246" i="14"/>
  <c r="I245" i="14"/>
  <c r="I760" i="14"/>
  <c r="I311" i="14"/>
  <c r="I310" i="14"/>
  <c r="I378" i="14"/>
  <c r="I376" i="14"/>
  <c r="I314" i="14"/>
  <c r="I382" i="14"/>
  <c r="I309" i="14"/>
  <c r="I377" i="14"/>
  <c r="I217" i="14"/>
  <c r="I218" i="14"/>
  <c r="I196" i="14"/>
  <c r="I197" i="14"/>
  <c r="I693" i="14"/>
  <c r="I761" i="14"/>
  <c r="I699" i="14"/>
  <c r="I767" i="14"/>
  <c r="I141" i="14"/>
  <c r="I140" i="14"/>
  <c r="I225" i="14"/>
  <c r="I226" i="14"/>
  <c r="I671" i="14"/>
  <c r="I739" i="14"/>
  <c r="I737" i="14"/>
  <c r="I670" i="14"/>
  <c r="I738" i="14"/>
  <c r="I681" i="14"/>
  <c r="I749" i="14"/>
  <c r="I678" i="14"/>
  <c r="I682" i="14"/>
  <c r="I750" i="14"/>
  <c r="I676" i="14"/>
  <c r="I744" i="14"/>
  <c r="I677" i="14"/>
  <c r="I745" i="14"/>
  <c r="I743" i="14"/>
  <c r="I751" i="14"/>
  <c r="I683" i="14"/>
  <c r="I85" i="14"/>
  <c r="I84" i="14"/>
  <c r="I36" i="14"/>
  <c r="I35" i="14"/>
  <c r="I68" i="14"/>
  <c r="I69" i="14"/>
  <c r="I278" i="14"/>
  <c r="I346" i="14"/>
  <c r="I277" i="14"/>
  <c r="I345" i="14"/>
  <c r="I344" i="14"/>
  <c r="I279" i="14"/>
  <c r="I658" i="14"/>
  <c r="I726" i="14"/>
  <c r="I725" i="14"/>
  <c r="I659" i="14"/>
  <c r="I727" i="14"/>
  <c r="I661" i="14"/>
  <c r="I729" i="14"/>
  <c r="I728" i="14"/>
  <c r="I663" i="14"/>
  <c r="I662" i="14"/>
  <c r="I730" i="14"/>
  <c r="I362" i="14"/>
  <c r="I296" i="14"/>
  <c r="I364" i="14"/>
  <c r="I295" i="14"/>
  <c r="I363" i="14"/>
  <c r="I312" i="14"/>
  <c r="I380" i="14"/>
  <c r="I313" i="14"/>
  <c r="I381" i="14"/>
  <c r="I379" i="14"/>
  <c r="I697" i="14"/>
  <c r="I765" i="14"/>
  <c r="I696" i="14"/>
  <c r="I764" i="14"/>
  <c r="I763" i="14"/>
  <c r="I679" i="14"/>
  <c r="I747" i="14"/>
  <c r="I746" i="14"/>
  <c r="I680" i="14"/>
  <c r="I748" i="14"/>
  <c r="I280" i="14"/>
  <c r="I348" i="14"/>
  <c r="I281" i="14"/>
  <c r="I349" i="14"/>
  <c r="I347" i="14"/>
  <c r="I664" i="14"/>
  <c r="I732" i="14"/>
  <c r="I731" i="14"/>
  <c r="I665" i="14"/>
  <c r="I733" i="14"/>
  <c r="I707" i="14"/>
  <c r="G141" i="13" l="1"/>
  <c r="G277" i="13"/>
  <c r="G278" i="13" s="1"/>
  <c r="G135" i="13"/>
  <c r="G137" i="13"/>
  <c r="G138" i="13"/>
</calcChain>
</file>

<file path=xl/sharedStrings.xml><?xml version="1.0" encoding="utf-8"?>
<sst xmlns="http://schemas.openxmlformats.org/spreadsheetml/2006/main" count="3529" uniqueCount="841">
  <si>
    <t>種類</t>
    <rPh sb="0" eb="2">
      <t>シュルイ</t>
    </rPh>
    <phoneticPr fontId="1"/>
  </si>
  <si>
    <t>項目</t>
    <rPh sb="0" eb="2">
      <t>コウモク</t>
    </rPh>
    <phoneticPr fontId="1"/>
  </si>
  <si>
    <t>サービスコード</t>
    <phoneticPr fontId="1"/>
  </si>
  <si>
    <t>サービス内容略称</t>
    <rPh sb="7" eb="8">
      <t>ショウ</t>
    </rPh>
    <phoneticPr fontId="1"/>
  </si>
  <si>
    <t>算定項目</t>
    <rPh sb="2" eb="4">
      <t>コウモク</t>
    </rPh>
    <phoneticPr fontId="1"/>
  </si>
  <si>
    <t>中山間地域等における小規模事業所加算</t>
    <phoneticPr fontId="1"/>
  </si>
  <si>
    <t>特別地域加算</t>
    <phoneticPr fontId="1"/>
  </si>
  <si>
    <t>チ 初回加算</t>
    <phoneticPr fontId="1"/>
  </si>
  <si>
    <t>ヌ 介護職員処遇改善加算</t>
    <phoneticPr fontId="1"/>
  </si>
  <si>
    <t>合成単位数</t>
    <rPh sb="0" eb="2">
      <t>ゴウセイ</t>
    </rPh>
    <rPh sb="2" eb="4">
      <t>タンイ</t>
    </rPh>
    <rPh sb="4" eb="5">
      <t>スウ</t>
    </rPh>
    <phoneticPr fontId="1"/>
  </si>
  <si>
    <t>算定単位</t>
    <rPh sb="0" eb="2">
      <t>サンテイ</t>
    </rPh>
    <rPh sb="2" eb="4">
      <t>タンイ</t>
    </rPh>
    <phoneticPr fontId="1"/>
  </si>
  <si>
    <t>１月につき</t>
    <rPh sb="1" eb="2">
      <t>ガツ</t>
    </rPh>
    <phoneticPr fontId="1"/>
  </si>
  <si>
    <t>１日につき</t>
    <rPh sb="1" eb="2">
      <t>ニチ</t>
    </rPh>
    <phoneticPr fontId="1"/>
  </si>
  <si>
    <t>１回につき</t>
    <rPh sb="1" eb="2">
      <t>カイ</t>
    </rPh>
    <phoneticPr fontId="1"/>
  </si>
  <si>
    <t>１月につき</t>
    <phoneticPr fontId="1"/>
  </si>
  <si>
    <t>１日につき</t>
    <phoneticPr fontId="1"/>
  </si>
  <si>
    <t>１回につき</t>
    <phoneticPr fontId="1"/>
  </si>
  <si>
    <t>事業所と同一建物の利用者又はこ
れ以外の同一建物の利用者20人以上にサービスを行う場合　×90％</t>
    <rPh sb="30" eb="31">
      <t>ニン</t>
    </rPh>
    <rPh sb="31" eb="33">
      <t>イジョウ</t>
    </rPh>
    <rPh sb="39" eb="40">
      <t>オコナ</t>
    </rPh>
    <rPh sb="41" eb="43">
      <t>バアイ</t>
    </rPh>
    <phoneticPr fontId="1"/>
  </si>
  <si>
    <t>所定単位数の15％加算</t>
    <rPh sb="0" eb="2">
      <t>ショテイ</t>
    </rPh>
    <rPh sb="2" eb="5">
      <t>タンイスウ</t>
    </rPh>
    <rPh sb="9" eb="11">
      <t>カサン</t>
    </rPh>
    <phoneticPr fontId="1"/>
  </si>
  <si>
    <t>所定単位数の10％加算</t>
    <rPh sb="0" eb="2">
      <t>ショテイ</t>
    </rPh>
    <rPh sb="2" eb="5">
      <t>タンイスウ</t>
    </rPh>
    <rPh sb="9" eb="11">
      <t>カサン</t>
    </rPh>
    <phoneticPr fontId="1"/>
  </si>
  <si>
    <t>所定単位数の5％加算</t>
    <rPh sb="0" eb="2">
      <t>ショテイ</t>
    </rPh>
    <rPh sb="2" eb="5">
      <t>タンイスウ</t>
    </rPh>
    <rPh sb="8" eb="10">
      <t>カサン</t>
    </rPh>
    <phoneticPr fontId="1"/>
  </si>
  <si>
    <t>200単位加算</t>
    <rPh sb="3" eb="5">
      <t>タンイ</t>
    </rPh>
    <rPh sb="5" eb="7">
      <t>カサン</t>
    </rPh>
    <phoneticPr fontId="1"/>
  </si>
  <si>
    <t>100単位加算</t>
    <rPh sb="3" eb="5">
      <t>タンイ</t>
    </rPh>
    <rPh sb="5" eb="7">
      <t>カサン</t>
    </rPh>
    <phoneticPr fontId="1"/>
  </si>
  <si>
    <t>定員超過の場合</t>
    <phoneticPr fontId="1"/>
  </si>
  <si>
    <t>看護・介護職員が欠員の場合</t>
    <phoneticPr fontId="1"/>
  </si>
  <si>
    <t>定員超過の場合
×70％</t>
    <rPh sb="0" eb="2">
      <t>テイイン</t>
    </rPh>
    <rPh sb="2" eb="4">
      <t>チョウカ</t>
    </rPh>
    <rPh sb="5" eb="7">
      <t>バアイ</t>
    </rPh>
    <phoneticPr fontId="1"/>
  </si>
  <si>
    <t>看護・介護職員が欠員の場合
×70％</t>
    <rPh sb="0" eb="2">
      <t>カンゴ</t>
    </rPh>
    <rPh sb="3" eb="5">
      <t>カイゴ</t>
    </rPh>
    <rPh sb="5" eb="7">
      <t>ショクイン</t>
    </rPh>
    <rPh sb="8" eb="10">
      <t>ケツイン</t>
    </rPh>
    <rPh sb="11" eb="13">
      <t>バアイ</t>
    </rPh>
    <phoneticPr fontId="1"/>
  </si>
  <si>
    <t>事業対象者・要支援１</t>
    <phoneticPr fontId="1"/>
  </si>
  <si>
    <t>事業対象者・要支援１
※１月の中で全部で４回まで</t>
    <phoneticPr fontId="1"/>
  </si>
  <si>
    <t>事業対象者・要支援２</t>
    <phoneticPr fontId="1"/>
  </si>
  <si>
    <t>事業対象者・要支援２
※１月の中で全部で５回から８回まで</t>
    <phoneticPr fontId="1"/>
  </si>
  <si>
    <t>中山間地域等に居住する者へのサービス提供加算</t>
    <rPh sb="18" eb="20">
      <t>テイキョウ</t>
    </rPh>
    <rPh sb="20" eb="22">
      <t>カサン</t>
    </rPh>
    <phoneticPr fontId="1"/>
  </si>
  <si>
    <t>所定単位数の５％加算</t>
    <rPh sb="0" eb="2">
      <t>ショテイ</t>
    </rPh>
    <rPh sb="2" eb="4">
      <t>タンイ</t>
    </rPh>
    <rPh sb="4" eb="5">
      <t>スウ</t>
    </rPh>
    <rPh sb="8" eb="10">
      <t>カサン</t>
    </rPh>
    <phoneticPr fontId="1"/>
  </si>
  <si>
    <t>事業対象者・要支援１</t>
    <phoneticPr fontId="1"/>
  </si>
  <si>
    <t>事業対象者・要支援２</t>
    <phoneticPr fontId="1"/>
  </si>
  <si>
    <t>事業対象者・要支援１</t>
    <phoneticPr fontId="1"/>
  </si>
  <si>
    <t>ホ　口腔機能向上加算</t>
    <rPh sb="8" eb="10">
      <t>カサン</t>
    </rPh>
    <phoneticPr fontId="1"/>
  </si>
  <si>
    <t>ヘ　選択的サービス複数実施加算</t>
    <phoneticPr fontId="1"/>
  </si>
  <si>
    <t>(1) 選択的サービス複数実施加算（Ⅰ）</t>
    <phoneticPr fontId="1"/>
  </si>
  <si>
    <t>(2) 選択的サービス複数実施加算（Ⅱ）</t>
    <phoneticPr fontId="1"/>
  </si>
  <si>
    <t>運動器機能向上及び栄養改善</t>
    <rPh sb="11" eb="13">
      <t>カイゼン</t>
    </rPh>
    <phoneticPr fontId="1"/>
  </si>
  <si>
    <t>運動器機能向上及び口腔機能向上</t>
    <rPh sb="13" eb="15">
      <t>コウジョウ</t>
    </rPh>
    <phoneticPr fontId="1"/>
  </si>
  <si>
    <t>栄養改善及び口腔機能向上</t>
    <phoneticPr fontId="1"/>
  </si>
  <si>
    <t>チ　サービス提供体制強化加算</t>
    <phoneticPr fontId="1"/>
  </si>
  <si>
    <t>(2) サービス提供体制強化加算（Ⅰ）ロ</t>
    <phoneticPr fontId="1"/>
  </si>
  <si>
    <t>(1) サービス提供体制強化加算（Ⅰ）イ</t>
    <phoneticPr fontId="1"/>
  </si>
  <si>
    <t>(3) サービス提供体制強化加算（Ⅱ）</t>
    <phoneticPr fontId="1"/>
  </si>
  <si>
    <t>事業対象者・要支援２</t>
    <phoneticPr fontId="1"/>
  </si>
  <si>
    <t>72単位</t>
    <rPh sb="2" eb="4">
      <t>タンイ</t>
    </rPh>
    <phoneticPr fontId="1"/>
  </si>
  <si>
    <t>144単位</t>
    <rPh sb="3" eb="5">
      <t>タンイ</t>
    </rPh>
    <phoneticPr fontId="1"/>
  </si>
  <si>
    <t>48単位</t>
    <rPh sb="2" eb="4">
      <t>タンイ</t>
    </rPh>
    <phoneticPr fontId="1"/>
  </si>
  <si>
    <t>96単位</t>
    <rPh sb="2" eb="4">
      <t>タンイ</t>
    </rPh>
    <phoneticPr fontId="1"/>
  </si>
  <si>
    <t>24単位</t>
    <rPh sb="2" eb="4">
      <t>タンイ</t>
    </rPh>
    <phoneticPr fontId="1"/>
  </si>
  <si>
    <t>リ 介護職員処遇改善加算</t>
    <phoneticPr fontId="1"/>
  </si>
  <si>
    <t>480単位加算</t>
    <phoneticPr fontId="1"/>
  </si>
  <si>
    <t>運動器機能向上、栄養改善及び口腔機能向上　　</t>
    <phoneticPr fontId="1"/>
  </si>
  <si>
    <t>700単位加算</t>
    <phoneticPr fontId="1"/>
  </si>
  <si>
    <t>ロ　生活機能向上グループ活動加算　　　　　　　　　　　　　　　　　　　　　　　　</t>
    <phoneticPr fontId="1"/>
  </si>
  <si>
    <t>ハ　運動器機能向上加算　　　　　　　　　　　　　　　　　　　　　　　　</t>
    <phoneticPr fontId="1"/>
  </si>
  <si>
    <t>ニ　栄養改善加算　　　　　　　　　　　　　　　　　　　　　　　　　　　　　</t>
    <phoneticPr fontId="1"/>
  </si>
  <si>
    <t>120単位加算</t>
    <phoneticPr fontId="1"/>
  </si>
  <si>
    <t>100単位加算</t>
    <phoneticPr fontId="1"/>
  </si>
  <si>
    <t>若年性認知症利用者受入加算　　　　　　　　　　　　　　　　　　　　　　　　　　　　</t>
    <rPh sb="11" eb="13">
      <t>カサン</t>
    </rPh>
    <phoneticPr fontId="1"/>
  </si>
  <si>
    <t>240単位加算</t>
    <phoneticPr fontId="1"/>
  </si>
  <si>
    <t>376単位減算</t>
    <phoneticPr fontId="1"/>
  </si>
  <si>
    <t>752単位減算</t>
    <phoneticPr fontId="1"/>
  </si>
  <si>
    <t>225単位加算</t>
    <phoneticPr fontId="1"/>
  </si>
  <si>
    <t>150単位加算</t>
    <phoneticPr fontId="1"/>
  </si>
  <si>
    <t>(1)介護職員処遇改善加算（Ⅰ） 　　　所定単位数の40/1000 加算</t>
    <rPh sb="34" eb="36">
      <t>カサン</t>
    </rPh>
    <phoneticPr fontId="1"/>
  </si>
  <si>
    <t>(2)介護職員処遇改善加算（Ⅱ） 　　　所定単位数の22/1000 加算</t>
    <rPh sb="34" eb="36">
      <t>カサン</t>
    </rPh>
    <phoneticPr fontId="1"/>
  </si>
  <si>
    <t>(3)介護職員処遇改善加算（Ⅲ） 　　(2)で算定した単位数の　90％加算</t>
    <phoneticPr fontId="1"/>
  </si>
  <si>
    <t>(4)介護職員処遇改善加算（Ⅳ）　　 (2)で算定した単位数の　80％加算</t>
    <rPh sb="35" eb="37">
      <t>カサン</t>
    </rPh>
    <phoneticPr fontId="1"/>
  </si>
  <si>
    <t>1,317単位</t>
    <rPh sb="5" eb="7">
      <t>タンイ</t>
    </rPh>
    <phoneticPr fontId="1"/>
  </si>
  <si>
    <t>A2</t>
    <phoneticPr fontId="1"/>
  </si>
  <si>
    <t>Ａ6</t>
    <phoneticPr fontId="1"/>
  </si>
  <si>
    <t>0単位</t>
    <phoneticPr fontId="1"/>
  </si>
  <si>
    <t>-</t>
    <phoneticPr fontId="1"/>
  </si>
  <si>
    <t>0単位</t>
    <phoneticPr fontId="1"/>
  </si>
  <si>
    <t>定員超過の場合</t>
    <phoneticPr fontId="1"/>
  </si>
  <si>
    <t>1,317単位</t>
    <phoneticPr fontId="1"/>
  </si>
  <si>
    <t>43単位</t>
    <phoneticPr fontId="1"/>
  </si>
  <si>
    <t>43単位</t>
    <phoneticPr fontId="1"/>
  </si>
  <si>
    <t>2,701単位</t>
    <phoneticPr fontId="1"/>
  </si>
  <si>
    <t>2,701単位</t>
    <phoneticPr fontId="1"/>
  </si>
  <si>
    <t>89単位</t>
    <phoneticPr fontId="1"/>
  </si>
  <si>
    <t>A６　通所型サービス（独自）サービスコード表（緩和した基準によるサービス）</t>
    <rPh sb="3" eb="5">
      <t>ツウショ</t>
    </rPh>
    <rPh sb="11" eb="13">
      <t>ドクジ</t>
    </rPh>
    <phoneticPr fontId="1"/>
  </si>
  <si>
    <t>イ　通所型サービス費
（独自）</t>
    <rPh sb="12" eb="14">
      <t>ドクジ</t>
    </rPh>
    <phoneticPr fontId="1"/>
  </si>
  <si>
    <t>事業対象者・要支援１・２
（週2回程度）
77単位</t>
    <rPh sb="24" eb="26">
      <t>タンイ</t>
    </rPh>
    <phoneticPr fontId="1"/>
  </si>
  <si>
    <t>事業所と同一建物に居住する者又は同一建物から利用する者に通所型サービス（独自）を行う場合</t>
    <rPh sb="36" eb="38">
      <t>ドクジ</t>
    </rPh>
    <phoneticPr fontId="1"/>
  </si>
  <si>
    <t>訪問型独自サービスⅠ日割</t>
    <rPh sb="10" eb="12">
      <t>ヒワ</t>
    </rPh>
    <phoneticPr fontId="1"/>
  </si>
  <si>
    <t>訪問型独自サービスⅠ日割・同一</t>
    <phoneticPr fontId="1"/>
  </si>
  <si>
    <t>訪問型独自サービスⅡ</t>
    <phoneticPr fontId="1"/>
  </si>
  <si>
    <t>訪問型独自サービスⅡ日割</t>
    <phoneticPr fontId="1"/>
  </si>
  <si>
    <t>訪問型独自サービスⅢ</t>
    <phoneticPr fontId="1"/>
  </si>
  <si>
    <t>訪問型独自サービスⅢ日割</t>
    <phoneticPr fontId="1"/>
  </si>
  <si>
    <t>訪問型独自サービスⅢ日割・同一</t>
    <phoneticPr fontId="1"/>
  </si>
  <si>
    <t>訪問型独自サービス特別地域加算</t>
    <phoneticPr fontId="1"/>
  </si>
  <si>
    <t>訪問型独自サービス特別地域加算日割</t>
    <phoneticPr fontId="1"/>
  </si>
  <si>
    <t>訪問型独自サービス小規模事業所加算</t>
    <phoneticPr fontId="1"/>
  </si>
  <si>
    <t>訪問型独自サービス小規模事業所加算日割</t>
    <phoneticPr fontId="1"/>
  </si>
  <si>
    <t>訪問型独自サービス中山間地域等提供加算</t>
    <rPh sb="18" eb="19">
      <t>サン</t>
    </rPh>
    <phoneticPr fontId="1"/>
  </si>
  <si>
    <t>訪問型独自サービス中山間地域等加算日割</t>
    <phoneticPr fontId="1"/>
  </si>
  <si>
    <t>訪問型独自サービスⅠ／２・同一</t>
    <rPh sb="13" eb="15">
      <t>ドウイツ</t>
    </rPh>
    <phoneticPr fontId="1"/>
  </si>
  <si>
    <t>訪問型独自サービスⅠ／２日割</t>
    <rPh sb="12" eb="14">
      <t>ヒワ</t>
    </rPh>
    <phoneticPr fontId="1"/>
  </si>
  <si>
    <t>訪問型独自サービスⅠ／２日割・同一</t>
    <phoneticPr fontId="1"/>
  </si>
  <si>
    <t>訪問型独自サービスⅡ／２</t>
    <phoneticPr fontId="1"/>
  </si>
  <si>
    <t>訪問型独自サービスⅡ／２・同一</t>
    <rPh sb="13" eb="15">
      <t>ドウイツ</t>
    </rPh>
    <phoneticPr fontId="1"/>
  </si>
  <si>
    <t>訪問型独自サービスⅡ／２日割</t>
    <phoneticPr fontId="1"/>
  </si>
  <si>
    <t>訪問型独自サービスⅡ／２日割・同一</t>
    <phoneticPr fontId="1"/>
  </si>
  <si>
    <t>訪問型独自サービスⅢ／２</t>
    <phoneticPr fontId="1"/>
  </si>
  <si>
    <t>訪問型独自サービスⅢ／２・同一</t>
    <rPh sb="13" eb="15">
      <t>ドウイツ</t>
    </rPh>
    <phoneticPr fontId="1"/>
  </si>
  <si>
    <t>訪問型独自サービスⅢ／２日割</t>
    <phoneticPr fontId="1"/>
  </si>
  <si>
    <t>訪問型独自サービスⅢ／２日割・同一</t>
    <phoneticPr fontId="1"/>
  </si>
  <si>
    <t>通所型独自サービス１</t>
    <rPh sb="3" eb="5">
      <t>ドクジ</t>
    </rPh>
    <phoneticPr fontId="1"/>
  </si>
  <si>
    <t>通所型独自サービス１日割</t>
    <rPh sb="11" eb="12">
      <t>ワリ</t>
    </rPh>
    <phoneticPr fontId="1"/>
  </si>
  <si>
    <t>通所型独自サービス２</t>
    <phoneticPr fontId="1"/>
  </si>
  <si>
    <t>通所型独自サービス２日割</t>
    <phoneticPr fontId="1"/>
  </si>
  <si>
    <t>通所型独自サービス１回数</t>
    <rPh sb="11" eb="12">
      <t>カズ</t>
    </rPh>
    <phoneticPr fontId="1"/>
  </si>
  <si>
    <t>通所型独自サービス２回数</t>
    <phoneticPr fontId="1"/>
  </si>
  <si>
    <t>通所型独自サービス中山間地域等提供加算</t>
    <rPh sb="17" eb="19">
      <t>カサン</t>
    </rPh>
    <phoneticPr fontId="1"/>
  </si>
  <si>
    <t>通所型独自サービス中山間地域等加算日割</t>
    <rPh sb="17" eb="19">
      <t>ヒワ</t>
    </rPh>
    <phoneticPr fontId="1"/>
  </si>
  <si>
    <t>通所型独自サービス中山間地域等加算回数</t>
    <phoneticPr fontId="1"/>
  </si>
  <si>
    <t>通所型独自サービス若年性認知症受入加算</t>
    <phoneticPr fontId="1"/>
  </si>
  <si>
    <t>通所型独自サービス同一建物減算１</t>
    <phoneticPr fontId="1"/>
  </si>
  <si>
    <t>通所型独自サービス同一建物減算２</t>
    <phoneticPr fontId="1"/>
  </si>
  <si>
    <t>通所型独自生活向上グループ活動加算</t>
    <phoneticPr fontId="1"/>
  </si>
  <si>
    <t>通所型独自サービス運動器機能向上加算</t>
    <phoneticPr fontId="1"/>
  </si>
  <si>
    <t>通所型独自サービス栄養改善加算</t>
    <phoneticPr fontId="1"/>
  </si>
  <si>
    <t>通所型独自サービス口腔機能向上加算</t>
    <phoneticPr fontId="1"/>
  </si>
  <si>
    <t>通所型独自複数サービス実施加算Ⅰ１</t>
    <phoneticPr fontId="1"/>
  </si>
  <si>
    <t>通所型独自複数サービス実施加算Ⅰ2</t>
    <phoneticPr fontId="1"/>
  </si>
  <si>
    <t>通所型独自複数サービス実施加算Ⅰ3</t>
    <phoneticPr fontId="1"/>
  </si>
  <si>
    <t>通所型独自複数サービス実施加算Ⅱ</t>
    <phoneticPr fontId="1"/>
  </si>
  <si>
    <t>通所型独自サービス事業所評価加算</t>
    <phoneticPr fontId="1"/>
  </si>
  <si>
    <t>通所型独自サービス提供体制加算Ⅰ１１</t>
    <phoneticPr fontId="1"/>
  </si>
  <si>
    <t>通所型独自サービス提供体制加算Ⅰ１２</t>
    <phoneticPr fontId="1"/>
  </si>
  <si>
    <t>通所型独自サービス提供体制加算Ⅰ２１</t>
    <phoneticPr fontId="1"/>
  </si>
  <si>
    <t>通所型独自サービス提供体制加算Ⅰ２２</t>
    <phoneticPr fontId="1"/>
  </si>
  <si>
    <t>通所型独自サービス提供体制加算Ⅱ１</t>
    <phoneticPr fontId="1"/>
  </si>
  <si>
    <t>通所型独自サービス提供体制加算Ⅱ２</t>
    <phoneticPr fontId="1"/>
  </si>
  <si>
    <t>通所型独自サービス処遇改善加算Ⅰ</t>
    <phoneticPr fontId="1"/>
  </si>
  <si>
    <t>通所型独自サービス処遇改善加算Ⅱ</t>
    <phoneticPr fontId="1"/>
  </si>
  <si>
    <t>通所型独自サービス処遇改善加算Ⅲ</t>
    <phoneticPr fontId="1"/>
  </si>
  <si>
    <t>通所型独自サービス処遇改善加算Ⅳ</t>
    <phoneticPr fontId="1"/>
  </si>
  <si>
    <t>通所型独自サービス１・定超</t>
    <rPh sb="12" eb="13">
      <t>コ</t>
    </rPh>
    <phoneticPr fontId="1"/>
  </si>
  <si>
    <t>通所型独自サービス１日割・定超</t>
    <phoneticPr fontId="1"/>
  </si>
  <si>
    <t>通所型独自サービス２・定超</t>
    <phoneticPr fontId="1"/>
  </si>
  <si>
    <t>通所型独自サービス２日割・定超</t>
    <phoneticPr fontId="1"/>
  </si>
  <si>
    <t>通所型独自サービス１回数・定超</t>
    <phoneticPr fontId="1"/>
  </si>
  <si>
    <t>通所型独自サービス２回数・定超</t>
    <phoneticPr fontId="1"/>
  </si>
  <si>
    <t>通所型独自サービス１・人欠</t>
    <rPh sb="11" eb="12">
      <t>ヒト</t>
    </rPh>
    <rPh sb="12" eb="13">
      <t>ケツ</t>
    </rPh>
    <phoneticPr fontId="1"/>
  </si>
  <si>
    <t>通所型独自サービス１日割・人欠</t>
    <phoneticPr fontId="1"/>
  </si>
  <si>
    <t>通所型独自サービス２・人欠</t>
    <phoneticPr fontId="1"/>
  </si>
  <si>
    <t>通所型独自サービス２日割・人欠</t>
    <phoneticPr fontId="1"/>
  </si>
  <si>
    <t>通所型独自サービス１回数・人欠</t>
    <phoneticPr fontId="1"/>
  </si>
  <si>
    <t>通所型独自サービス２回数・人欠</t>
    <phoneticPr fontId="1"/>
  </si>
  <si>
    <t>ト　事業所評価加算</t>
    <phoneticPr fontId="1"/>
  </si>
  <si>
    <t>定員超過の場合×70％</t>
    <rPh sb="0" eb="2">
      <t>テイイン</t>
    </rPh>
    <rPh sb="2" eb="4">
      <t>チョウカ</t>
    </rPh>
    <rPh sb="5" eb="7">
      <t>バアイ</t>
    </rPh>
    <phoneticPr fontId="1"/>
  </si>
  <si>
    <t>看護・介護職員が欠員の場合×70％</t>
    <rPh sb="0" eb="2">
      <t>カンゴ</t>
    </rPh>
    <rPh sb="3" eb="5">
      <t>カイゴ</t>
    </rPh>
    <rPh sb="5" eb="7">
      <t>ショクイン</t>
    </rPh>
    <rPh sb="8" eb="10">
      <t>ケツイン</t>
    </rPh>
    <rPh sb="11" eb="13">
      <t>バアイ</t>
    </rPh>
    <phoneticPr fontId="1"/>
  </si>
  <si>
    <t>事業対象者・要支援１・２
（週1回程度）
27単位</t>
    <rPh sb="24" eb="26">
      <t>タンイ</t>
    </rPh>
    <phoneticPr fontId="1"/>
  </si>
  <si>
    <t>事業対象者・要支援１・２
（週2回程度）
54単位</t>
    <rPh sb="24" eb="26">
      <t>タンイ</t>
    </rPh>
    <phoneticPr fontId="1"/>
  </si>
  <si>
    <t>ＡＦ</t>
    <phoneticPr fontId="1"/>
  </si>
  <si>
    <t>介護予防ケア初回加算</t>
    <rPh sb="0" eb="2">
      <t>カイゴ</t>
    </rPh>
    <rPh sb="2" eb="4">
      <t>ヨボウ</t>
    </rPh>
    <rPh sb="6" eb="8">
      <t>ショカイ</t>
    </rPh>
    <rPh sb="8" eb="10">
      <t>カサン</t>
    </rPh>
    <phoneticPr fontId="1"/>
  </si>
  <si>
    <t>単位加算</t>
    <rPh sb="0" eb="2">
      <t>タンイ</t>
    </rPh>
    <rPh sb="2" eb="4">
      <t>カサン</t>
    </rPh>
    <phoneticPr fontId="3"/>
  </si>
  <si>
    <t>イ　介護予防ケアマネジメント費</t>
    <rPh sb="2" eb="4">
      <t>カイゴ</t>
    </rPh>
    <rPh sb="4" eb="6">
      <t>ヨボウ</t>
    </rPh>
    <rPh sb="14" eb="15">
      <t>ヒ</t>
    </rPh>
    <phoneticPr fontId="3"/>
  </si>
  <si>
    <t>単位</t>
    <rPh sb="0" eb="2">
      <t>タンイ</t>
    </rPh>
    <phoneticPr fontId="3"/>
  </si>
  <si>
    <t>事業所と同一建物の利用者又はこれ以外の同一建物の利用者20人以上にサービスを行う場合　×90％</t>
    <rPh sb="29" eb="30">
      <t>ニン</t>
    </rPh>
    <rPh sb="30" eb="32">
      <t>イジョウ</t>
    </rPh>
    <rPh sb="38" eb="39">
      <t>オコナ</t>
    </rPh>
    <rPh sb="40" eb="42">
      <t>バアイ</t>
    </rPh>
    <phoneticPr fontId="1"/>
  </si>
  <si>
    <t>訪問型独自サービスⅠ／２</t>
    <rPh sb="3" eb="5">
      <t>ドクジ</t>
    </rPh>
    <phoneticPr fontId="1"/>
  </si>
  <si>
    <t>訪問型独自サービスⅠ</t>
    <rPh sb="3" eb="5">
      <t>ドクジ</t>
    </rPh>
    <phoneticPr fontId="2"/>
  </si>
  <si>
    <t>訪問型独自サービスⅡ日割・同一</t>
    <phoneticPr fontId="1"/>
  </si>
  <si>
    <t>訪問型独自サービス初回加算</t>
    <phoneticPr fontId="1"/>
  </si>
  <si>
    <t>通所型独自サービス１</t>
    <phoneticPr fontId="1"/>
  </si>
  <si>
    <t>通所型独自複数サービス実施加算Ⅰ２</t>
    <phoneticPr fontId="1"/>
  </si>
  <si>
    <t>通所型独自複数サービス実施加算Ⅰ３</t>
    <phoneticPr fontId="1"/>
  </si>
  <si>
    <t>通所型独自サービス事業所評価加算</t>
    <phoneticPr fontId="1"/>
  </si>
  <si>
    <t>通所型独自サービス２・定超</t>
    <phoneticPr fontId="1"/>
  </si>
  <si>
    <t>通所型独自サービス２日割・定超</t>
    <phoneticPr fontId="1"/>
  </si>
  <si>
    <t>通所型独自サービス１日割・人欠</t>
    <phoneticPr fontId="1"/>
  </si>
  <si>
    <t>通所型独自サービス２・人欠</t>
    <phoneticPr fontId="1"/>
  </si>
  <si>
    <t>(1)介護職員処遇改善加算（Ⅰ） 所定単位数の137/1000 加算</t>
    <rPh sb="32" eb="34">
      <t>カサン</t>
    </rPh>
    <phoneticPr fontId="1"/>
  </si>
  <si>
    <t>(2)介護職員処遇改善加算（Ⅱ） 所定単位数の100/1000 加算</t>
    <rPh sb="32" eb="34">
      <t>カサン</t>
    </rPh>
    <phoneticPr fontId="1"/>
  </si>
  <si>
    <t>(3)介護職員処遇改善加算（Ⅲ） 所定単位数の55/1000 加算</t>
    <rPh sb="31" eb="33">
      <t>カサン</t>
    </rPh>
    <phoneticPr fontId="1"/>
  </si>
  <si>
    <t>A2</t>
  </si>
  <si>
    <t>(1)介護職員処遇改善加算（Ⅰ） 所定単位数の59/1000 加算</t>
    <rPh sb="31" eb="33">
      <t>カサン</t>
    </rPh>
    <phoneticPr fontId="1"/>
  </si>
  <si>
    <t>(2)介護職員処遇改善加算（Ⅱ） 所定単位数の43/1000 加算</t>
    <rPh sb="31" eb="33">
      <t>カサン</t>
    </rPh>
    <phoneticPr fontId="1"/>
  </si>
  <si>
    <t>(3)介護職員処遇改善加算（Ⅲ） 所定単位数の23/1000 加算</t>
    <rPh sb="31" eb="33">
      <t>カサン</t>
    </rPh>
    <phoneticPr fontId="1"/>
  </si>
  <si>
    <t>介護予防ケアマネジメントA</t>
    <rPh sb="0" eb="2">
      <t>カイゴ</t>
    </rPh>
    <rPh sb="2" eb="4">
      <t>ヨボウ</t>
    </rPh>
    <phoneticPr fontId="1"/>
  </si>
  <si>
    <t>介護予防ケアマネジメントB</t>
    <rPh sb="0" eb="2">
      <t>カイゴ</t>
    </rPh>
    <rPh sb="2" eb="4">
      <t>ヨボウ</t>
    </rPh>
    <phoneticPr fontId="1"/>
  </si>
  <si>
    <t>介護予防ケアマネジメントC</t>
    <rPh sb="0" eb="2">
      <t>カイゴ</t>
    </rPh>
    <rPh sb="2" eb="4">
      <t>ヨボウ</t>
    </rPh>
    <phoneticPr fontId="1"/>
  </si>
  <si>
    <t>富士市介護予防・日常生活支援総合事業　　★訪問型サービス（介護予防訪問介護相当）サービスコード表</t>
    <rPh sb="21" eb="23">
      <t>ホウモン</t>
    </rPh>
    <rPh sb="29" eb="30">
      <t>カイ</t>
    </rPh>
    <rPh sb="30" eb="31">
      <t>ゴ</t>
    </rPh>
    <rPh sb="31" eb="33">
      <t>ヨボウ</t>
    </rPh>
    <rPh sb="33" eb="35">
      <t>ホウモン</t>
    </rPh>
    <rPh sb="35" eb="37">
      <t>カイゴ</t>
    </rPh>
    <rPh sb="37" eb="39">
      <t>ソウトウ</t>
    </rPh>
    <phoneticPr fontId="1"/>
  </si>
  <si>
    <t>富士市介護予防・日常生活支援総合事業　　★訪問型サービス（健康づくりヘルパー）サービスコード表</t>
    <rPh sb="29" eb="31">
      <t>ケンコウ</t>
    </rPh>
    <phoneticPr fontId="1"/>
  </si>
  <si>
    <t>富士市介護予防・日常生活支援総合事業　　★通所型サービス（介護予防通所介護相当）サービスコード表</t>
    <rPh sb="21" eb="23">
      <t>ツウショ</t>
    </rPh>
    <rPh sb="23" eb="24">
      <t>カタ</t>
    </rPh>
    <rPh sb="29" eb="30">
      <t>カイ</t>
    </rPh>
    <rPh sb="30" eb="31">
      <t>ゴ</t>
    </rPh>
    <rPh sb="31" eb="33">
      <t>ヨボウ</t>
    </rPh>
    <rPh sb="33" eb="35">
      <t>ツウショ</t>
    </rPh>
    <rPh sb="35" eb="36">
      <t>カイ</t>
    </rPh>
    <rPh sb="36" eb="37">
      <t>ゴ</t>
    </rPh>
    <rPh sb="37" eb="39">
      <t>ソウトウ</t>
    </rPh>
    <rPh sb="47" eb="48">
      <t>ヒョウ</t>
    </rPh>
    <phoneticPr fontId="1"/>
  </si>
  <si>
    <t>富士市介護予防・日常生活支援総合事業　　★介護予防ケアマネジメントサービスコード表</t>
    <rPh sb="21" eb="23">
      <t>カイゴ</t>
    </rPh>
    <rPh sb="23" eb="25">
      <t>ヨボウ</t>
    </rPh>
    <rPh sb="40" eb="41">
      <t>ヒョウ</t>
    </rPh>
    <phoneticPr fontId="1"/>
  </si>
  <si>
    <t>訪問型独自サービス生活機能向上連携加算Ⅰ</t>
    <rPh sb="15" eb="17">
      <t>レンケイ</t>
    </rPh>
    <phoneticPr fontId="1"/>
  </si>
  <si>
    <t>リ 生活機能向上連携加算</t>
    <phoneticPr fontId="1"/>
  </si>
  <si>
    <t>通所型独自サービス処遇改善加算Ⅰ</t>
    <rPh sb="3" eb="5">
      <t>ドクジ</t>
    </rPh>
    <phoneticPr fontId="1"/>
  </si>
  <si>
    <t>通所型独自サービス処遇改善加算Ⅱ</t>
    <rPh sb="3" eb="5">
      <t>ドクジ</t>
    </rPh>
    <phoneticPr fontId="1"/>
  </si>
  <si>
    <t>通所型独自サービス処遇改善加算Ⅲ</t>
    <rPh sb="3" eb="5">
      <t>ドクジ</t>
    </rPh>
    <phoneticPr fontId="1"/>
  </si>
  <si>
    <t>訪問型独自サービス処遇改善加算Ⅰ</t>
    <rPh sb="3" eb="5">
      <t>ドクジ</t>
    </rPh>
    <phoneticPr fontId="1"/>
  </si>
  <si>
    <t>訪問型独自サービス処遇改善加算Ⅱ</t>
    <rPh sb="3" eb="5">
      <t>ドクジ</t>
    </rPh>
    <phoneticPr fontId="1"/>
  </si>
  <si>
    <t>訪問型独自サービス処遇改善加算Ⅲ</t>
    <rPh sb="3" eb="5">
      <t>ドクジ</t>
    </rPh>
    <phoneticPr fontId="1"/>
  </si>
  <si>
    <t>5単位加算</t>
    <phoneticPr fontId="1"/>
  </si>
  <si>
    <t>1回につき</t>
    <rPh sb="1" eb="2">
      <t>カイ</t>
    </rPh>
    <phoneticPr fontId="2"/>
  </si>
  <si>
    <t>(4)介護職員処遇改善加算（Ⅳ） (3)で算定した単位数の　90％加算</t>
  </si>
  <si>
    <t>(5)介護職員処遇改善加算（Ⅴ） (3)で算定した単位数の　80％加算</t>
    <rPh sb="33" eb="35">
      <t>カサン</t>
    </rPh>
    <phoneticPr fontId="1"/>
  </si>
  <si>
    <t>訪問型独自サービス処遇改善加算Ⅳ</t>
    <rPh sb="3" eb="5">
      <t>ドクジ</t>
    </rPh>
    <phoneticPr fontId="2"/>
  </si>
  <si>
    <t>訪問型独自サービス処遇改善加算Ⅴ</t>
    <rPh sb="3" eb="5">
      <t>ドクジ</t>
    </rPh>
    <phoneticPr fontId="2"/>
  </si>
  <si>
    <t>(1)生活機能向上連携加算Ⅰ</t>
    <rPh sb="9" eb="11">
      <t>レンケイ</t>
    </rPh>
    <phoneticPr fontId="1"/>
  </si>
  <si>
    <t>(2)生活機能向上連携加算Ⅱ</t>
    <rPh sb="9" eb="11">
      <t>レンケイ</t>
    </rPh>
    <phoneticPr fontId="1"/>
  </si>
  <si>
    <t>(4)介護職員処遇改善加算（Ⅳ） (3)で算定した単位数の　90％加算</t>
    <phoneticPr fontId="1"/>
  </si>
  <si>
    <t>運動器機能向上加算を算定している場合</t>
    <rPh sb="0" eb="2">
      <t>ウンドウ</t>
    </rPh>
    <rPh sb="2" eb="3">
      <t>キ</t>
    </rPh>
    <rPh sb="3" eb="5">
      <t>キノウ</t>
    </rPh>
    <rPh sb="5" eb="7">
      <t>コウジョウ</t>
    </rPh>
    <rPh sb="7" eb="9">
      <t>カサン</t>
    </rPh>
    <rPh sb="10" eb="12">
      <t>サンテイ</t>
    </rPh>
    <rPh sb="16" eb="18">
      <t>バアイ</t>
    </rPh>
    <phoneticPr fontId="2"/>
  </si>
  <si>
    <t>通所型独自サービス処遇改善加算Ⅳ</t>
    <rPh sb="3" eb="5">
      <t>ドクジ</t>
    </rPh>
    <phoneticPr fontId="1"/>
  </si>
  <si>
    <t>通所型独自サービス処遇改善加算Ⅴ</t>
    <rPh sb="3" eb="5">
      <t>ドクジ</t>
    </rPh>
    <phoneticPr fontId="1"/>
  </si>
  <si>
    <t>富士市介護予防・日常生活支援総合事業　　★通所型独自サービス（介護予防通所介護相当）サービスコード表</t>
    <rPh sb="31" eb="32">
      <t>カイ</t>
    </rPh>
    <rPh sb="32" eb="33">
      <t>ゴ</t>
    </rPh>
    <rPh sb="33" eb="35">
      <t>ヨボウ</t>
    </rPh>
    <rPh sb="35" eb="37">
      <t>ツウショ</t>
    </rPh>
    <rPh sb="37" eb="38">
      <t>カイ</t>
    </rPh>
    <rPh sb="38" eb="39">
      <t>ゴ</t>
    </rPh>
    <rPh sb="39" eb="41">
      <t>ソウトウ</t>
    </rPh>
    <rPh sb="49" eb="50">
      <t>ヒョウ</t>
    </rPh>
    <phoneticPr fontId="1"/>
  </si>
  <si>
    <t>給付率70％</t>
    <rPh sb="0" eb="2">
      <t>キュウフ</t>
    </rPh>
    <rPh sb="2" eb="3">
      <t>リツ</t>
    </rPh>
    <phoneticPr fontId="1"/>
  </si>
  <si>
    <t>Ａ７</t>
    <phoneticPr fontId="1"/>
  </si>
  <si>
    <t>イ　通所型独自サービス費
（独自）</t>
    <rPh sb="14" eb="16">
      <t>ドクジ</t>
    </rPh>
    <phoneticPr fontId="1"/>
  </si>
  <si>
    <t>通所型独自サービス１処遇改善加算Ⅰ</t>
    <rPh sb="0" eb="2">
      <t>ツウショ</t>
    </rPh>
    <rPh sb="2" eb="3">
      <t>ガタ</t>
    </rPh>
    <rPh sb="3" eb="5">
      <t>ドクジ</t>
    </rPh>
    <rPh sb="10" eb="12">
      <t>ショグウ</t>
    </rPh>
    <rPh sb="12" eb="14">
      <t>カイゼン</t>
    </rPh>
    <rPh sb="14" eb="16">
      <t>カサン</t>
    </rPh>
    <phoneticPr fontId="1"/>
  </si>
  <si>
    <t>通所型独自サービス１処遇改善加算Ⅱ</t>
    <rPh sb="10" eb="12">
      <t>ショグウ</t>
    </rPh>
    <rPh sb="12" eb="14">
      <t>カイゼン</t>
    </rPh>
    <rPh sb="14" eb="16">
      <t>カサン</t>
    </rPh>
    <phoneticPr fontId="1"/>
  </si>
  <si>
    <t>通所型独自サービス１処遇改善加算Ⅲ</t>
    <rPh sb="10" eb="12">
      <t>ショグウ</t>
    </rPh>
    <rPh sb="12" eb="14">
      <t>カイゼン</t>
    </rPh>
    <rPh sb="14" eb="16">
      <t>カサン</t>
    </rPh>
    <phoneticPr fontId="1"/>
  </si>
  <si>
    <t>通所型独自サービス１処遇改善加算Ⅳ</t>
    <rPh sb="10" eb="12">
      <t>ショグウ</t>
    </rPh>
    <rPh sb="12" eb="14">
      <t>カイゼン</t>
    </rPh>
    <rPh sb="14" eb="16">
      <t>カサン</t>
    </rPh>
    <phoneticPr fontId="1"/>
  </si>
  <si>
    <t>通所型独自サービス１処遇改善加算Ⅴ</t>
    <rPh sb="10" eb="12">
      <t>ショグウ</t>
    </rPh>
    <rPh sb="12" eb="14">
      <t>カイゼン</t>
    </rPh>
    <rPh sb="14" eb="16">
      <t>カサン</t>
    </rPh>
    <phoneticPr fontId="1"/>
  </si>
  <si>
    <t>通所型独自サービス１同一建物減算１</t>
    <phoneticPr fontId="1"/>
  </si>
  <si>
    <t>通所型独自サービス１同一建物減算１処遇改善加算Ⅰ</t>
    <rPh sb="10" eb="12">
      <t>ドウイツ</t>
    </rPh>
    <rPh sb="12" eb="14">
      <t>タテモノ</t>
    </rPh>
    <rPh sb="14" eb="16">
      <t>ゲンサン</t>
    </rPh>
    <rPh sb="17" eb="19">
      <t>ショグウ</t>
    </rPh>
    <rPh sb="19" eb="21">
      <t>カイゼン</t>
    </rPh>
    <rPh sb="21" eb="23">
      <t>カサン</t>
    </rPh>
    <phoneticPr fontId="1"/>
  </si>
  <si>
    <t>通所型独自サービス１同一建物減算１処遇改善加算Ⅱ</t>
    <rPh sb="10" eb="12">
      <t>ドウイツ</t>
    </rPh>
    <rPh sb="12" eb="14">
      <t>タテモノ</t>
    </rPh>
    <rPh sb="14" eb="16">
      <t>ゲンサン</t>
    </rPh>
    <rPh sb="17" eb="19">
      <t>ショグウ</t>
    </rPh>
    <rPh sb="19" eb="21">
      <t>カイゼン</t>
    </rPh>
    <rPh sb="21" eb="23">
      <t>カサン</t>
    </rPh>
    <phoneticPr fontId="1"/>
  </si>
  <si>
    <t>通所型独自サービス１同一建物減算１処遇改善加算Ⅲ</t>
    <rPh sb="10" eb="12">
      <t>ドウイツ</t>
    </rPh>
    <rPh sb="12" eb="14">
      <t>タテモノ</t>
    </rPh>
    <rPh sb="14" eb="16">
      <t>ゲンサン</t>
    </rPh>
    <rPh sb="17" eb="19">
      <t>ショグウ</t>
    </rPh>
    <rPh sb="19" eb="21">
      <t>カイゼン</t>
    </rPh>
    <rPh sb="21" eb="23">
      <t>カサン</t>
    </rPh>
    <phoneticPr fontId="1"/>
  </si>
  <si>
    <t>通所型独自サービス１同一建物減算１処遇改善加算Ⅳ</t>
    <rPh sb="10" eb="12">
      <t>ドウイツ</t>
    </rPh>
    <rPh sb="12" eb="14">
      <t>タテモノ</t>
    </rPh>
    <rPh sb="14" eb="16">
      <t>ゲンサン</t>
    </rPh>
    <rPh sb="17" eb="19">
      <t>ショグウ</t>
    </rPh>
    <rPh sb="19" eb="21">
      <t>カイゼン</t>
    </rPh>
    <rPh sb="21" eb="23">
      <t>カサン</t>
    </rPh>
    <phoneticPr fontId="1"/>
  </si>
  <si>
    <t>通所型独自サービス１同一建物減算１処遇改善加算Ⅴ</t>
    <rPh sb="10" eb="12">
      <t>ドウイツ</t>
    </rPh>
    <rPh sb="12" eb="14">
      <t>タテモノ</t>
    </rPh>
    <rPh sb="14" eb="16">
      <t>ゲンサン</t>
    </rPh>
    <rPh sb="17" eb="19">
      <t>ショグウ</t>
    </rPh>
    <rPh sb="19" eb="21">
      <t>カイゼン</t>
    </rPh>
    <rPh sb="21" eb="23">
      <t>カサン</t>
    </rPh>
    <phoneticPr fontId="1"/>
  </si>
  <si>
    <t>Ａ７</t>
  </si>
  <si>
    <t>同一建物減算1の場合　　　42単位</t>
    <rPh sb="0" eb="2">
      <t>ドウイツ</t>
    </rPh>
    <rPh sb="2" eb="4">
      <t>タテモノ</t>
    </rPh>
    <rPh sb="4" eb="6">
      <t>ゲンサン</t>
    </rPh>
    <rPh sb="8" eb="10">
      <t>バアイ</t>
    </rPh>
    <rPh sb="15" eb="17">
      <t>タンイ</t>
    </rPh>
    <phoneticPr fontId="1"/>
  </si>
  <si>
    <t>通所型独自サービス２処遇改善加算Ⅰ</t>
    <rPh sb="10" eb="12">
      <t>ショグウ</t>
    </rPh>
    <rPh sb="12" eb="14">
      <t>カイゼン</t>
    </rPh>
    <rPh sb="14" eb="16">
      <t>カサン</t>
    </rPh>
    <phoneticPr fontId="1"/>
  </si>
  <si>
    <t>通所型独自サービス２処遇改善加算Ⅱ</t>
    <rPh sb="10" eb="12">
      <t>ショグウ</t>
    </rPh>
    <rPh sb="12" eb="14">
      <t>カイゼン</t>
    </rPh>
    <rPh sb="14" eb="16">
      <t>カサン</t>
    </rPh>
    <phoneticPr fontId="1"/>
  </si>
  <si>
    <t>通所型独自サービス２処遇改善加算Ⅲ</t>
    <rPh sb="10" eb="12">
      <t>ショグウ</t>
    </rPh>
    <rPh sb="12" eb="14">
      <t>カイゼン</t>
    </rPh>
    <rPh sb="14" eb="16">
      <t>カサン</t>
    </rPh>
    <phoneticPr fontId="1"/>
  </si>
  <si>
    <t>通所型独自サービス２処遇改善加算Ⅳ</t>
    <rPh sb="10" eb="12">
      <t>ショグウ</t>
    </rPh>
    <rPh sb="12" eb="14">
      <t>カイゼン</t>
    </rPh>
    <rPh sb="14" eb="16">
      <t>カサン</t>
    </rPh>
    <phoneticPr fontId="1"/>
  </si>
  <si>
    <t>通所型独自サービス２処遇改善加算Ⅴ</t>
    <rPh sb="10" eb="12">
      <t>ショグウ</t>
    </rPh>
    <rPh sb="12" eb="14">
      <t>カイゼン</t>
    </rPh>
    <rPh sb="14" eb="16">
      <t>カサン</t>
    </rPh>
    <phoneticPr fontId="1"/>
  </si>
  <si>
    <t>通所型独自サービス２同一建物減算２</t>
    <phoneticPr fontId="1"/>
  </si>
  <si>
    <t>通所型独自サービス２同一建物減算２処遇改善加算Ⅰ</t>
    <rPh sb="17" eb="19">
      <t>ショグウ</t>
    </rPh>
    <rPh sb="19" eb="21">
      <t>カイゼン</t>
    </rPh>
    <rPh sb="21" eb="23">
      <t>カサン</t>
    </rPh>
    <phoneticPr fontId="1"/>
  </si>
  <si>
    <t>通所型独自サービス２同一建物減算２処遇改善加算Ⅱ</t>
    <rPh sb="17" eb="19">
      <t>ショグウ</t>
    </rPh>
    <rPh sb="19" eb="21">
      <t>カイゼン</t>
    </rPh>
    <rPh sb="21" eb="23">
      <t>カサン</t>
    </rPh>
    <phoneticPr fontId="1"/>
  </si>
  <si>
    <t>通所型独自サービス２同一建物減算２処遇改善加算Ⅲ</t>
    <rPh sb="17" eb="19">
      <t>ショグウ</t>
    </rPh>
    <rPh sb="19" eb="21">
      <t>カイゼン</t>
    </rPh>
    <rPh sb="21" eb="23">
      <t>カサン</t>
    </rPh>
    <phoneticPr fontId="1"/>
  </si>
  <si>
    <t>通所型独自サービス２同一建物減算２処遇改善加算Ⅳ</t>
    <rPh sb="17" eb="19">
      <t>ショグウ</t>
    </rPh>
    <rPh sb="19" eb="21">
      <t>カイゼン</t>
    </rPh>
    <rPh sb="21" eb="23">
      <t>カサン</t>
    </rPh>
    <phoneticPr fontId="1"/>
  </si>
  <si>
    <t>通所型独自サービス２同一建物減算２処遇改善加算Ⅴ</t>
    <rPh sb="17" eb="19">
      <t>ショグウ</t>
    </rPh>
    <rPh sb="19" eb="21">
      <t>カイゼン</t>
    </rPh>
    <rPh sb="21" eb="23">
      <t>カサン</t>
    </rPh>
    <phoneticPr fontId="1"/>
  </si>
  <si>
    <t>通所型独自サービス２日割処遇改善加算Ⅰ</t>
    <rPh sb="0" eb="3">
      <t>ツウショガタ</t>
    </rPh>
    <rPh sb="3" eb="5">
      <t>ドクジ</t>
    </rPh>
    <rPh sb="10" eb="11">
      <t>ヒ</t>
    </rPh>
    <rPh sb="11" eb="12">
      <t>ワ</t>
    </rPh>
    <rPh sb="12" eb="14">
      <t>ショグウ</t>
    </rPh>
    <rPh sb="14" eb="16">
      <t>カイゼン</t>
    </rPh>
    <rPh sb="16" eb="18">
      <t>カサン</t>
    </rPh>
    <phoneticPr fontId="1"/>
  </si>
  <si>
    <t>通所型独自サービス２日割処遇改善加算Ⅱ</t>
    <rPh sb="0" eb="3">
      <t>ツウショガタ</t>
    </rPh>
    <rPh sb="3" eb="5">
      <t>ドクジ</t>
    </rPh>
    <rPh sb="10" eb="11">
      <t>ヒ</t>
    </rPh>
    <rPh sb="11" eb="12">
      <t>ワ</t>
    </rPh>
    <rPh sb="12" eb="14">
      <t>ショグウ</t>
    </rPh>
    <rPh sb="14" eb="16">
      <t>カイゼン</t>
    </rPh>
    <rPh sb="16" eb="18">
      <t>カサン</t>
    </rPh>
    <phoneticPr fontId="1"/>
  </si>
  <si>
    <t>通所型独自サービス２日割処遇改善加算Ⅲ</t>
    <rPh sb="0" eb="3">
      <t>ツウショガタ</t>
    </rPh>
    <rPh sb="3" eb="5">
      <t>ドクジ</t>
    </rPh>
    <rPh sb="10" eb="11">
      <t>ヒ</t>
    </rPh>
    <rPh sb="11" eb="12">
      <t>ワ</t>
    </rPh>
    <rPh sb="12" eb="14">
      <t>ショグウ</t>
    </rPh>
    <rPh sb="14" eb="16">
      <t>カイゼン</t>
    </rPh>
    <rPh sb="16" eb="18">
      <t>カサン</t>
    </rPh>
    <phoneticPr fontId="1"/>
  </si>
  <si>
    <t>通所型独自サービス２日割処遇改善加算Ⅳ</t>
    <rPh sb="0" eb="3">
      <t>ツウショガタ</t>
    </rPh>
    <rPh sb="3" eb="5">
      <t>ドクジ</t>
    </rPh>
    <rPh sb="10" eb="11">
      <t>ヒ</t>
    </rPh>
    <rPh sb="11" eb="12">
      <t>ワ</t>
    </rPh>
    <rPh sb="12" eb="14">
      <t>ショグウ</t>
    </rPh>
    <rPh sb="14" eb="16">
      <t>カイゼン</t>
    </rPh>
    <rPh sb="16" eb="18">
      <t>カサン</t>
    </rPh>
    <phoneticPr fontId="1"/>
  </si>
  <si>
    <t>通所型独自サービス２日割処遇改善加算Ⅴ</t>
    <rPh sb="0" eb="3">
      <t>ツウショガタ</t>
    </rPh>
    <rPh sb="3" eb="5">
      <t>ドクジ</t>
    </rPh>
    <rPh sb="10" eb="11">
      <t>ヒ</t>
    </rPh>
    <rPh sb="11" eb="12">
      <t>ワ</t>
    </rPh>
    <rPh sb="12" eb="14">
      <t>ショグウ</t>
    </rPh>
    <rPh sb="14" eb="16">
      <t>カイゼン</t>
    </rPh>
    <rPh sb="16" eb="18">
      <t>カサン</t>
    </rPh>
    <phoneticPr fontId="1"/>
  </si>
  <si>
    <t>通所型独自サービス２日割同一建物減算2</t>
    <rPh sb="12" eb="14">
      <t>ドウイツ</t>
    </rPh>
    <rPh sb="14" eb="16">
      <t>タテモノ</t>
    </rPh>
    <rPh sb="16" eb="18">
      <t>ゲンサン</t>
    </rPh>
    <phoneticPr fontId="1"/>
  </si>
  <si>
    <t>通所型独自サービス２日割同一建物減算２処遇改善加算Ⅰ</t>
    <rPh sb="0" eb="3">
      <t>ツウショガタ</t>
    </rPh>
    <rPh sb="3" eb="5">
      <t>ドクジ</t>
    </rPh>
    <rPh sb="10" eb="11">
      <t>ヒ</t>
    </rPh>
    <rPh sb="11" eb="12">
      <t>ワ</t>
    </rPh>
    <rPh sb="12" eb="14">
      <t>ドウイツ</t>
    </rPh>
    <rPh sb="14" eb="16">
      <t>タテモノ</t>
    </rPh>
    <rPh sb="16" eb="18">
      <t>ゲンサン</t>
    </rPh>
    <phoneticPr fontId="1"/>
  </si>
  <si>
    <t>通所型独自サービス２日割同一建物減算２処遇改善加算Ⅱ</t>
    <rPh sb="0" eb="3">
      <t>ツウショガタ</t>
    </rPh>
    <rPh sb="3" eb="5">
      <t>ドクジ</t>
    </rPh>
    <rPh sb="10" eb="11">
      <t>ヒ</t>
    </rPh>
    <rPh sb="11" eb="12">
      <t>ワ</t>
    </rPh>
    <rPh sb="12" eb="14">
      <t>ドウイツ</t>
    </rPh>
    <rPh sb="14" eb="16">
      <t>タテモノ</t>
    </rPh>
    <rPh sb="16" eb="18">
      <t>ゲンサン</t>
    </rPh>
    <phoneticPr fontId="1"/>
  </si>
  <si>
    <t>通所型独自サービス２日割同一建物減算２処遇改善加算Ⅲ</t>
    <rPh sb="0" eb="3">
      <t>ツウショガタ</t>
    </rPh>
    <rPh sb="3" eb="5">
      <t>ドクジ</t>
    </rPh>
    <rPh sb="10" eb="11">
      <t>ヒ</t>
    </rPh>
    <rPh sb="11" eb="12">
      <t>ワ</t>
    </rPh>
    <rPh sb="12" eb="14">
      <t>ドウイツ</t>
    </rPh>
    <rPh sb="14" eb="16">
      <t>タテモノ</t>
    </rPh>
    <rPh sb="16" eb="18">
      <t>ゲンサン</t>
    </rPh>
    <phoneticPr fontId="1"/>
  </si>
  <si>
    <t>通所型独自サービス２日割同一建物減算２処遇改善加算Ⅳ</t>
    <rPh sb="0" eb="3">
      <t>ツウショガタ</t>
    </rPh>
    <rPh sb="3" eb="5">
      <t>ドクジ</t>
    </rPh>
    <rPh sb="10" eb="11">
      <t>ヒ</t>
    </rPh>
    <rPh sb="11" eb="12">
      <t>ワ</t>
    </rPh>
    <rPh sb="12" eb="14">
      <t>ドウイツ</t>
    </rPh>
    <rPh sb="14" eb="16">
      <t>タテモノ</t>
    </rPh>
    <rPh sb="16" eb="18">
      <t>ゲンサン</t>
    </rPh>
    <phoneticPr fontId="1"/>
  </si>
  <si>
    <t>通所型独自サービス２日割同一建物減算２処遇改善加算Ⅴ</t>
    <rPh sb="0" eb="3">
      <t>ツウショガタ</t>
    </rPh>
    <rPh sb="3" eb="5">
      <t>ドクジ</t>
    </rPh>
    <rPh sb="10" eb="11">
      <t>ヒ</t>
    </rPh>
    <rPh sb="11" eb="12">
      <t>ワ</t>
    </rPh>
    <rPh sb="12" eb="14">
      <t>ドウイツ</t>
    </rPh>
    <rPh sb="14" eb="16">
      <t>タテモノ</t>
    </rPh>
    <rPh sb="16" eb="18">
      <t>ゲンサン</t>
    </rPh>
    <phoneticPr fontId="1"/>
  </si>
  <si>
    <t>通所型独自若年性認知症受入加算処遇改善加算Ⅰ</t>
    <rPh sb="15" eb="17">
      <t>ショグウ</t>
    </rPh>
    <rPh sb="17" eb="19">
      <t>カイゼン</t>
    </rPh>
    <rPh sb="19" eb="21">
      <t>カサン</t>
    </rPh>
    <phoneticPr fontId="1"/>
  </si>
  <si>
    <t>通所型独自生活向上グループ活動加算処遇改善加算Ⅰ</t>
    <rPh sb="17" eb="19">
      <t>ショグウ</t>
    </rPh>
    <rPh sb="19" eb="21">
      <t>カイゼン</t>
    </rPh>
    <rPh sb="21" eb="23">
      <t>カサン</t>
    </rPh>
    <phoneticPr fontId="1"/>
  </si>
  <si>
    <t>通所型独自生活向上グループ活動加算処遇改善加算Ⅱ</t>
    <rPh sb="17" eb="19">
      <t>ショグウ</t>
    </rPh>
    <rPh sb="19" eb="21">
      <t>カイゼン</t>
    </rPh>
    <rPh sb="21" eb="23">
      <t>カサン</t>
    </rPh>
    <phoneticPr fontId="1"/>
  </si>
  <si>
    <t>通所型独自生活向上グループ活動加算処遇改善加算Ⅲ</t>
    <rPh sb="17" eb="19">
      <t>ショグウ</t>
    </rPh>
    <rPh sb="19" eb="21">
      <t>カイゼン</t>
    </rPh>
    <rPh sb="21" eb="23">
      <t>カサン</t>
    </rPh>
    <phoneticPr fontId="1"/>
  </si>
  <si>
    <t>通所型独自生活向上グループ活動加算処遇改善加算Ⅳ</t>
    <rPh sb="17" eb="19">
      <t>ショグウ</t>
    </rPh>
    <rPh sb="19" eb="21">
      <t>カイゼン</t>
    </rPh>
    <rPh sb="21" eb="23">
      <t>カサン</t>
    </rPh>
    <phoneticPr fontId="1"/>
  </si>
  <si>
    <t>通所型独自生活向上グループ活動加算処遇改善加算Ⅴ</t>
    <rPh sb="17" eb="19">
      <t>ショグウ</t>
    </rPh>
    <rPh sb="19" eb="21">
      <t>カイゼン</t>
    </rPh>
    <rPh sb="21" eb="23">
      <t>カサン</t>
    </rPh>
    <phoneticPr fontId="1"/>
  </si>
  <si>
    <t>通所型独自運動器機能向上加算処遇改善加算Ⅰ</t>
    <rPh sb="14" eb="16">
      <t>ショグウ</t>
    </rPh>
    <rPh sb="16" eb="18">
      <t>カイゼン</t>
    </rPh>
    <rPh sb="18" eb="20">
      <t>カサン</t>
    </rPh>
    <phoneticPr fontId="1"/>
  </si>
  <si>
    <t>通所型独自運動器機能向上加算処遇改善加算Ⅱ</t>
    <rPh sb="14" eb="16">
      <t>ショグウ</t>
    </rPh>
    <rPh sb="16" eb="18">
      <t>カイゼン</t>
    </rPh>
    <rPh sb="18" eb="20">
      <t>カサン</t>
    </rPh>
    <phoneticPr fontId="1"/>
  </si>
  <si>
    <t>通所型独自運動器機能向上加算処遇改善加算Ⅲ</t>
    <rPh sb="14" eb="16">
      <t>ショグウ</t>
    </rPh>
    <rPh sb="16" eb="18">
      <t>カイゼン</t>
    </rPh>
    <rPh sb="18" eb="20">
      <t>カサン</t>
    </rPh>
    <phoneticPr fontId="1"/>
  </si>
  <si>
    <t>通所型独自運動器機能向上加算処遇改善加算Ⅳ</t>
    <rPh sb="14" eb="16">
      <t>ショグウ</t>
    </rPh>
    <rPh sb="16" eb="18">
      <t>カイゼン</t>
    </rPh>
    <rPh sb="18" eb="20">
      <t>カサン</t>
    </rPh>
    <phoneticPr fontId="1"/>
  </si>
  <si>
    <t>通所型独自運動器機能向上加算処遇改善加算Ⅴ</t>
    <rPh sb="14" eb="16">
      <t>ショグウ</t>
    </rPh>
    <rPh sb="16" eb="18">
      <t>カイゼン</t>
    </rPh>
    <rPh sb="18" eb="20">
      <t>カサン</t>
    </rPh>
    <phoneticPr fontId="1"/>
  </si>
  <si>
    <t>通所型独自栄養改善加算処遇改善加算Ⅰ</t>
    <rPh sb="11" eb="13">
      <t>ショグウ</t>
    </rPh>
    <rPh sb="13" eb="15">
      <t>カイゼン</t>
    </rPh>
    <rPh sb="15" eb="17">
      <t>カサン</t>
    </rPh>
    <phoneticPr fontId="1"/>
  </si>
  <si>
    <t>通所型独自栄養改善加算処遇改善加算Ⅱ</t>
    <rPh sb="11" eb="13">
      <t>ショグウ</t>
    </rPh>
    <rPh sb="13" eb="15">
      <t>カイゼン</t>
    </rPh>
    <rPh sb="15" eb="17">
      <t>カサン</t>
    </rPh>
    <phoneticPr fontId="1"/>
  </si>
  <si>
    <t>通所型独自栄養改善加算処遇改善加算Ⅲ</t>
    <rPh sb="11" eb="13">
      <t>ショグウ</t>
    </rPh>
    <rPh sb="13" eb="15">
      <t>カイゼン</t>
    </rPh>
    <rPh sb="15" eb="17">
      <t>カサン</t>
    </rPh>
    <phoneticPr fontId="1"/>
  </si>
  <si>
    <t>通所型独自栄養改善加算処遇改善加算Ⅳ</t>
    <rPh sb="11" eb="13">
      <t>ショグウ</t>
    </rPh>
    <rPh sb="13" eb="15">
      <t>カイゼン</t>
    </rPh>
    <rPh sb="15" eb="17">
      <t>カサン</t>
    </rPh>
    <phoneticPr fontId="1"/>
  </si>
  <si>
    <t>通所型独自栄養改善加算処遇改善加算Ⅴ</t>
    <rPh sb="11" eb="13">
      <t>ショグウ</t>
    </rPh>
    <rPh sb="13" eb="15">
      <t>カイゼン</t>
    </rPh>
    <rPh sb="15" eb="17">
      <t>カサン</t>
    </rPh>
    <phoneticPr fontId="1"/>
  </si>
  <si>
    <t>通所型独自口腔機能向上加算処遇改善加算Ⅰ</t>
    <phoneticPr fontId="1"/>
  </si>
  <si>
    <t>通所型独自口腔機能向上加算処遇改善加算Ⅱ</t>
    <phoneticPr fontId="1"/>
  </si>
  <si>
    <t>通所型独自口腔機能向上加算処遇改善加算Ⅲ</t>
    <phoneticPr fontId="1"/>
  </si>
  <si>
    <t>通所型独自口腔機能向上加算処遇改善加算Ⅳ</t>
    <phoneticPr fontId="1"/>
  </si>
  <si>
    <t>通所型独自口腔機能向上加算処遇改善加算Ⅴ</t>
    <phoneticPr fontId="1"/>
  </si>
  <si>
    <t>通所型独自複数実施加算Ⅰ１処遇改善加算Ⅰ</t>
    <rPh sb="13" eb="15">
      <t>ショグウ</t>
    </rPh>
    <rPh sb="15" eb="17">
      <t>カイゼン</t>
    </rPh>
    <rPh sb="17" eb="19">
      <t>カサン</t>
    </rPh>
    <phoneticPr fontId="1"/>
  </si>
  <si>
    <t>通所型独自複数実施加算Ⅰ１処遇改善加算Ⅱ</t>
    <rPh sb="13" eb="15">
      <t>ショグウ</t>
    </rPh>
    <rPh sb="15" eb="17">
      <t>カイゼン</t>
    </rPh>
    <rPh sb="17" eb="19">
      <t>カサン</t>
    </rPh>
    <phoneticPr fontId="1"/>
  </si>
  <si>
    <t>通所型独自複数実施加算Ⅰ１処遇改善加算Ⅲ</t>
    <rPh sb="13" eb="15">
      <t>ショグウ</t>
    </rPh>
    <rPh sb="15" eb="17">
      <t>カイゼン</t>
    </rPh>
    <rPh sb="17" eb="19">
      <t>カサン</t>
    </rPh>
    <phoneticPr fontId="1"/>
  </si>
  <si>
    <t>通所型独自複数実施加算Ⅰ１処遇改善加算Ⅳ</t>
    <rPh sb="13" eb="15">
      <t>ショグウ</t>
    </rPh>
    <rPh sb="15" eb="17">
      <t>カイゼン</t>
    </rPh>
    <rPh sb="17" eb="19">
      <t>カサン</t>
    </rPh>
    <phoneticPr fontId="1"/>
  </si>
  <si>
    <t>通所型独自複数実施加算Ⅰ１処遇改善加算Ⅴ</t>
    <rPh sb="13" eb="15">
      <t>ショグウ</t>
    </rPh>
    <rPh sb="15" eb="17">
      <t>カイゼン</t>
    </rPh>
    <rPh sb="17" eb="19">
      <t>カサン</t>
    </rPh>
    <phoneticPr fontId="1"/>
  </si>
  <si>
    <t>通所型独自複数実施加算Ⅰ２処遇改善加算Ⅰ</t>
    <rPh sb="13" eb="15">
      <t>ショグウ</t>
    </rPh>
    <rPh sb="15" eb="17">
      <t>カイゼン</t>
    </rPh>
    <rPh sb="17" eb="19">
      <t>カサン</t>
    </rPh>
    <phoneticPr fontId="1"/>
  </si>
  <si>
    <t>通所型独自複数実施加算Ⅰ２処遇改善加算Ⅱ</t>
    <rPh sb="13" eb="15">
      <t>ショグウ</t>
    </rPh>
    <rPh sb="15" eb="17">
      <t>カイゼン</t>
    </rPh>
    <rPh sb="17" eb="19">
      <t>カサン</t>
    </rPh>
    <phoneticPr fontId="1"/>
  </si>
  <si>
    <t>通所型独自複数実施加算Ⅰ２処遇改善加算Ⅲ</t>
    <rPh sb="13" eb="15">
      <t>ショグウ</t>
    </rPh>
    <rPh sb="15" eb="17">
      <t>カイゼン</t>
    </rPh>
    <rPh sb="17" eb="19">
      <t>カサン</t>
    </rPh>
    <phoneticPr fontId="1"/>
  </si>
  <si>
    <t>通所型独自複数実施加算Ⅰ２処遇改善加算Ⅳ</t>
    <rPh sb="13" eb="15">
      <t>ショグウ</t>
    </rPh>
    <rPh sb="15" eb="17">
      <t>カイゼン</t>
    </rPh>
    <rPh sb="17" eb="19">
      <t>カサン</t>
    </rPh>
    <phoneticPr fontId="1"/>
  </si>
  <si>
    <t>通所型独自複数実施加算Ⅰ２処遇改善加算Ⅴ</t>
    <rPh sb="13" eb="15">
      <t>ショグウ</t>
    </rPh>
    <rPh sb="15" eb="17">
      <t>カイゼン</t>
    </rPh>
    <rPh sb="17" eb="19">
      <t>カサン</t>
    </rPh>
    <phoneticPr fontId="1"/>
  </si>
  <si>
    <t>通所型独自複数実施加算Ⅰ３処遇改善加算Ⅰ</t>
    <rPh sb="13" eb="15">
      <t>ショグウ</t>
    </rPh>
    <rPh sb="15" eb="17">
      <t>カイゼン</t>
    </rPh>
    <rPh sb="17" eb="19">
      <t>カサン</t>
    </rPh>
    <phoneticPr fontId="1"/>
  </si>
  <si>
    <t>通所型独自複数実施加算Ⅰ３処遇改善加算Ⅱ</t>
    <rPh sb="13" eb="15">
      <t>ショグウ</t>
    </rPh>
    <rPh sb="15" eb="17">
      <t>カイゼン</t>
    </rPh>
    <rPh sb="17" eb="19">
      <t>カサン</t>
    </rPh>
    <phoneticPr fontId="1"/>
  </si>
  <si>
    <t>通所型独自複数実施加算Ⅰ３処遇改善加算Ⅲ</t>
    <rPh sb="13" eb="15">
      <t>ショグウ</t>
    </rPh>
    <rPh sb="15" eb="17">
      <t>カイゼン</t>
    </rPh>
    <rPh sb="17" eb="19">
      <t>カサン</t>
    </rPh>
    <phoneticPr fontId="1"/>
  </si>
  <si>
    <t>通所型独自複数実施加算Ⅰ３処遇改善加算Ⅳ</t>
    <rPh sb="13" eb="15">
      <t>ショグウ</t>
    </rPh>
    <rPh sb="15" eb="17">
      <t>カイゼン</t>
    </rPh>
    <rPh sb="17" eb="19">
      <t>カサン</t>
    </rPh>
    <phoneticPr fontId="1"/>
  </si>
  <si>
    <t>通所型独自複数実施加算Ⅰ３処遇改善加算Ⅴ</t>
    <rPh sb="13" eb="15">
      <t>ショグウ</t>
    </rPh>
    <rPh sb="15" eb="17">
      <t>カイゼン</t>
    </rPh>
    <rPh sb="17" eb="19">
      <t>カサン</t>
    </rPh>
    <phoneticPr fontId="1"/>
  </si>
  <si>
    <t>通所型独自複数実施加算Ⅱ処遇改善加算Ⅰ</t>
    <rPh sb="12" eb="14">
      <t>ショグウ</t>
    </rPh>
    <rPh sb="14" eb="16">
      <t>カイゼン</t>
    </rPh>
    <rPh sb="16" eb="18">
      <t>カサン</t>
    </rPh>
    <phoneticPr fontId="1"/>
  </si>
  <si>
    <t>通所型独自複数実施加算Ⅱ処遇改善加算Ⅱ</t>
    <rPh sb="12" eb="14">
      <t>ショグウ</t>
    </rPh>
    <rPh sb="14" eb="16">
      <t>カイゼン</t>
    </rPh>
    <rPh sb="16" eb="18">
      <t>カサン</t>
    </rPh>
    <phoneticPr fontId="1"/>
  </si>
  <si>
    <t>通所型独自複数実施加算Ⅱ処遇改善加算Ⅲ</t>
    <rPh sb="12" eb="14">
      <t>ショグウ</t>
    </rPh>
    <rPh sb="14" eb="16">
      <t>カイゼン</t>
    </rPh>
    <rPh sb="16" eb="18">
      <t>カサン</t>
    </rPh>
    <phoneticPr fontId="1"/>
  </si>
  <si>
    <t>通所型独自複数実施加算Ⅱ処遇改善加算Ⅳ</t>
    <rPh sb="12" eb="14">
      <t>ショグウ</t>
    </rPh>
    <rPh sb="14" eb="16">
      <t>カイゼン</t>
    </rPh>
    <rPh sb="16" eb="18">
      <t>カサン</t>
    </rPh>
    <phoneticPr fontId="1"/>
  </si>
  <si>
    <t>通所型独自複数実施加算Ⅱ処遇改善加算Ⅴ</t>
    <rPh sb="12" eb="14">
      <t>ショグウ</t>
    </rPh>
    <rPh sb="14" eb="16">
      <t>カイゼン</t>
    </rPh>
    <rPh sb="16" eb="18">
      <t>カサン</t>
    </rPh>
    <phoneticPr fontId="1"/>
  </si>
  <si>
    <t>通所型独自事業所評価加算処遇改善加算Ⅰ</t>
    <rPh sb="12" eb="14">
      <t>ショグウ</t>
    </rPh>
    <rPh sb="14" eb="16">
      <t>カイゼン</t>
    </rPh>
    <rPh sb="16" eb="18">
      <t>カサン</t>
    </rPh>
    <phoneticPr fontId="1"/>
  </si>
  <si>
    <t>通所型独自事業所評価加算処遇改善加算Ⅱ</t>
    <rPh sb="12" eb="14">
      <t>ショグウ</t>
    </rPh>
    <rPh sb="14" eb="16">
      <t>カイゼン</t>
    </rPh>
    <rPh sb="16" eb="18">
      <t>カサン</t>
    </rPh>
    <phoneticPr fontId="1"/>
  </si>
  <si>
    <t>通所型独自事業所評価加算処遇改善加算Ⅲ</t>
    <rPh sb="12" eb="14">
      <t>ショグウ</t>
    </rPh>
    <rPh sb="14" eb="16">
      <t>カイゼン</t>
    </rPh>
    <rPh sb="16" eb="18">
      <t>カサン</t>
    </rPh>
    <phoneticPr fontId="1"/>
  </si>
  <si>
    <t>通所型独自事業所評価加算処遇改善加算Ⅳ</t>
    <rPh sb="12" eb="14">
      <t>ショグウ</t>
    </rPh>
    <rPh sb="14" eb="16">
      <t>カイゼン</t>
    </rPh>
    <rPh sb="16" eb="18">
      <t>カサン</t>
    </rPh>
    <phoneticPr fontId="1"/>
  </si>
  <si>
    <t>通所型独自事業所評価加算処遇改善加算Ⅴ</t>
    <rPh sb="12" eb="14">
      <t>ショグウ</t>
    </rPh>
    <rPh sb="14" eb="16">
      <t>カイゼン</t>
    </rPh>
    <rPh sb="16" eb="18">
      <t>カサン</t>
    </rPh>
    <phoneticPr fontId="1"/>
  </si>
  <si>
    <t>通所型独自提供体制加算Ⅱ１処遇改善加算Ⅰ</t>
    <phoneticPr fontId="1"/>
  </si>
  <si>
    <t>通所型独自提供体制加算Ⅱ１処遇改善加算Ⅱ</t>
    <phoneticPr fontId="1"/>
  </si>
  <si>
    <t>通所型独自提供体制加算Ⅱ２処遇改善加算Ⅰ</t>
    <phoneticPr fontId="1"/>
  </si>
  <si>
    <t>運動器機能向上加算を算定している場合</t>
    <rPh sb="0" eb="2">
      <t>ウンドウ</t>
    </rPh>
    <rPh sb="2" eb="3">
      <t>キ</t>
    </rPh>
    <rPh sb="3" eb="5">
      <t>キノウ</t>
    </rPh>
    <rPh sb="5" eb="7">
      <t>コウジョウ</t>
    </rPh>
    <rPh sb="7" eb="9">
      <t>カサン</t>
    </rPh>
    <rPh sb="10" eb="12">
      <t>サンテイ</t>
    </rPh>
    <rPh sb="16" eb="18">
      <t>バアイ</t>
    </rPh>
    <phoneticPr fontId="1"/>
  </si>
  <si>
    <t>1回につき</t>
    <rPh sb="1" eb="2">
      <t>カイ</t>
    </rPh>
    <phoneticPr fontId="1"/>
  </si>
  <si>
    <t>通所型独自サービス１・定超処遇改善加算Ⅰ</t>
    <rPh sb="12" eb="13">
      <t>コ</t>
    </rPh>
    <phoneticPr fontId="1"/>
  </si>
  <si>
    <t>(1)処遇改善加算（Ⅰ） 所定単位数の59/1000 加算</t>
    <rPh sb="27" eb="29">
      <t>カサン</t>
    </rPh>
    <phoneticPr fontId="1"/>
  </si>
  <si>
    <t>通所型独自サービス１・定超処遇改善加算Ⅱ</t>
    <rPh sb="12" eb="13">
      <t>コ</t>
    </rPh>
    <phoneticPr fontId="1"/>
  </si>
  <si>
    <t>(2)処遇改善加算（Ⅱ） 所定単位数の43/1000 加算</t>
    <rPh sb="27" eb="29">
      <t>カサン</t>
    </rPh>
    <phoneticPr fontId="1"/>
  </si>
  <si>
    <t>通所型独自サービス１・定超処遇改善加算Ⅲ</t>
    <rPh sb="12" eb="13">
      <t>コ</t>
    </rPh>
    <phoneticPr fontId="1"/>
  </si>
  <si>
    <t>(3)処遇改善加算（Ⅲ） 所定単位数の23/1000 加算</t>
    <rPh sb="27" eb="29">
      <t>カサン</t>
    </rPh>
    <phoneticPr fontId="1"/>
  </si>
  <si>
    <t>通所型独自サービス１・定超処遇改善加算Ⅳ</t>
    <rPh sb="12" eb="13">
      <t>コ</t>
    </rPh>
    <phoneticPr fontId="1"/>
  </si>
  <si>
    <t>(4)処遇改善加算（Ⅳ） (3)で算定した単位数の　90％加算</t>
    <phoneticPr fontId="1"/>
  </si>
  <si>
    <t>通所型独自サービス１・定超処遇改善加算Ⅴ</t>
    <rPh sb="12" eb="13">
      <t>コ</t>
    </rPh>
    <phoneticPr fontId="1"/>
  </si>
  <si>
    <t>(5)処遇改善加算（Ⅴ） (3)で算定した単位数の　80％加算</t>
    <rPh sb="29" eb="31">
      <t>カサン</t>
    </rPh>
    <phoneticPr fontId="1"/>
  </si>
  <si>
    <t>通所型独自サービス１日割・定超処遇改善加算Ⅰ</t>
    <rPh sb="15" eb="17">
      <t>ショグウ</t>
    </rPh>
    <rPh sb="17" eb="19">
      <t>カイゼン</t>
    </rPh>
    <rPh sb="19" eb="21">
      <t>カサン</t>
    </rPh>
    <phoneticPr fontId="1"/>
  </si>
  <si>
    <t>通所型独自サービス1日割・定超処遇改善加算Ⅱ</t>
    <rPh sb="15" eb="17">
      <t>ショグウ</t>
    </rPh>
    <rPh sb="17" eb="19">
      <t>カイゼン</t>
    </rPh>
    <rPh sb="19" eb="21">
      <t>カサン</t>
    </rPh>
    <phoneticPr fontId="1"/>
  </si>
  <si>
    <t>通所型独自サービス1日割・定超処遇改善加算Ⅲ</t>
    <rPh sb="15" eb="17">
      <t>ショグウ</t>
    </rPh>
    <rPh sb="17" eb="19">
      <t>カイゼン</t>
    </rPh>
    <rPh sb="19" eb="21">
      <t>カサン</t>
    </rPh>
    <phoneticPr fontId="1"/>
  </si>
  <si>
    <t>通所型独自サービス1日割・定超処遇改善加算Ⅳ</t>
    <rPh sb="15" eb="17">
      <t>ショグウ</t>
    </rPh>
    <rPh sb="17" eb="19">
      <t>カイゼン</t>
    </rPh>
    <rPh sb="19" eb="21">
      <t>カサン</t>
    </rPh>
    <phoneticPr fontId="1"/>
  </si>
  <si>
    <t>通所型独自サービス1日割・定超処遇改善加算Ⅴ</t>
    <rPh sb="15" eb="17">
      <t>ショグウ</t>
    </rPh>
    <rPh sb="17" eb="19">
      <t>カイゼン</t>
    </rPh>
    <rPh sb="19" eb="21">
      <t>カサン</t>
    </rPh>
    <phoneticPr fontId="1"/>
  </si>
  <si>
    <t>通所型独自サービス２・定超処遇改善加算Ⅰ</t>
    <phoneticPr fontId="1"/>
  </si>
  <si>
    <t>通所型独自サービス２・定超処遇改善加算Ⅱ</t>
    <phoneticPr fontId="1"/>
  </si>
  <si>
    <t>通所型独自サービス２・定超処遇改善加算Ⅲ</t>
    <phoneticPr fontId="1"/>
  </si>
  <si>
    <t>通所型独自サービス２・定超処遇改善加算Ⅳ</t>
    <phoneticPr fontId="1"/>
  </si>
  <si>
    <t>通所型独自サービス２・定超処遇改善加算Ⅴ</t>
    <phoneticPr fontId="1"/>
  </si>
  <si>
    <t>通所型独自サービス2日割・定超処遇改善加算Ⅰ</t>
    <rPh sb="15" eb="17">
      <t>ショグウ</t>
    </rPh>
    <rPh sb="17" eb="19">
      <t>カイゼン</t>
    </rPh>
    <rPh sb="19" eb="21">
      <t>カサン</t>
    </rPh>
    <phoneticPr fontId="1"/>
  </si>
  <si>
    <t>通所型独自サービス2日割・定超処遇改善加算Ⅱ</t>
    <rPh sb="15" eb="17">
      <t>ショグウ</t>
    </rPh>
    <rPh sb="17" eb="19">
      <t>カイゼン</t>
    </rPh>
    <rPh sb="19" eb="21">
      <t>カサン</t>
    </rPh>
    <phoneticPr fontId="1"/>
  </si>
  <si>
    <t>通所型独自サービス2日割・定超処遇改善加算Ⅲ</t>
    <rPh sb="15" eb="17">
      <t>ショグウ</t>
    </rPh>
    <rPh sb="17" eb="19">
      <t>カイゼン</t>
    </rPh>
    <rPh sb="19" eb="21">
      <t>カサン</t>
    </rPh>
    <phoneticPr fontId="1"/>
  </si>
  <si>
    <t>通所型独自サービス2日割・定超処遇改善加算Ⅳ</t>
    <rPh sb="15" eb="17">
      <t>ショグウ</t>
    </rPh>
    <rPh sb="17" eb="19">
      <t>カイゼン</t>
    </rPh>
    <rPh sb="19" eb="21">
      <t>カサン</t>
    </rPh>
    <phoneticPr fontId="1"/>
  </si>
  <si>
    <t>通所型独自サービス2日割・定超処遇改善加算Ⅴ</t>
    <rPh sb="15" eb="17">
      <t>ショグウ</t>
    </rPh>
    <rPh sb="17" eb="19">
      <t>カイゼン</t>
    </rPh>
    <rPh sb="19" eb="21">
      <t>カサン</t>
    </rPh>
    <phoneticPr fontId="1"/>
  </si>
  <si>
    <t>通所型独自サービス１・人欠処遇改善加算Ⅰ</t>
    <rPh sb="11" eb="12">
      <t>ヒト</t>
    </rPh>
    <rPh sb="12" eb="13">
      <t>ケツ</t>
    </rPh>
    <rPh sb="13" eb="15">
      <t>ショグウ</t>
    </rPh>
    <rPh sb="15" eb="17">
      <t>カイゼン</t>
    </rPh>
    <rPh sb="17" eb="19">
      <t>カサン</t>
    </rPh>
    <phoneticPr fontId="1"/>
  </si>
  <si>
    <t>通所型独自サービス１・人欠処遇改善加算Ⅱ</t>
    <rPh sb="11" eb="12">
      <t>ヒト</t>
    </rPh>
    <rPh sb="12" eb="13">
      <t>ケツ</t>
    </rPh>
    <rPh sb="13" eb="15">
      <t>ショグウ</t>
    </rPh>
    <rPh sb="15" eb="17">
      <t>カイゼン</t>
    </rPh>
    <rPh sb="17" eb="19">
      <t>カサン</t>
    </rPh>
    <phoneticPr fontId="1"/>
  </si>
  <si>
    <t>通所型独自サービス１・人欠処遇改善加算Ⅲ</t>
    <rPh sb="11" eb="12">
      <t>ヒト</t>
    </rPh>
    <rPh sb="12" eb="13">
      <t>ケツ</t>
    </rPh>
    <rPh sb="13" eb="15">
      <t>ショグウ</t>
    </rPh>
    <rPh sb="15" eb="17">
      <t>カイゼン</t>
    </rPh>
    <rPh sb="17" eb="19">
      <t>カサン</t>
    </rPh>
    <phoneticPr fontId="1"/>
  </si>
  <si>
    <t>通所型独自サービス１・人欠処遇改善加算Ⅳ</t>
    <rPh sb="11" eb="12">
      <t>ヒト</t>
    </rPh>
    <rPh sb="12" eb="13">
      <t>ケツ</t>
    </rPh>
    <rPh sb="13" eb="15">
      <t>ショグウ</t>
    </rPh>
    <rPh sb="15" eb="17">
      <t>カイゼン</t>
    </rPh>
    <rPh sb="17" eb="19">
      <t>カサン</t>
    </rPh>
    <phoneticPr fontId="1"/>
  </si>
  <si>
    <t>通所型独自サービス１・人欠処遇改善加算Ⅴ</t>
    <rPh sb="11" eb="12">
      <t>ヒト</t>
    </rPh>
    <rPh sb="12" eb="13">
      <t>ケツ</t>
    </rPh>
    <rPh sb="13" eb="15">
      <t>ショグウ</t>
    </rPh>
    <rPh sb="15" eb="17">
      <t>カイゼン</t>
    </rPh>
    <rPh sb="17" eb="19">
      <t>カサン</t>
    </rPh>
    <phoneticPr fontId="1"/>
  </si>
  <si>
    <t>通所型独自サービス１・人欠同一建物減算１</t>
    <rPh sb="11" eb="12">
      <t>ヒト</t>
    </rPh>
    <rPh sb="12" eb="13">
      <t>ケツ</t>
    </rPh>
    <rPh sb="13" eb="15">
      <t>ドウイツ</t>
    </rPh>
    <rPh sb="15" eb="17">
      <t>タテモノ</t>
    </rPh>
    <rPh sb="17" eb="19">
      <t>ゲンサン</t>
    </rPh>
    <phoneticPr fontId="1"/>
  </si>
  <si>
    <t>通所型独自サービス１・人欠同一建物減算１処遇改善加算Ⅰ</t>
    <rPh sb="11" eb="12">
      <t>ヒト</t>
    </rPh>
    <rPh sb="12" eb="13">
      <t>ケツ</t>
    </rPh>
    <rPh sb="13" eb="15">
      <t>ドウイツ</t>
    </rPh>
    <rPh sb="15" eb="17">
      <t>タテモノ</t>
    </rPh>
    <rPh sb="17" eb="19">
      <t>ゲンサン</t>
    </rPh>
    <phoneticPr fontId="1"/>
  </si>
  <si>
    <t>通所型独自サービス１・人欠同一建物減算１処遇改善加算Ⅱ</t>
    <rPh sb="11" eb="12">
      <t>ヒト</t>
    </rPh>
    <rPh sb="12" eb="13">
      <t>ケツ</t>
    </rPh>
    <rPh sb="13" eb="15">
      <t>ドウイツ</t>
    </rPh>
    <rPh sb="15" eb="17">
      <t>タテモノ</t>
    </rPh>
    <rPh sb="17" eb="19">
      <t>ゲンサン</t>
    </rPh>
    <phoneticPr fontId="1"/>
  </si>
  <si>
    <t>通所型独自サービス１・人欠同一建物減算１処遇改善加算Ⅲ</t>
    <rPh sb="11" eb="12">
      <t>ヒト</t>
    </rPh>
    <rPh sb="12" eb="13">
      <t>ケツ</t>
    </rPh>
    <rPh sb="13" eb="15">
      <t>ドウイツ</t>
    </rPh>
    <rPh sb="15" eb="17">
      <t>タテモノ</t>
    </rPh>
    <rPh sb="17" eb="19">
      <t>ゲンサン</t>
    </rPh>
    <phoneticPr fontId="1"/>
  </si>
  <si>
    <t>通所型独自サービス１・人欠同一建物減算１処遇改善加算Ⅳ</t>
    <rPh sb="11" eb="12">
      <t>ヒト</t>
    </rPh>
    <rPh sb="12" eb="13">
      <t>ケツ</t>
    </rPh>
    <rPh sb="13" eb="15">
      <t>ドウイツ</t>
    </rPh>
    <rPh sb="15" eb="17">
      <t>タテモノ</t>
    </rPh>
    <rPh sb="17" eb="19">
      <t>ゲンサン</t>
    </rPh>
    <phoneticPr fontId="1"/>
  </si>
  <si>
    <t>通所型独自サービス１・人欠同一建物減算１処遇改善加算Ⅴ</t>
    <rPh sb="11" eb="12">
      <t>ヒト</t>
    </rPh>
    <rPh sb="12" eb="13">
      <t>ケツ</t>
    </rPh>
    <rPh sb="13" eb="15">
      <t>ドウイツ</t>
    </rPh>
    <rPh sb="15" eb="17">
      <t>タテモノ</t>
    </rPh>
    <rPh sb="17" eb="19">
      <t>ゲンサン</t>
    </rPh>
    <phoneticPr fontId="1"/>
  </si>
  <si>
    <t>通所型独自サービス１日割・人欠処遇改善加算Ⅰ</t>
    <rPh sb="15" eb="17">
      <t>ショグウ</t>
    </rPh>
    <rPh sb="17" eb="19">
      <t>カイゼン</t>
    </rPh>
    <rPh sb="19" eb="21">
      <t>カサン</t>
    </rPh>
    <phoneticPr fontId="1"/>
  </si>
  <si>
    <t>通所型独自サービス１日割・人欠処遇改善加算Ⅱ</t>
    <rPh sb="15" eb="17">
      <t>ショグウ</t>
    </rPh>
    <rPh sb="17" eb="19">
      <t>カイゼン</t>
    </rPh>
    <rPh sb="19" eb="21">
      <t>カサン</t>
    </rPh>
    <phoneticPr fontId="1"/>
  </si>
  <si>
    <t>通所型独自サービス１日割・人欠処遇改善加算Ⅲ</t>
    <rPh sb="15" eb="17">
      <t>ショグウ</t>
    </rPh>
    <rPh sb="17" eb="19">
      <t>カイゼン</t>
    </rPh>
    <rPh sb="19" eb="21">
      <t>カサン</t>
    </rPh>
    <phoneticPr fontId="1"/>
  </si>
  <si>
    <t>通所型独自サービス１日割・人欠処遇改善加算Ⅳ</t>
    <rPh sb="15" eb="17">
      <t>ショグウ</t>
    </rPh>
    <rPh sb="17" eb="19">
      <t>カイゼン</t>
    </rPh>
    <rPh sb="19" eb="21">
      <t>カサン</t>
    </rPh>
    <phoneticPr fontId="1"/>
  </si>
  <si>
    <t>通所型独自サービス１日割・人欠処遇改善加算Ⅴ</t>
    <rPh sb="15" eb="17">
      <t>ショグウ</t>
    </rPh>
    <rPh sb="17" eb="19">
      <t>カイゼン</t>
    </rPh>
    <rPh sb="19" eb="21">
      <t>カサン</t>
    </rPh>
    <phoneticPr fontId="1"/>
  </si>
  <si>
    <t>通所型独自サービス２・人欠処遇改善加算Ⅰ</t>
    <rPh sb="13" eb="15">
      <t>ショグウ</t>
    </rPh>
    <rPh sb="15" eb="17">
      <t>カイゼン</t>
    </rPh>
    <rPh sb="17" eb="19">
      <t>カサン</t>
    </rPh>
    <phoneticPr fontId="1"/>
  </si>
  <si>
    <t>通所型独自サービス２・人欠処遇改善加算Ⅱ</t>
    <rPh sb="13" eb="15">
      <t>ショグウ</t>
    </rPh>
    <rPh sb="15" eb="17">
      <t>カイゼン</t>
    </rPh>
    <rPh sb="17" eb="19">
      <t>カサン</t>
    </rPh>
    <phoneticPr fontId="1"/>
  </si>
  <si>
    <t>通所型独自サービス２・人欠処遇改善加算Ⅲ</t>
    <rPh sb="13" eb="15">
      <t>ショグウ</t>
    </rPh>
    <rPh sb="15" eb="17">
      <t>カイゼン</t>
    </rPh>
    <rPh sb="17" eb="19">
      <t>カサン</t>
    </rPh>
    <phoneticPr fontId="1"/>
  </si>
  <si>
    <t>通所型独自サービス２・人欠処遇改善加算Ⅳ</t>
    <rPh sb="13" eb="15">
      <t>ショグウ</t>
    </rPh>
    <rPh sb="15" eb="17">
      <t>カイゼン</t>
    </rPh>
    <rPh sb="17" eb="19">
      <t>カサン</t>
    </rPh>
    <phoneticPr fontId="1"/>
  </si>
  <si>
    <t>通所型独自サービス２・人欠処遇改善加算Ⅴ</t>
    <rPh sb="13" eb="15">
      <t>ショグウ</t>
    </rPh>
    <rPh sb="15" eb="17">
      <t>カイゼン</t>
    </rPh>
    <rPh sb="17" eb="19">
      <t>カサン</t>
    </rPh>
    <phoneticPr fontId="1"/>
  </si>
  <si>
    <t>通所型独自サービス２・人欠同一建物減算２</t>
    <rPh sb="13" eb="15">
      <t>ドウイツ</t>
    </rPh>
    <rPh sb="15" eb="17">
      <t>タテモノ</t>
    </rPh>
    <rPh sb="17" eb="19">
      <t>ゲンサン</t>
    </rPh>
    <phoneticPr fontId="1"/>
  </si>
  <si>
    <t>通所型独自サービス２・人欠同一建物減算２処遇改善加算Ⅰ</t>
    <rPh sb="13" eb="15">
      <t>ドウイツ</t>
    </rPh>
    <rPh sb="15" eb="17">
      <t>タテモノ</t>
    </rPh>
    <rPh sb="17" eb="19">
      <t>ゲンサン</t>
    </rPh>
    <phoneticPr fontId="1"/>
  </si>
  <si>
    <t>通所型独自サービス２・人欠同一建物減算２処遇改善加算Ⅱ</t>
    <rPh sb="13" eb="15">
      <t>ドウイツ</t>
    </rPh>
    <rPh sb="15" eb="17">
      <t>タテモノ</t>
    </rPh>
    <rPh sb="17" eb="19">
      <t>ゲンサン</t>
    </rPh>
    <phoneticPr fontId="1"/>
  </si>
  <si>
    <t>通所型独自サービス２・人欠同一建物減算２処遇改善加算Ⅲ</t>
    <rPh sb="13" eb="15">
      <t>ドウイツ</t>
    </rPh>
    <rPh sb="15" eb="17">
      <t>タテモノ</t>
    </rPh>
    <rPh sb="17" eb="19">
      <t>ゲンサン</t>
    </rPh>
    <phoneticPr fontId="1"/>
  </si>
  <si>
    <t>通所型独自サービス２・人欠同一建物減算２処遇改善加算Ⅳ</t>
    <rPh sb="13" eb="15">
      <t>ドウイツ</t>
    </rPh>
    <rPh sb="15" eb="17">
      <t>タテモノ</t>
    </rPh>
    <rPh sb="17" eb="19">
      <t>ゲンサン</t>
    </rPh>
    <phoneticPr fontId="1"/>
  </si>
  <si>
    <t>通所型独自サービス２・人欠同一建物減算２処遇改善加算Ⅴ</t>
    <rPh sb="13" eb="15">
      <t>ドウイツ</t>
    </rPh>
    <rPh sb="15" eb="17">
      <t>タテモノ</t>
    </rPh>
    <rPh sb="17" eb="19">
      <t>ゲンサン</t>
    </rPh>
    <phoneticPr fontId="1"/>
  </si>
  <si>
    <t>通所型独自サービス２日割・人欠処遇改善加算Ⅰ</t>
    <rPh sb="15" eb="17">
      <t>ショグウ</t>
    </rPh>
    <rPh sb="17" eb="19">
      <t>カイゼン</t>
    </rPh>
    <rPh sb="19" eb="21">
      <t>カサン</t>
    </rPh>
    <phoneticPr fontId="1"/>
  </si>
  <si>
    <t>通所型独自サービス２日割・人欠処遇改善加算Ⅱ</t>
    <rPh sb="15" eb="17">
      <t>ショグウ</t>
    </rPh>
    <rPh sb="17" eb="19">
      <t>カイゼン</t>
    </rPh>
    <rPh sb="19" eb="21">
      <t>カサン</t>
    </rPh>
    <phoneticPr fontId="1"/>
  </si>
  <si>
    <t>通所型独自サービス２日割・人欠処遇改善加算Ⅲ</t>
    <rPh sb="15" eb="17">
      <t>ショグウ</t>
    </rPh>
    <rPh sb="17" eb="19">
      <t>カイゼン</t>
    </rPh>
    <rPh sb="19" eb="21">
      <t>カサン</t>
    </rPh>
    <phoneticPr fontId="1"/>
  </si>
  <si>
    <t>通所型独自サービス２日割・人欠処遇改善加算Ⅳ</t>
    <rPh sb="15" eb="17">
      <t>ショグウ</t>
    </rPh>
    <rPh sb="17" eb="19">
      <t>カイゼン</t>
    </rPh>
    <rPh sb="19" eb="21">
      <t>カサン</t>
    </rPh>
    <phoneticPr fontId="1"/>
  </si>
  <si>
    <t>通所型独自サービス２日割・人欠処遇改善加算Ⅴ</t>
    <rPh sb="15" eb="17">
      <t>ショグウ</t>
    </rPh>
    <rPh sb="17" eb="19">
      <t>カイゼン</t>
    </rPh>
    <rPh sb="19" eb="21">
      <t>カサン</t>
    </rPh>
    <phoneticPr fontId="1"/>
  </si>
  <si>
    <t>※中山間地域等に居住する者へのサービス提供加算、介護職員処遇改善加算は、通所型独自サービス（緩和した基準）のコードと同じです。</t>
    <rPh sb="1" eb="4">
      <t>チュウサンカン</t>
    </rPh>
    <rPh sb="4" eb="6">
      <t>チイキ</t>
    </rPh>
    <rPh sb="6" eb="7">
      <t>トウ</t>
    </rPh>
    <rPh sb="8" eb="10">
      <t>キョジュウ</t>
    </rPh>
    <rPh sb="12" eb="13">
      <t>モノ</t>
    </rPh>
    <rPh sb="19" eb="21">
      <t>テイキョウ</t>
    </rPh>
    <rPh sb="21" eb="23">
      <t>カサン</t>
    </rPh>
    <rPh sb="24" eb="26">
      <t>カイゴ</t>
    </rPh>
    <rPh sb="26" eb="28">
      <t>ショクイン</t>
    </rPh>
    <rPh sb="28" eb="30">
      <t>ショグウ</t>
    </rPh>
    <rPh sb="30" eb="32">
      <t>カイゼン</t>
    </rPh>
    <rPh sb="32" eb="34">
      <t>カサン</t>
    </rPh>
    <rPh sb="46" eb="48">
      <t>カンワ</t>
    </rPh>
    <rPh sb="50" eb="52">
      <t>キジュン</t>
    </rPh>
    <rPh sb="58" eb="59">
      <t>オナ</t>
    </rPh>
    <phoneticPr fontId="1"/>
  </si>
  <si>
    <t>通所型独自若年性認知症受入加算処遇改善加算Ⅱ</t>
    <rPh sb="15" eb="17">
      <t>ショグウ</t>
    </rPh>
    <rPh sb="17" eb="19">
      <t>カイゼン</t>
    </rPh>
    <rPh sb="19" eb="21">
      <t>カサン</t>
    </rPh>
    <phoneticPr fontId="1"/>
  </si>
  <si>
    <t>通所型独自若年性認知症受入加算処遇改善加算Ⅲ</t>
    <rPh sb="15" eb="17">
      <t>ショグウ</t>
    </rPh>
    <rPh sb="17" eb="19">
      <t>カイゼン</t>
    </rPh>
    <rPh sb="19" eb="21">
      <t>カサン</t>
    </rPh>
    <phoneticPr fontId="1"/>
  </si>
  <si>
    <t>通所型独自若年性認知症受入加算処遇改善加算Ⅳ</t>
    <rPh sb="15" eb="17">
      <t>ショグウ</t>
    </rPh>
    <rPh sb="17" eb="19">
      <t>カイゼン</t>
    </rPh>
    <rPh sb="19" eb="21">
      <t>カサン</t>
    </rPh>
    <phoneticPr fontId="1"/>
  </si>
  <si>
    <t>通所型独自若年性認知症受入加算処遇改善加算Ⅴ</t>
    <rPh sb="15" eb="17">
      <t>ショグウ</t>
    </rPh>
    <rPh sb="17" eb="19">
      <t>カイゼン</t>
    </rPh>
    <rPh sb="19" eb="21">
      <t>カサン</t>
    </rPh>
    <phoneticPr fontId="1"/>
  </si>
  <si>
    <t>Ａ3</t>
  </si>
  <si>
    <t>給付率７０％</t>
    <rPh sb="0" eb="2">
      <t>キュウフ</t>
    </rPh>
    <rPh sb="2" eb="3">
      <t>リツ</t>
    </rPh>
    <phoneticPr fontId="1"/>
  </si>
  <si>
    <t>Ａ3</t>
    <phoneticPr fontId="1"/>
  </si>
  <si>
    <t>訪問型独自サービスⅠ</t>
    <rPh sb="3" eb="5">
      <t>ドクジ</t>
    </rPh>
    <phoneticPr fontId="1"/>
  </si>
  <si>
    <t>訪問型独自サービスⅠ処遇改善加算Ⅰ</t>
    <rPh sb="10" eb="12">
      <t>ショグウ</t>
    </rPh>
    <rPh sb="12" eb="14">
      <t>カイゼン</t>
    </rPh>
    <rPh sb="14" eb="16">
      <t>カサン</t>
    </rPh>
    <phoneticPr fontId="1"/>
  </si>
  <si>
    <t>訪問型独自サービスⅠ処遇改善加算Ⅱ</t>
    <rPh sb="10" eb="12">
      <t>ショグウ</t>
    </rPh>
    <rPh sb="12" eb="14">
      <t>カイゼン</t>
    </rPh>
    <rPh sb="14" eb="16">
      <t>カサン</t>
    </rPh>
    <phoneticPr fontId="1"/>
  </si>
  <si>
    <t>訪問型独自サービスⅠ処遇改善加算Ⅲ</t>
    <rPh sb="10" eb="12">
      <t>ショグウ</t>
    </rPh>
    <rPh sb="12" eb="14">
      <t>カイゼン</t>
    </rPh>
    <rPh sb="14" eb="16">
      <t>カサン</t>
    </rPh>
    <phoneticPr fontId="1"/>
  </si>
  <si>
    <t>訪問型独自サービスⅠ処遇改善加算Ⅳ</t>
    <rPh sb="10" eb="12">
      <t>ショグウ</t>
    </rPh>
    <rPh sb="12" eb="14">
      <t>カイゼン</t>
    </rPh>
    <rPh sb="14" eb="16">
      <t>カサン</t>
    </rPh>
    <phoneticPr fontId="1"/>
  </si>
  <si>
    <t>訪問型独自サービスⅠ処遇改善加算Ⅴ</t>
    <rPh sb="10" eb="12">
      <t>ショグウ</t>
    </rPh>
    <rPh sb="12" eb="14">
      <t>カイゼン</t>
    </rPh>
    <rPh sb="14" eb="16">
      <t>カサン</t>
    </rPh>
    <phoneticPr fontId="1"/>
  </si>
  <si>
    <t>訪問型独自サービスⅠ・同一</t>
    <rPh sb="11" eb="12">
      <t>ドウ</t>
    </rPh>
    <rPh sb="12" eb="13">
      <t>イチ</t>
    </rPh>
    <phoneticPr fontId="1"/>
  </si>
  <si>
    <t>事業所と同一建物の利用者又はこれ以外の同一建物の利用者20人以上にサービスを行う場合　×90％</t>
    <phoneticPr fontId="1"/>
  </si>
  <si>
    <t>訪問型独自サービスⅠ・同一処遇改善加算Ⅰ</t>
    <rPh sb="11" eb="12">
      <t>ドウ</t>
    </rPh>
    <rPh sb="12" eb="13">
      <t>イチ</t>
    </rPh>
    <phoneticPr fontId="1"/>
  </si>
  <si>
    <t>訪問型独自サービスⅠ・同一処遇改善加算Ⅱ</t>
    <rPh sb="11" eb="12">
      <t>ドウ</t>
    </rPh>
    <rPh sb="12" eb="13">
      <t>イチ</t>
    </rPh>
    <phoneticPr fontId="1"/>
  </si>
  <si>
    <t>訪問型独自サービスⅠ・同一処遇改善加算Ⅲ</t>
    <rPh sb="11" eb="12">
      <t>ドウ</t>
    </rPh>
    <rPh sb="12" eb="13">
      <t>イチ</t>
    </rPh>
    <phoneticPr fontId="1"/>
  </si>
  <si>
    <t>訪問型独自サービスⅠ・同一処遇改善加算Ⅳ</t>
    <rPh sb="11" eb="12">
      <t>ドウ</t>
    </rPh>
    <rPh sb="12" eb="13">
      <t>イチ</t>
    </rPh>
    <phoneticPr fontId="1"/>
  </si>
  <si>
    <t>訪問型独自サービスⅠ・同一処遇改善加算Ⅴ</t>
    <rPh sb="11" eb="12">
      <t>ドウ</t>
    </rPh>
    <rPh sb="12" eb="13">
      <t>イチ</t>
    </rPh>
    <phoneticPr fontId="1"/>
  </si>
  <si>
    <t>訪問型独自サービスⅠ日割処遇改善加算Ⅰ</t>
    <rPh sb="10" eb="12">
      <t>ヒワ</t>
    </rPh>
    <rPh sb="12" eb="14">
      <t>ショグウ</t>
    </rPh>
    <rPh sb="14" eb="16">
      <t>カイゼン</t>
    </rPh>
    <rPh sb="16" eb="18">
      <t>カサン</t>
    </rPh>
    <phoneticPr fontId="1"/>
  </si>
  <si>
    <t>訪問型独自サービスⅠ日割処遇改善加算Ⅱ</t>
    <rPh sb="10" eb="12">
      <t>ヒワ</t>
    </rPh>
    <rPh sb="12" eb="14">
      <t>ショグウ</t>
    </rPh>
    <rPh sb="14" eb="16">
      <t>カイゼン</t>
    </rPh>
    <rPh sb="16" eb="18">
      <t>カサン</t>
    </rPh>
    <phoneticPr fontId="1"/>
  </si>
  <si>
    <t>訪問型独自サービスⅠ日割処遇改善加算Ⅲ</t>
    <rPh sb="10" eb="12">
      <t>ヒワ</t>
    </rPh>
    <rPh sb="12" eb="14">
      <t>ショグウ</t>
    </rPh>
    <rPh sb="14" eb="16">
      <t>カイゼン</t>
    </rPh>
    <rPh sb="16" eb="18">
      <t>カサン</t>
    </rPh>
    <phoneticPr fontId="1"/>
  </si>
  <si>
    <t>訪問型独自サービスⅠ日割処遇改善加算Ⅳ</t>
    <rPh sb="10" eb="12">
      <t>ヒワ</t>
    </rPh>
    <rPh sb="12" eb="14">
      <t>ショグウ</t>
    </rPh>
    <rPh sb="14" eb="16">
      <t>カイゼン</t>
    </rPh>
    <rPh sb="16" eb="18">
      <t>カサン</t>
    </rPh>
    <phoneticPr fontId="1"/>
  </si>
  <si>
    <t>訪問型独自サービスⅠ日割処遇改善加算Ⅴ</t>
    <rPh sb="10" eb="12">
      <t>ヒワ</t>
    </rPh>
    <rPh sb="12" eb="14">
      <t>ショグウ</t>
    </rPh>
    <rPh sb="14" eb="16">
      <t>カイゼン</t>
    </rPh>
    <rPh sb="16" eb="18">
      <t>カサン</t>
    </rPh>
    <phoneticPr fontId="1"/>
  </si>
  <si>
    <t>訪問型独自サービスⅠ日割・同一処遇改善加算Ⅰ</t>
    <rPh sb="15" eb="17">
      <t>ショグウ</t>
    </rPh>
    <rPh sb="17" eb="19">
      <t>カイゼン</t>
    </rPh>
    <rPh sb="19" eb="21">
      <t>カサン</t>
    </rPh>
    <phoneticPr fontId="1"/>
  </si>
  <si>
    <t>訪問型独自サービスⅠ日割・同一処遇改善加算Ⅱ</t>
    <rPh sb="15" eb="17">
      <t>ショグウ</t>
    </rPh>
    <rPh sb="17" eb="19">
      <t>カイゼン</t>
    </rPh>
    <rPh sb="19" eb="21">
      <t>カサン</t>
    </rPh>
    <phoneticPr fontId="1"/>
  </si>
  <si>
    <t>訪問型独自サービスⅠ日割・同一処遇改善加算Ⅲ</t>
    <rPh sb="15" eb="17">
      <t>ショグウ</t>
    </rPh>
    <rPh sb="17" eb="19">
      <t>カイゼン</t>
    </rPh>
    <rPh sb="19" eb="21">
      <t>カサン</t>
    </rPh>
    <phoneticPr fontId="1"/>
  </si>
  <si>
    <t>訪問型独自サービスⅠ日割・同一処遇改善加算Ⅳ</t>
    <rPh sb="15" eb="17">
      <t>ショグウ</t>
    </rPh>
    <rPh sb="17" eb="19">
      <t>カイゼン</t>
    </rPh>
    <rPh sb="19" eb="21">
      <t>カサン</t>
    </rPh>
    <phoneticPr fontId="1"/>
  </si>
  <si>
    <t>訪問型独自サービスⅠ日割・同一処遇改善加算Ⅴ</t>
    <rPh sb="15" eb="17">
      <t>ショグウ</t>
    </rPh>
    <rPh sb="17" eb="19">
      <t>カイゼン</t>
    </rPh>
    <rPh sb="19" eb="21">
      <t>カサン</t>
    </rPh>
    <phoneticPr fontId="1"/>
  </si>
  <si>
    <t>訪問型独自サービスⅡ処遇改善加算Ⅰ</t>
    <rPh sb="10" eb="12">
      <t>ショグウ</t>
    </rPh>
    <rPh sb="12" eb="14">
      <t>カイゼン</t>
    </rPh>
    <rPh sb="14" eb="16">
      <t>カサン</t>
    </rPh>
    <phoneticPr fontId="1"/>
  </si>
  <si>
    <t>訪問型独自サービスⅡ処遇改善加算Ⅱ</t>
    <rPh sb="10" eb="12">
      <t>ショグウ</t>
    </rPh>
    <rPh sb="12" eb="14">
      <t>カイゼン</t>
    </rPh>
    <rPh sb="14" eb="16">
      <t>カサン</t>
    </rPh>
    <phoneticPr fontId="1"/>
  </si>
  <si>
    <t>訪問型独自サービスⅡ処遇改善加算Ⅲ</t>
    <rPh sb="10" eb="12">
      <t>ショグウ</t>
    </rPh>
    <rPh sb="12" eb="14">
      <t>カイゼン</t>
    </rPh>
    <rPh sb="14" eb="16">
      <t>カサン</t>
    </rPh>
    <phoneticPr fontId="1"/>
  </si>
  <si>
    <t>訪問型独自サービスⅡ処遇改善加算Ⅳ</t>
    <rPh sb="10" eb="12">
      <t>ショグウ</t>
    </rPh>
    <rPh sb="12" eb="14">
      <t>カイゼン</t>
    </rPh>
    <rPh sb="14" eb="16">
      <t>カサン</t>
    </rPh>
    <phoneticPr fontId="1"/>
  </si>
  <si>
    <t>訪問型独自サービスⅡ処遇改善加算Ⅴ</t>
    <rPh sb="10" eb="12">
      <t>ショグウ</t>
    </rPh>
    <rPh sb="12" eb="14">
      <t>カイゼン</t>
    </rPh>
    <rPh sb="14" eb="16">
      <t>カサン</t>
    </rPh>
    <phoneticPr fontId="1"/>
  </si>
  <si>
    <t>訪問型独自サービスⅡ・同一</t>
    <rPh sb="11" eb="12">
      <t>ドウ</t>
    </rPh>
    <rPh sb="12" eb="13">
      <t>イチ</t>
    </rPh>
    <phoneticPr fontId="1"/>
  </si>
  <si>
    <t xml:space="preserve"> 事業所と同一建物の利用者又はこれ以外の同一建物の利用者20人以上にサービスを行う場合　×90％</t>
    <rPh sb="1" eb="4">
      <t>ジギョウショ</t>
    </rPh>
    <rPh sb="5" eb="7">
      <t>ドウイツ</t>
    </rPh>
    <rPh sb="7" eb="9">
      <t>タテモノ</t>
    </rPh>
    <rPh sb="10" eb="13">
      <t>リヨウシャ</t>
    </rPh>
    <rPh sb="13" eb="14">
      <t>マタ</t>
    </rPh>
    <phoneticPr fontId="1"/>
  </si>
  <si>
    <t>訪問型独自サービスⅡ・同一処遇改善加算Ⅰ</t>
    <rPh sb="11" eb="12">
      <t>ドウ</t>
    </rPh>
    <rPh sb="12" eb="13">
      <t>イチ</t>
    </rPh>
    <phoneticPr fontId="1"/>
  </si>
  <si>
    <t>訪問型独自サービスⅡ・同一処遇改善加算Ⅱ</t>
    <rPh sb="11" eb="12">
      <t>ドウ</t>
    </rPh>
    <rPh sb="12" eb="13">
      <t>イチ</t>
    </rPh>
    <phoneticPr fontId="1"/>
  </si>
  <si>
    <t>訪問型独自サービスⅡ・同一処遇改善加算Ⅲ</t>
    <rPh sb="11" eb="12">
      <t>ドウ</t>
    </rPh>
    <rPh sb="12" eb="13">
      <t>イチ</t>
    </rPh>
    <phoneticPr fontId="1"/>
  </si>
  <si>
    <t>訪問型独自サービスⅡ・同一処遇改善加算Ⅳ</t>
    <rPh sb="11" eb="12">
      <t>ドウ</t>
    </rPh>
    <rPh sb="12" eb="13">
      <t>イチ</t>
    </rPh>
    <phoneticPr fontId="1"/>
  </si>
  <si>
    <t>訪問型独自サービスⅡ・同一処遇改善加算Ⅴ</t>
    <rPh sb="11" eb="12">
      <t>ドウ</t>
    </rPh>
    <rPh sb="12" eb="13">
      <t>イチ</t>
    </rPh>
    <phoneticPr fontId="1"/>
  </si>
  <si>
    <t>訪問型独自サービスⅡ日割処遇改善加算Ⅰ</t>
    <rPh sb="12" eb="14">
      <t>ショグウ</t>
    </rPh>
    <rPh sb="14" eb="16">
      <t>カイゼン</t>
    </rPh>
    <rPh sb="16" eb="18">
      <t>カサン</t>
    </rPh>
    <phoneticPr fontId="1"/>
  </si>
  <si>
    <t>訪問型独自サービスⅡ日割処遇改善加算Ⅱ</t>
    <rPh sb="12" eb="14">
      <t>ショグウ</t>
    </rPh>
    <rPh sb="14" eb="16">
      <t>カイゼン</t>
    </rPh>
    <rPh sb="16" eb="18">
      <t>カサン</t>
    </rPh>
    <phoneticPr fontId="1"/>
  </si>
  <si>
    <t>訪問型独自サービスⅡ日割処遇改善加算Ⅲ</t>
    <rPh sb="12" eb="14">
      <t>ショグウ</t>
    </rPh>
    <rPh sb="14" eb="16">
      <t>カイゼン</t>
    </rPh>
    <rPh sb="16" eb="18">
      <t>カサン</t>
    </rPh>
    <phoneticPr fontId="1"/>
  </si>
  <si>
    <t>訪問型独自サービスⅡ日割処遇改善加算Ⅳ</t>
    <rPh sb="12" eb="14">
      <t>ショグウ</t>
    </rPh>
    <rPh sb="14" eb="16">
      <t>カイゼン</t>
    </rPh>
    <rPh sb="16" eb="18">
      <t>カサン</t>
    </rPh>
    <phoneticPr fontId="1"/>
  </si>
  <si>
    <t>訪問型独自サービスⅡ日割処遇改善加算Ⅴ</t>
    <rPh sb="12" eb="14">
      <t>ショグウ</t>
    </rPh>
    <rPh sb="14" eb="16">
      <t>カイゼン</t>
    </rPh>
    <rPh sb="16" eb="18">
      <t>カサン</t>
    </rPh>
    <phoneticPr fontId="1"/>
  </si>
  <si>
    <t>訪問型独自サービスⅡ日割・同一処遇改善加算Ⅰ</t>
    <rPh sb="15" eb="17">
      <t>ショグウ</t>
    </rPh>
    <rPh sb="17" eb="19">
      <t>カイゼン</t>
    </rPh>
    <rPh sb="19" eb="21">
      <t>カサン</t>
    </rPh>
    <phoneticPr fontId="1"/>
  </si>
  <si>
    <t>訪問型独自サービスⅡ日割・同一処遇改善加算Ⅱ</t>
    <rPh sb="15" eb="17">
      <t>ショグウ</t>
    </rPh>
    <rPh sb="17" eb="19">
      <t>カイゼン</t>
    </rPh>
    <rPh sb="19" eb="21">
      <t>カサン</t>
    </rPh>
    <phoneticPr fontId="1"/>
  </si>
  <si>
    <t>訪問型独自サービスⅡ日割・同一処遇改善加算Ⅲ</t>
    <rPh sb="15" eb="17">
      <t>ショグウ</t>
    </rPh>
    <rPh sb="17" eb="19">
      <t>カイゼン</t>
    </rPh>
    <rPh sb="19" eb="21">
      <t>カサン</t>
    </rPh>
    <phoneticPr fontId="1"/>
  </si>
  <si>
    <t>訪問型独自サービスⅡ日割・同一処遇改善加算Ⅳ</t>
    <rPh sb="15" eb="17">
      <t>ショグウ</t>
    </rPh>
    <rPh sb="17" eb="19">
      <t>カイゼン</t>
    </rPh>
    <rPh sb="19" eb="21">
      <t>カサン</t>
    </rPh>
    <phoneticPr fontId="1"/>
  </si>
  <si>
    <t>訪問型独自サービスⅡ日割・同一処遇改善加算Ⅴ</t>
    <rPh sb="15" eb="17">
      <t>ショグウ</t>
    </rPh>
    <rPh sb="17" eb="19">
      <t>カイゼン</t>
    </rPh>
    <rPh sb="19" eb="21">
      <t>カサン</t>
    </rPh>
    <phoneticPr fontId="1"/>
  </si>
  <si>
    <t>訪問型独自サービスⅢ処遇改善加算Ⅰ</t>
    <rPh sb="10" eb="12">
      <t>ショグウ</t>
    </rPh>
    <rPh sb="12" eb="14">
      <t>カイゼン</t>
    </rPh>
    <rPh sb="14" eb="16">
      <t>カサン</t>
    </rPh>
    <phoneticPr fontId="1"/>
  </si>
  <si>
    <t>訪問型独自サービスⅢ処遇改善加算Ⅱ</t>
    <rPh sb="10" eb="12">
      <t>ショグウ</t>
    </rPh>
    <rPh sb="12" eb="14">
      <t>カイゼン</t>
    </rPh>
    <rPh sb="14" eb="16">
      <t>カサン</t>
    </rPh>
    <phoneticPr fontId="1"/>
  </si>
  <si>
    <t>訪問型独自サービスⅢ処遇改善加算Ⅲ</t>
    <rPh sb="10" eb="12">
      <t>ショグウ</t>
    </rPh>
    <rPh sb="12" eb="14">
      <t>カイゼン</t>
    </rPh>
    <rPh sb="14" eb="16">
      <t>カサン</t>
    </rPh>
    <phoneticPr fontId="1"/>
  </si>
  <si>
    <t>訪問型独自サービスⅢ処遇改善加算Ⅳ</t>
    <rPh sb="10" eb="12">
      <t>ショグウ</t>
    </rPh>
    <rPh sb="12" eb="14">
      <t>カイゼン</t>
    </rPh>
    <rPh sb="14" eb="16">
      <t>カサン</t>
    </rPh>
    <phoneticPr fontId="1"/>
  </si>
  <si>
    <t>訪問型独自サービスⅢ処遇改善加算Ⅴ</t>
    <rPh sb="10" eb="12">
      <t>ショグウ</t>
    </rPh>
    <rPh sb="12" eb="14">
      <t>カイゼン</t>
    </rPh>
    <rPh sb="14" eb="16">
      <t>カサン</t>
    </rPh>
    <phoneticPr fontId="1"/>
  </si>
  <si>
    <t>訪問型独自サービスⅢ・同一</t>
    <rPh sb="11" eb="12">
      <t>ドウ</t>
    </rPh>
    <rPh sb="12" eb="13">
      <t>イチ</t>
    </rPh>
    <phoneticPr fontId="1"/>
  </si>
  <si>
    <t>訪問型独自サービスⅢ・同一処遇改善加算Ⅰ</t>
    <rPh sb="11" eb="12">
      <t>ドウ</t>
    </rPh>
    <rPh sb="12" eb="13">
      <t>イチ</t>
    </rPh>
    <phoneticPr fontId="1"/>
  </si>
  <si>
    <t>訪問型独自サービスⅢ・同一処遇改善加算Ⅱ</t>
    <rPh sb="11" eb="12">
      <t>ドウ</t>
    </rPh>
    <rPh sb="12" eb="13">
      <t>イチ</t>
    </rPh>
    <phoneticPr fontId="1"/>
  </si>
  <si>
    <t>訪問型独自サービスⅢ・同一処遇改善加算Ⅲ</t>
    <rPh sb="11" eb="12">
      <t>ドウ</t>
    </rPh>
    <rPh sb="12" eb="13">
      <t>イチ</t>
    </rPh>
    <phoneticPr fontId="1"/>
  </si>
  <si>
    <t>訪問型独自サービスⅢ・同一処遇改善加算Ⅳ</t>
    <rPh sb="11" eb="12">
      <t>ドウ</t>
    </rPh>
    <rPh sb="12" eb="13">
      <t>イチ</t>
    </rPh>
    <phoneticPr fontId="1"/>
  </si>
  <si>
    <t>訪問型独自サービスⅢ・同一処遇改善加算Ⅴ</t>
    <rPh sb="11" eb="12">
      <t>ドウ</t>
    </rPh>
    <rPh sb="12" eb="13">
      <t>イチ</t>
    </rPh>
    <phoneticPr fontId="1"/>
  </si>
  <si>
    <t>訪問型独自サービスⅢ日割処遇改善加算Ⅰ</t>
    <rPh sb="12" eb="14">
      <t>ショグウ</t>
    </rPh>
    <rPh sb="14" eb="16">
      <t>カイゼン</t>
    </rPh>
    <rPh sb="16" eb="18">
      <t>カサン</t>
    </rPh>
    <phoneticPr fontId="1"/>
  </si>
  <si>
    <t>訪問型独自サービスⅢ日割処遇改善加算Ⅱ</t>
    <rPh sb="12" eb="14">
      <t>ショグウ</t>
    </rPh>
    <rPh sb="14" eb="16">
      <t>カイゼン</t>
    </rPh>
    <rPh sb="16" eb="18">
      <t>カサン</t>
    </rPh>
    <phoneticPr fontId="1"/>
  </si>
  <si>
    <t>訪問型独自サービスⅢ日割処遇改善加算Ⅲ</t>
    <rPh sb="12" eb="14">
      <t>ショグウ</t>
    </rPh>
    <rPh sb="14" eb="16">
      <t>カイゼン</t>
    </rPh>
    <rPh sb="16" eb="18">
      <t>カサン</t>
    </rPh>
    <phoneticPr fontId="1"/>
  </si>
  <si>
    <t>訪問型独自サービスⅢ日割処遇改善加算Ⅳ</t>
    <rPh sb="12" eb="14">
      <t>ショグウ</t>
    </rPh>
    <rPh sb="14" eb="16">
      <t>カイゼン</t>
    </rPh>
    <rPh sb="16" eb="18">
      <t>カサン</t>
    </rPh>
    <phoneticPr fontId="1"/>
  </si>
  <si>
    <t>訪問型独自サービスⅢ日割処遇改善加算Ⅴ</t>
    <rPh sb="12" eb="14">
      <t>ショグウ</t>
    </rPh>
    <rPh sb="14" eb="16">
      <t>カイゼン</t>
    </rPh>
    <rPh sb="16" eb="18">
      <t>カサン</t>
    </rPh>
    <phoneticPr fontId="1"/>
  </si>
  <si>
    <t>訪問型独自サービスⅢ日割・同一処遇改善加算Ⅰ</t>
    <rPh sb="15" eb="17">
      <t>ショグウ</t>
    </rPh>
    <rPh sb="17" eb="19">
      <t>カイゼン</t>
    </rPh>
    <rPh sb="19" eb="21">
      <t>カサン</t>
    </rPh>
    <phoneticPr fontId="1"/>
  </si>
  <si>
    <t>訪問型独自サービスⅢ日割・同一処遇改善加算Ⅱ</t>
    <rPh sb="15" eb="17">
      <t>ショグウ</t>
    </rPh>
    <rPh sb="17" eb="19">
      <t>カイゼン</t>
    </rPh>
    <rPh sb="19" eb="21">
      <t>カサン</t>
    </rPh>
    <phoneticPr fontId="1"/>
  </si>
  <si>
    <t>訪問型独自サービスⅢ日割・同一処遇改善加算Ⅲ</t>
    <rPh sb="15" eb="17">
      <t>ショグウ</t>
    </rPh>
    <rPh sb="17" eb="19">
      <t>カイゼン</t>
    </rPh>
    <rPh sb="19" eb="21">
      <t>カサン</t>
    </rPh>
    <phoneticPr fontId="1"/>
  </si>
  <si>
    <t>訪問型独自サービスⅢ日割・同一処遇改善加算Ⅳ</t>
    <rPh sb="15" eb="17">
      <t>ショグウ</t>
    </rPh>
    <rPh sb="17" eb="19">
      <t>カイゼン</t>
    </rPh>
    <rPh sb="19" eb="21">
      <t>カサン</t>
    </rPh>
    <phoneticPr fontId="1"/>
  </si>
  <si>
    <t>訪問型独自サービスⅢ日割・同一処遇改善加算Ⅴ</t>
    <rPh sb="15" eb="17">
      <t>ショグウ</t>
    </rPh>
    <rPh sb="17" eb="19">
      <t>カイゼン</t>
    </rPh>
    <rPh sb="19" eb="21">
      <t>カサン</t>
    </rPh>
    <phoneticPr fontId="1"/>
  </si>
  <si>
    <t>1月につき</t>
    <rPh sb="1" eb="2">
      <t>ツキ</t>
    </rPh>
    <phoneticPr fontId="1"/>
  </si>
  <si>
    <t>訪問型独自サービス初回加算処遇改善加算Ⅰ</t>
    <phoneticPr fontId="1"/>
  </si>
  <si>
    <t>訪問型独自サービス初回加算処遇改善加算Ⅱ</t>
    <phoneticPr fontId="1"/>
  </si>
  <si>
    <t>訪問型独自サービス初回加算処遇改善加算Ⅲ</t>
    <phoneticPr fontId="1"/>
  </si>
  <si>
    <t>訪問型独自サービス初回加算処遇改善加算Ⅳ</t>
    <phoneticPr fontId="1"/>
  </si>
  <si>
    <t>訪問型独自サービス初回加算処遇改善加算Ⅴ</t>
    <phoneticPr fontId="1"/>
  </si>
  <si>
    <t>訪問型独自サービス生活機能向上連携加算Ⅰ処遇改善加算Ⅰ</t>
    <rPh sb="15" eb="17">
      <t>レンケイ</t>
    </rPh>
    <phoneticPr fontId="1"/>
  </si>
  <si>
    <t>訪問型独自サービス生活機能向上連携加算Ⅰ処遇改善加算Ⅱ</t>
    <rPh sb="15" eb="17">
      <t>レンケイ</t>
    </rPh>
    <phoneticPr fontId="1"/>
  </si>
  <si>
    <t>訪問型独自サービス生活機能向上連携加算Ⅰ処遇改善加算Ⅲ</t>
    <rPh sb="15" eb="17">
      <t>レンケイ</t>
    </rPh>
    <phoneticPr fontId="1"/>
  </si>
  <si>
    <t>訪問型独自サービス生活機能向上連携加算Ⅰ処遇改善加算Ⅳ</t>
    <rPh sb="15" eb="17">
      <t>レンケイ</t>
    </rPh>
    <phoneticPr fontId="1"/>
  </si>
  <si>
    <t>訪問型独自サービス生活機能向上連携加算Ⅰ処遇改善加算Ⅴ</t>
    <rPh sb="15" eb="17">
      <t>レンケイ</t>
    </rPh>
    <phoneticPr fontId="1"/>
  </si>
  <si>
    <t>訪問型独自サービス生活機能向上連携加算Ⅱ処遇改善加算Ⅰ</t>
    <rPh sb="15" eb="17">
      <t>レンケイ</t>
    </rPh>
    <phoneticPr fontId="1"/>
  </si>
  <si>
    <t>訪問型独自サービス生活機能向上連携加算Ⅱ処遇改善加算Ⅱ</t>
    <rPh sb="15" eb="17">
      <t>レンケイ</t>
    </rPh>
    <phoneticPr fontId="1"/>
  </si>
  <si>
    <t>訪問型独自サービス生活機能向上連携加算Ⅱ処遇改善加算Ⅲ</t>
    <rPh sb="15" eb="17">
      <t>レンケイ</t>
    </rPh>
    <phoneticPr fontId="1"/>
  </si>
  <si>
    <t>訪問型独自サービス生活機能向上連携加算Ⅱ処遇改善加算Ⅳ</t>
    <rPh sb="15" eb="17">
      <t>レンケイ</t>
    </rPh>
    <phoneticPr fontId="1"/>
  </si>
  <si>
    <t>訪問型独自サービス生活機能向上連携加算Ⅱ処遇改善加算Ⅴ</t>
    <rPh sb="15" eb="17">
      <t>レンケイ</t>
    </rPh>
    <phoneticPr fontId="1"/>
  </si>
  <si>
    <t>給付率６０％（現役並み所得者の給付額の減額）</t>
    <rPh sb="0" eb="2">
      <t>キュウフ</t>
    </rPh>
    <rPh sb="2" eb="3">
      <t>リツ</t>
    </rPh>
    <rPh sb="7" eb="9">
      <t>ゲンエキ</t>
    </rPh>
    <rPh sb="9" eb="10">
      <t>ナ</t>
    </rPh>
    <rPh sb="11" eb="14">
      <t>ショトクシャ</t>
    </rPh>
    <rPh sb="15" eb="18">
      <t>キュウフガク</t>
    </rPh>
    <rPh sb="19" eb="21">
      <t>ゲンガク</t>
    </rPh>
    <phoneticPr fontId="1"/>
  </si>
  <si>
    <t>富士市介護予防・日常生活支援総合事業　　★訪問型サービス（介護予防訪問介護相当･健康づくりヘルパー）サービスコード表</t>
    <rPh sb="21" eb="23">
      <t>ホウモン</t>
    </rPh>
    <rPh sb="29" eb="30">
      <t>カイ</t>
    </rPh>
    <rPh sb="30" eb="31">
      <t>ゴ</t>
    </rPh>
    <rPh sb="31" eb="33">
      <t>ヨボウ</t>
    </rPh>
    <rPh sb="33" eb="35">
      <t>ホウモン</t>
    </rPh>
    <rPh sb="35" eb="37">
      <t>カイゴ</t>
    </rPh>
    <rPh sb="37" eb="39">
      <t>ソウトウ</t>
    </rPh>
    <phoneticPr fontId="1"/>
  </si>
  <si>
    <t>事業対象者・要支援１・２
（週1回程度）
820単位</t>
    <rPh sb="25" eb="27">
      <t>タンイ</t>
    </rPh>
    <phoneticPr fontId="1"/>
  </si>
  <si>
    <t>事業対象者・要支援１・２
（週2回程度）
1,639単位</t>
    <rPh sb="27" eb="29">
      <t>タンイ</t>
    </rPh>
    <phoneticPr fontId="1"/>
  </si>
  <si>
    <t>事業対象者・要支援２
（週2回を超える程度）
2,600単位</t>
    <rPh sb="29" eb="31">
      <t>タンイ</t>
    </rPh>
    <phoneticPr fontId="1"/>
  </si>
  <si>
    <t>事業対象者・要支援２
（週2回を超える程度）
86単位</t>
    <rPh sb="26" eb="28">
      <t>タンイ</t>
    </rPh>
    <phoneticPr fontId="1"/>
  </si>
  <si>
    <t>通所型独自サービス特定処遇改善加算Ⅰ</t>
    <rPh sb="3" eb="5">
      <t>ドクジ</t>
    </rPh>
    <rPh sb="9" eb="11">
      <t>トクテイ</t>
    </rPh>
    <rPh sb="11" eb="13">
      <t>ショグウ</t>
    </rPh>
    <phoneticPr fontId="1"/>
  </si>
  <si>
    <t>通所型独自サービス特定処遇改善加算Ⅱ</t>
    <rPh sb="3" eb="5">
      <t>ドクジ</t>
    </rPh>
    <rPh sb="9" eb="11">
      <t>トクテイ</t>
    </rPh>
    <phoneticPr fontId="1"/>
  </si>
  <si>
    <t>(１)介護職員等特定処遇改善加算（Ⅰ）　　　　所定単位数の12/1000</t>
    <rPh sb="7" eb="8">
      <t>トウ</t>
    </rPh>
    <rPh sb="8" eb="10">
      <t>トクテイ</t>
    </rPh>
    <rPh sb="23" eb="25">
      <t>ショテイ</t>
    </rPh>
    <rPh sb="25" eb="28">
      <t>タンイスウ</t>
    </rPh>
    <phoneticPr fontId="1"/>
  </si>
  <si>
    <t>訪問型独自サービス特定処遇改善加算Ⅰ</t>
    <rPh sb="3" eb="5">
      <t>ドクジ</t>
    </rPh>
    <rPh sb="9" eb="11">
      <t>トクテイ</t>
    </rPh>
    <phoneticPr fontId="2"/>
  </si>
  <si>
    <t>訪問型独自サービス特定処遇改善加算Ⅱ</t>
    <rPh sb="3" eb="5">
      <t>ドクジ</t>
    </rPh>
    <rPh sb="9" eb="11">
      <t>トクテイ</t>
    </rPh>
    <phoneticPr fontId="2"/>
  </si>
  <si>
    <t>訪問型独自サービスⅠ特定処遇改善加算Ⅰ</t>
    <rPh sb="10" eb="12">
      <t>トクテイ</t>
    </rPh>
    <rPh sb="12" eb="14">
      <t>ショグウ</t>
    </rPh>
    <rPh sb="14" eb="16">
      <t>カイゼン</t>
    </rPh>
    <rPh sb="16" eb="18">
      <t>カサン</t>
    </rPh>
    <phoneticPr fontId="1"/>
  </si>
  <si>
    <t>訪問型独自サービスⅠ特定処遇改善加算Ⅱ</t>
    <rPh sb="10" eb="12">
      <t>トクテイ</t>
    </rPh>
    <rPh sb="12" eb="14">
      <t>ショグウ</t>
    </rPh>
    <rPh sb="14" eb="16">
      <t>カイゼン</t>
    </rPh>
    <rPh sb="16" eb="18">
      <t>カサン</t>
    </rPh>
    <phoneticPr fontId="1"/>
  </si>
  <si>
    <t>(1)介護職員等特定処遇改善加算（Ⅰ） 　　　所定単位数の　63/1000</t>
  </si>
  <si>
    <t>Ａ3</t>
    <phoneticPr fontId="4"/>
  </si>
  <si>
    <t>(2)介護職員等特定処遇改善加算（Ⅱ） 　　　所定単位数の　42/100</t>
    <rPh sb="7" eb="8">
      <t>トウ</t>
    </rPh>
    <rPh sb="8" eb="9">
      <t>トク</t>
    </rPh>
    <rPh sb="9" eb="10">
      <t>テイ</t>
    </rPh>
    <rPh sb="23" eb="25">
      <t>ショテイ</t>
    </rPh>
    <rPh sb="25" eb="28">
      <t>タンイスウ</t>
    </rPh>
    <phoneticPr fontId="1"/>
  </si>
  <si>
    <t>(2)介護職員等特定処遇改善加算（Ⅱ） 　　　所定単位数の　42/1000</t>
    <rPh sb="7" eb="8">
      <t>トウ</t>
    </rPh>
    <rPh sb="8" eb="9">
      <t>トク</t>
    </rPh>
    <rPh sb="9" eb="10">
      <t>テイ</t>
    </rPh>
    <rPh sb="23" eb="25">
      <t>ショテイ</t>
    </rPh>
    <rPh sb="25" eb="28">
      <t>タンイスウ</t>
    </rPh>
    <phoneticPr fontId="1"/>
  </si>
  <si>
    <t>訪問型独自サービスⅡ日割特定処遇改善加算Ⅰ</t>
    <rPh sb="12" eb="14">
      <t>トクテイ</t>
    </rPh>
    <rPh sb="14" eb="16">
      <t>ショグウ</t>
    </rPh>
    <rPh sb="16" eb="18">
      <t>カイゼン</t>
    </rPh>
    <rPh sb="18" eb="20">
      <t>カサン</t>
    </rPh>
    <phoneticPr fontId="1"/>
  </si>
  <si>
    <t>訪問型独自サービスⅡ・同一特定処遇改善加算Ⅰ</t>
    <rPh sb="11" eb="12">
      <t>ドウ</t>
    </rPh>
    <rPh sb="12" eb="13">
      <t>イチ</t>
    </rPh>
    <rPh sb="13" eb="15">
      <t>トクテイ</t>
    </rPh>
    <phoneticPr fontId="1"/>
  </si>
  <si>
    <t>訪問型独自サービスⅡ・同一特定処遇改善加算Ⅱ</t>
    <rPh sb="11" eb="12">
      <t>ドウ</t>
    </rPh>
    <rPh sb="12" eb="13">
      <t>イチ</t>
    </rPh>
    <rPh sb="13" eb="15">
      <t>トクテイ</t>
    </rPh>
    <phoneticPr fontId="1"/>
  </si>
  <si>
    <t>訪問型独自サービスⅡ特定処遇改善加算Ⅰ</t>
    <rPh sb="10" eb="12">
      <t>トクテイ</t>
    </rPh>
    <rPh sb="12" eb="14">
      <t>ショグウ</t>
    </rPh>
    <rPh sb="14" eb="16">
      <t>カイゼン</t>
    </rPh>
    <rPh sb="16" eb="18">
      <t>カサン</t>
    </rPh>
    <phoneticPr fontId="1"/>
  </si>
  <si>
    <t>訪問型独自サービスⅡ特定処遇改善加算Ⅱ</t>
    <rPh sb="10" eb="12">
      <t>トクテイ</t>
    </rPh>
    <rPh sb="12" eb="14">
      <t>ショグウ</t>
    </rPh>
    <rPh sb="14" eb="16">
      <t>カイゼン</t>
    </rPh>
    <rPh sb="16" eb="18">
      <t>カサン</t>
    </rPh>
    <phoneticPr fontId="1"/>
  </si>
  <si>
    <t>訪問型独自サービスⅠ日割・同一特定処遇改善加算Ⅰ</t>
    <rPh sb="15" eb="17">
      <t>トクテイ</t>
    </rPh>
    <rPh sb="17" eb="19">
      <t>ショグウ</t>
    </rPh>
    <rPh sb="19" eb="21">
      <t>カイゼン</t>
    </rPh>
    <rPh sb="21" eb="23">
      <t>カサン</t>
    </rPh>
    <phoneticPr fontId="1"/>
  </si>
  <si>
    <t>訪問型独自サービスⅠ日割・同一特定処遇改善加算Ⅱ</t>
    <rPh sb="15" eb="17">
      <t>トクテイ</t>
    </rPh>
    <rPh sb="17" eb="19">
      <t>ショグウ</t>
    </rPh>
    <rPh sb="19" eb="21">
      <t>カイゼン</t>
    </rPh>
    <rPh sb="21" eb="23">
      <t>カサン</t>
    </rPh>
    <phoneticPr fontId="1"/>
  </si>
  <si>
    <t>訪問型独自サービスⅠ日割特定処遇改善加算Ⅰ</t>
    <rPh sb="10" eb="12">
      <t>ヒワ</t>
    </rPh>
    <rPh sb="12" eb="14">
      <t>トクテイ</t>
    </rPh>
    <rPh sb="14" eb="16">
      <t>ショグウ</t>
    </rPh>
    <rPh sb="16" eb="18">
      <t>カイゼン</t>
    </rPh>
    <rPh sb="18" eb="20">
      <t>カサン</t>
    </rPh>
    <phoneticPr fontId="1"/>
  </si>
  <si>
    <t>訪問型独自サービスⅠ日割特定処遇改善加算Ⅱ</t>
    <rPh sb="10" eb="12">
      <t>ヒワ</t>
    </rPh>
    <rPh sb="12" eb="14">
      <t>トクテイ</t>
    </rPh>
    <rPh sb="14" eb="16">
      <t>ショグウ</t>
    </rPh>
    <rPh sb="16" eb="18">
      <t>カイゼン</t>
    </rPh>
    <rPh sb="18" eb="20">
      <t>カサン</t>
    </rPh>
    <phoneticPr fontId="1"/>
  </si>
  <si>
    <t>訪問型独自サービスⅠ・同一特定処遇改善加算Ⅰ</t>
    <rPh sb="11" eb="12">
      <t>ドウ</t>
    </rPh>
    <rPh sb="12" eb="13">
      <t>イチ</t>
    </rPh>
    <rPh sb="13" eb="15">
      <t>トクテイ</t>
    </rPh>
    <phoneticPr fontId="1"/>
  </si>
  <si>
    <t>訪問型独自サービスⅠ・同一特定処遇改善加算Ⅱ</t>
    <rPh sb="11" eb="12">
      <t>ドウ</t>
    </rPh>
    <rPh sb="12" eb="13">
      <t>イチ</t>
    </rPh>
    <rPh sb="13" eb="15">
      <t>トクテイ</t>
    </rPh>
    <phoneticPr fontId="1"/>
  </si>
  <si>
    <t>訪問型独自サービスⅡ日割・同一特定処遇改善加算Ⅰ</t>
    <rPh sb="15" eb="17">
      <t>トクテイ</t>
    </rPh>
    <rPh sb="17" eb="19">
      <t>ショグウ</t>
    </rPh>
    <rPh sb="19" eb="21">
      <t>カイゼン</t>
    </rPh>
    <rPh sb="21" eb="23">
      <t>カサン</t>
    </rPh>
    <phoneticPr fontId="1"/>
  </si>
  <si>
    <t>訪問型独自サービスⅡ日割・同一特定処遇改善加算Ⅱ</t>
    <rPh sb="15" eb="17">
      <t>トクテイ</t>
    </rPh>
    <rPh sb="17" eb="19">
      <t>ショグウ</t>
    </rPh>
    <rPh sb="19" eb="21">
      <t>カイゼン</t>
    </rPh>
    <rPh sb="21" eb="23">
      <t>カサン</t>
    </rPh>
    <phoneticPr fontId="1"/>
  </si>
  <si>
    <t>訪問型独自サービスⅢ特定処遇改善加算Ⅰ</t>
    <rPh sb="10" eb="12">
      <t>トクテイ</t>
    </rPh>
    <rPh sb="12" eb="14">
      <t>ショグウ</t>
    </rPh>
    <rPh sb="14" eb="16">
      <t>カイゼン</t>
    </rPh>
    <rPh sb="16" eb="18">
      <t>カサン</t>
    </rPh>
    <phoneticPr fontId="1"/>
  </si>
  <si>
    <t>訪問型独自サービスⅢ特定処遇改善加算Ⅱ</t>
    <rPh sb="10" eb="12">
      <t>トクテイ</t>
    </rPh>
    <rPh sb="12" eb="14">
      <t>ショグウ</t>
    </rPh>
    <rPh sb="14" eb="16">
      <t>カイゼン</t>
    </rPh>
    <rPh sb="16" eb="18">
      <t>カサン</t>
    </rPh>
    <phoneticPr fontId="1"/>
  </si>
  <si>
    <t>訪問型独自サービスⅢ・同一特定処遇改善加算Ⅰ</t>
    <rPh sb="11" eb="12">
      <t>ドウ</t>
    </rPh>
    <rPh sb="12" eb="13">
      <t>イチ</t>
    </rPh>
    <rPh sb="13" eb="15">
      <t>トクテイ</t>
    </rPh>
    <phoneticPr fontId="1"/>
  </si>
  <si>
    <t>訪問型独自サービスⅢ・同一特定処遇改善加算Ⅱ</t>
    <rPh sb="11" eb="12">
      <t>ドウ</t>
    </rPh>
    <rPh sb="12" eb="13">
      <t>イチ</t>
    </rPh>
    <rPh sb="13" eb="15">
      <t>トクテイ</t>
    </rPh>
    <phoneticPr fontId="1"/>
  </si>
  <si>
    <t>訪問型独自サービスⅢ日割特定処遇改善加算Ⅰ</t>
    <rPh sb="12" eb="14">
      <t>トクテイ</t>
    </rPh>
    <rPh sb="14" eb="16">
      <t>ショグウ</t>
    </rPh>
    <rPh sb="16" eb="18">
      <t>カイゼン</t>
    </rPh>
    <rPh sb="18" eb="20">
      <t>カサン</t>
    </rPh>
    <phoneticPr fontId="1"/>
  </si>
  <si>
    <t>訪問型独自サービスⅢ日割特定処遇改善加算Ⅱ</t>
    <rPh sb="12" eb="14">
      <t>トクテイ</t>
    </rPh>
    <rPh sb="14" eb="16">
      <t>ショグウ</t>
    </rPh>
    <rPh sb="16" eb="18">
      <t>カイゼン</t>
    </rPh>
    <rPh sb="18" eb="20">
      <t>カサン</t>
    </rPh>
    <phoneticPr fontId="1"/>
  </si>
  <si>
    <t>訪問型独自サービスⅢ日割・同一特定処遇改善加算Ⅰ</t>
    <rPh sb="15" eb="17">
      <t>トクテイ</t>
    </rPh>
    <rPh sb="17" eb="19">
      <t>ショグウ</t>
    </rPh>
    <rPh sb="19" eb="21">
      <t>カイゼン</t>
    </rPh>
    <rPh sb="21" eb="23">
      <t>カサン</t>
    </rPh>
    <phoneticPr fontId="1"/>
  </si>
  <si>
    <t>訪問型独自サービスⅢ日割・同一特定処遇改善加算Ⅱ</t>
    <rPh sb="15" eb="17">
      <t>トクテイ</t>
    </rPh>
    <rPh sb="17" eb="19">
      <t>ショグウ</t>
    </rPh>
    <rPh sb="19" eb="21">
      <t>カイゼン</t>
    </rPh>
    <rPh sb="21" eb="23">
      <t>カサン</t>
    </rPh>
    <phoneticPr fontId="1"/>
  </si>
  <si>
    <t>訪問型独自サービス初回加算特定処遇改善加算Ⅰ</t>
    <rPh sb="13" eb="15">
      <t>トクテイ</t>
    </rPh>
    <phoneticPr fontId="1"/>
  </si>
  <si>
    <t>訪問型独自サービス初回加算特定処遇改善加算Ⅱ</t>
    <rPh sb="13" eb="15">
      <t>トクテイ</t>
    </rPh>
    <phoneticPr fontId="1"/>
  </si>
  <si>
    <t>訪問型独自サービス生活機能向上連携加算Ⅰ特定処遇改善加算Ⅰ</t>
    <rPh sb="15" eb="17">
      <t>レンケイ</t>
    </rPh>
    <rPh sb="20" eb="22">
      <t>トクテイ</t>
    </rPh>
    <phoneticPr fontId="1"/>
  </si>
  <si>
    <t>訪問型独自サービス生活機能向上連携加算Ⅰ特定処遇改善加算Ⅱ</t>
    <rPh sb="15" eb="17">
      <t>レンケイ</t>
    </rPh>
    <rPh sb="20" eb="22">
      <t>トクテイ</t>
    </rPh>
    <phoneticPr fontId="1"/>
  </si>
  <si>
    <t>訪問型独自サービス生活機能向上連携加算Ⅱ特定処遇改善加算Ⅰ</t>
    <rPh sb="15" eb="17">
      <t>レンケイ</t>
    </rPh>
    <rPh sb="20" eb="22">
      <t>トクテイ</t>
    </rPh>
    <phoneticPr fontId="1"/>
  </si>
  <si>
    <t>訪問型独自サービス生活機能向上連携加算Ⅱ特定処遇改善加算Ⅱ</t>
    <rPh sb="15" eb="17">
      <t>レンケイ</t>
    </rPh>
    <rPh sb="20" eb="22">
      <t>トクテイ</t>
    </rPh>
    <phoneticPr fontId="1"/>
  </si>
  <si>
    <t>訪問型独自サービスⅡ日割特定処遇改善加算Ⅱ</t>
    <rPh sb="12" eb="14">
      <t>トクテイ</t>
    </rPh>
    <rPh sb="14" eb="16">
      <t>ショグウ</t>
    </rPh>
    <rPh sb="16" eb="18">
      <t>カイゼン</t>
    </rPh>
    <rPh sb="18" eb="20">
      <t>カサン</t>
    </rPh>
    <phoneticPr fontId="1"/>
  </si>
  <si>
    <t>通所型独自サービス１特定処遇改善加算Ⅰ</t>
    <rPh sb="10" eb="12">
      <t>トクテイ</t>
    </rPh>
    <rPh sb="12" eb="14">
      <t>ショグウ</t>
    </rPh>
    <rPh sb="14" eb="16">
      <t>カイゼン</t>
    </rPh>
    <rPh sb="16" eb="18">
      <t>カサン</t>
    </rPh>
    <phoneticPr fontId="1"/>
  </si>
  <si>
    <t>通所型独自サービス１特定処遇改善加算Ⅱ</t>
    <rPh sb="10" eb="12">
      <t>トクテイ</t>
    </rPh>
    <rPh sb="12" eb="14">
      <t>ショグウ</t>
    </rPh>
    <rPh sb="14" eb="16">
      <t>カイゼン</t>
    </rPh>
    <rPh sb="16" eb="18">
      <t>カサン</t>
    </rPh>
    <phoneticPr fontId="1"/>
  </si>
  <si>
    <t>通所型独自サービス１同一建物減算１特定処遇改善加算Ⅰ</t>
    <rPh sb="10" eb="12">
      <t>ドウイツ</t>
    </rPh>
    <rPh sb="12" eb="14">
      <t>タテモノ</t>
    </rPh>
    <rPh sb="14" eb="16">
      <t>ゲンサン</t>
    </rPh>
    <rPh sb="17" eb="19">
      <t>トクテイ</t>
    </rPh>
    <rPh sb="19" eb="21">
      <t>ショグウ</t>
    </rPh>
    <rPh sb="21" eb="23">
      <t>カイゼン</t>
    </rPh>
    <rPh sb="23" eb="25">
      <t>カサン</t>
    </rPh>
    <phoneticPr fontId="1"/>
  </si>
  <si>
    <t>通所型独自サービス１同一建物減算１特定処遇改善加算Ⅱ</t>
    <rPh sb="10" eb="12">
      <t>ドウイツ</t>
    </rPh>
    <rPh sb="12" eb="14">
      <t>タテモノ</t>
    </rPh>
    <rPh sb="14" eb="16">
      <t>ゲンサン</t>
    </rPh>
    <rPh sb="17" eb="19">
      <t>トクテイ</t>
    </rPh>
    <rPh sb="19" eb="21">
      <t>ショグウ</t>
    </rPh>
    <rPh sb="21" eb="23">
      <t>カイゼン</t>
    </rPh>
    <rPh sb="23" eb="25">
      <t>カサン</t>
    </rPh>
    <phoneticPr fontId="1"/>
  </si>
  <si>
    <t>通所型独自サービス２特定処遇改善加算Ⅰ</t>
    <rPh sb="10" eb="12">
      <t>トクテイ</t>
    </rPh>
    <rPh sb="12" eb="14">
      <t>ショグウ</t>
    </rPh>
    <rPh sb="14" eb="16">
      <t>カイゼン</t>
    </rPh>
    <rPh sb="16" eb="18">
      <t>カサン</t>
    </rPh>
    <phoneticPr fontId="1"/>
  </si>
  <si>
    <t>通所型独自サービス２特定処遇改善加算Ⅱ</t>
    <rPh sb="10" eb="12">
      <t>トクテイ</t>
    </rPh>
    <rPh sb="12" eb="14">
      <t>ショグウ</t>
    </rPh>
    <rPh sb="14" eb="16">
      <t>カイゼン</t>
    </rPh>
    <rPh sb="16" eb="18">
      <t>カサン</t>
    </rPh>
    <phoneticPr fontId="1"/>
  </si>
  <si>
    <t>通所型独自サービス２同一建物減算２特定処遇改善加算Ⅰ</t>
    <rPh sb="17" eb="19">
      <t>トクテイ</t>
    </rPh>
    <rPh sb="19" eb="21">
      <t>ショグウ</t>
    </rPh>
    <rPh sb="21" eb="23">
      <t>カイゼン</t>
    </rPh>
    <rPh sb="23" eb="25">
      <t>カサン</t>
    </rPh>
    <phoneticPr fontId="1"/>
  </si>
  <si>
    <t>通所型独自サービス２同一建物減算２特定処遇改善加算Ⅱ</t>
    <rPh sb="17" eb="19">
      <t>トクテイ</t>
    </rPh>
    <rPh sb="19" eb="21">
      <t>ショグウ</t>
    </rPh>
    <rPh sb="21" eb="23">
      <t>カイゼン</t>
    </rPh>
    <rPh sb="23" eb="25">
      <t>カサン</t>
    </rPh>
    <phoneticPr fontId="1"/>
  </si>
  <si>
    <t>通所型独自サービス２日割特定処遇改善加算Ⅰ</t>
    <rPh sb="0" eb="3">
      <t>ツウショガタ</t>
    </rPh>
    <rPh sb="3" eb="5">
      <t>ドクジ</t>
    </rPh>
    <rPh sb="10" eb="11">
      <t>ヒ</t>
    </rPh>
    <rPh sb="11" eb="12">
      <t>ワ</t>
    </rPh>
    <rPh sb="12" eb="14">
      <t>トクテイ</t>
    </rPh>
    <rPh sb="14" eb="16">
      <t>ショグウ</t>
    </rPh>
    <rPh sb="16" eb="18">
      <t>カイゼン</t>
    </rPh>
    <rPh sb="18" eb="20">
      <t>カサン</t>
    </rPh>
    <phoneticPr fontId="1"/>
  </si>
  <si>
    <t>通所型独自サービス２日割特定処遇改善加算Ⅱ</t>
    <rPh sb="0" eb="3">
      <t>ツウショガタ</t>
    </rPh>
    <rPh sb="3" eb="5">
      <t>ドクジ</t>
    </rPh>
    <rPh sb="10" eb="11">
      <t>ヒ</t>
    </rPh>
    <rPh sb="11" eb="12">
      <t>ワ</t>
    </rPh>
    <rPh sb="12" eb="14">
      <t>トクテイ</t>
    </rPh>
    <rPh sb="14" eb="16">
      <t>ショグウ</t>
    </rPh>
    <rPh sb="16" eb="18">
      <t>カイゼン</t>
    </rPh>
    <rPh sb="18" eb="20">
      <t>カサン</t>
    </rPh>
    <phoneticPr fontId="1"/>
  </si>
  <si>
    <t>通所型独自サービス２日割同一建物減算２特定処遇改善加算Ⅰ</t>
    <rPh sb="0" eb="3">
      <t>ツウショガタ</t>
    </rPh>
    <rPh sb="3" eb="5">
      <t>ドクジ</t>
    </rPh>
    <rPh sb="10" eb="11">
      <t>ヒ</t>
    </rPh>
    <rPh sb="11" eb="12">
      <t>ワ</t>
    </rPh>
    <rPh sb="12" eb="14">
      <t>ドウイツ</t>
    </rPh>
    <rPh sb="14" eb="16">
      <t>タテモノ</t>
    </rPh>
    <rPh sb="16" eb="18">
      <t>ゲンサン</t>
    </rPh>
    <rPh sb="19" eb="21">
      <t>トクテイ</t>
    </rPh>
    <phoneticPr fontId="1"/>
  </si>
  <si>
    <t>通所型独自サービス２日割同一建物減算２特定処遇改善加算Ⅱ</t>
    <rPh sb="0" eb="3">
      <t>ツウショガタ</t>
    </rPh>
    <rPh sb="3" eb="5">
      <t>ドクジ</t>
    </rPh>
    <rPh sb="10" eb="11">
      <t>ヒ</t>
    </rPh>
    <rPh sb="11" eb="12">
      <t>ワ</t>
    </rPh>
    <rPh sb="12" eb="14">
      <t>ドウイツ</t>
    </rPh>
    <rPh sb="14" eb="16">
      <t>タテモノ</t>
    </rPh>
    <rPh sb="16" eb="18">
      <t>ゲンサン</t>
    </rPh>
    <rPh sb="19" eb="21">
      <t>トクテイ</t>
    </rPh>
    <phoneticPr fontId="1"/>
  </si>
  <si>
    <t>通所型独自若年性認知症受入加算特定処遇改善加算Ⅰ</t>
    <rPh sb="15" eb="17">
      <t>トクテイ</t>
    </rPh>
    <rPh sb="17" eb="19">
      <t>ショグウ</t>
    </rPh>
    <rPh sb="19" eb="21">
      <t>カイゼン</t>
    </rPh>
    <rPh sb="21" eb="23">
      <t>カサン</t>
    </rPh>
    <phoneticPr fontId="1"/>
  </si>
  <si>
    <t>通所型独自若年性認知症受入加算特定処遇改善加算Ⅱ</t>
    <rPh sb="15" eb="17">
      <t>トクテイ</t>
    </rPh>
    <rPh sb="17" eb="19">
      <t>ショグウ</t>
    </rPh>
    <rPh sb="19" eb="21">
      <t>カイゼン</t>
    </rPh>
    <rPh sb="21" eb="23">
      <t>カサン</t>
    </rPh>
    <phoneticPr fontId="1"/>
  </si>
  <si>
    <t>通所型独自生活向上グループ活動加算特定処遇改善加算Ⅰ</t>
    <rPh sb="17" eb="19">
      <t>トクテイ</t>
    </rPh>
    <rPh sb="19" eb="21">
      <t>ショグウ</t>
    </rPh>
    <rPh sb="21" eb="23">
      <t>カイゼン</t>
    </rPh>
    <rPh sb="23" eb="25">
      <t>カサン</t>
    </rPh>
    <phoneticPr fontId="1"/>
  </si>
  <si>
    <t>通所型独自生活向上グループ活動加算特定処遇改善加算Ⅱ</t>
    <rPh sb="17" eb="19">
      <t>トクテイ</t>
    </rPh>
    <rPh sb="19" eb="21">
      <t>ショグウ</t>
    </rPh>
    <rPh sb="21" eb="23">
      <t>カイゼン</t>
    </rPh>
    <rPh sb="23" eb="25">
      <t>カサン</t>
    </rPh>
    <phoneticPr fontId="1"/>
  </si>
  <si>
    <t>通所型独自運動器機能向上加算特定処遇改善加算Ⅰ</t>
    <rPh sb="14" eb="16">
      <t>トクテイ</t>
    </rPh>
    <rPh sb="16" eb="18">
      <t>ショグウ</t>
    </rPh>
    <rPh sb="18" eb="20">
      <t>カイゼン</t>
    </rPh>
    <rPh sb="20" eb="22">
      <t>カサン</t>
    </rPh>
    <phoneticPr fontId="1"/>
  </si>
  <si>
    <t>通所型独自運動器機能向上加算特定処遇改善加算Ⅱ</t>
    <rPh sb="14" eb="16">
      <t>トクテイ</t>
    </rPh>
    <rPh sb="16" eb="18">
      <t>ショグウ</t>
    </rPh>
    <rPh sb="18" eb="20">
      <t>カイゼン</t>
    </rPh>
    <rPh sb="20" eb="22">
      <t>カサン</t>
    </rPh>
    <phoneticPr fontId="1"/>
  </si>
  <si>
    <t>通所型独自栄養改善加算特定処遇改善加算Ⅰ</t>
    <rPh sb="11" eb="13">
      <t>トクテイ</t>
    </rPh>
    <rPh sb="13" eb="15">
      <t>ショグウ</t>
    </rPh>
    <rPh sb="15" eb="17">
      <t>カイゼン</t>
    </rPh>
    <rPh sb="17" eb="19">
      <t>カサン</t>
    </rPh>
    <phoneticPr fontId="1"/>
  </si>
  <si>
    <t>通所型独自栄養改善加算特定処遇改善加算Ⅱ</t>
    <rPh sb="11" eb="13">
      <t>トクテイ</t>
    </rPh>
    <rPh sb="13" eb="15">
      <t>ショグウ</t>
    </rPh>
    <rPh sb="15" eb="17">
      <t>カイゼン</t>
    </rPh>
    <rPh sb="17" eb="19">
      <t>カサン</t>
    </rPh>
    <phoneticPr fontId="1"/>
  </si>
  <si>
    <t>通所型独自口腔機能向上加算特定処遇改善加算Ⅰ</t>
    <rPh sb="13" eb="15">
      <t>トクテイ</t>
    </rPh>
    <phoneticPr fontId="1"/>
  </si>
  <si>
    <t>通所型独自口腔機能向上加算特定処遇改善加算Ⅱ</t>
    <rPh sb="13" eb="15">
      <t>トクテイ</t>
    </rPh>
    <phoneticPr fontId="1"/>
  </si>
  <si>
    <t>通所型独自複数実施加算Ⅰ１特定処遇改善加算Ⅰ</t>
    <rPh sb="13" eb="15">
      <t>トクテイ</t>
    </rPh>
    <rPh sb="15" eb="17">
      <t>ショグウ</t>
    </rPh>
    <rPh sb="17" eb="19">
      <t>カイゼン</t>
    </rPh>
    <rPh sb="19" eb="21">
      <t>カサン</t>
    </rPh>
    <phoneticPr fontId="1"/>
  </si>
  <si>
    <t>通所型独自複数実施加算Ⅰ１特定処遇改善加算Ⅱ</t>
    <rPh sb="13" eb="15">
      <t>トクテイ</t>
    </rPh>
    <rPh sb="15" eb="17">
      <t>ショグウ</t>
    </rPh>
    <rPh sb="17" eb="19">
      <t>カイゼン</t>
    </rPh>
    <rPh sb="19" eb="21">
      <t>カサン</t>
    </rPh>
    <phoneticPr fontId="1"/>
  </si>
  <si>
    <t>通所型独自複数実施加算Ⅰ２特定処遇改善加算Ⅰ</t>
    <rPh sb="13" eb="15">
      <t>トクテイ</t>
    </rPh>
    <rPh sb="15" eb="17">
      <t>ショグウ</t>
    </rPh>
    <rPh sb="17" eb="19">
      <t>カイゼン</t>
    </rPh>
    <rPh sb="19" eb="21">
      <t>カサン</t>
    </rPh>
    <phoneticPr fontId="1"/>
  </si>
  <si>
    <t>通所型独自複数実施加算Ⅰ２特定処遇改善加算Ⅱ</t>
    <rPh sb="13" eb="15">
      <t>トクテイ</t>
    </rPh>
    <rPh sb="15" eb="17">
      <t>ショグウ</t>
    </rPh>
    <rPh sb="17" eb="19">
      <t>カイゼン</t>
    </rPh>
    <rPh sb="19" eb="21">
      <t>カサン</t>
    </rPh>
    <phoneticPr fontId="1"/>
  </si>
  <si>
    <t>通所型独自複数実施加算Ⅰ３特定処遇改善加算Ⅰ</t>
    <rPh sb="13" eb="15">
      <t>トクテイ</t>
    </rPh>
    <rPh sb="15" eb="17">
      <t>ショグウ</t>
    </rPh>
    <rPh sb="17" eb="19">
      <t>カイゼン</t>
    </rPh>
    <rPh sb="19" eb="21">
      <t>カサン</t>
    </rPh>
    <phoneticPr fontId="1"/>
  </si>
  <si>
    <t>通所型独自複数実施加算Ⅰ３特定処遇改善加算Ⅱ</t>
    <rPh sb="13" eb="15">
      <t>トクテイ</t>
    </rPh>
    <rPh sb="15" eb="17">
      <t>ショグウ</t>
    </rPh>
    <rPh sb="17" eb="19">
      <t>カイゼン</t>
    </rPh>
    <rPh sb="19" eb="21">
      <t>カサン</t>
    </rPh>
    <phoneticPr fontId="1"/>
  </si>
  <si>
    <t>通所型独自複数実施加算Ⅱ特定処遇改善加算Ⅰ</t>
    <rPh sb="12" eb="14">
      <t>トクテイ</t>
    </rPh>
    <rPh sb="14" eb="16">
      <t>ショグウ</t>
    </rPh>
    <rPh sb="16" eb="18">
      <t>カイゼン</t>
    </rPh>
    <rPh sb="18" eb="20">
      <t>カサン</t>
    </rPh>
    <phoneticPr fontId="1"/>
  </si>
  <si>
    <t>通所型独自複数実施加算Ⅱ特定処遇改善加算Ⅱ</t>
    <rPh sb="12" eb="14">
      <t>トクテイ</t>
    </rPh>
    <rPh sb="14" eb="16">
      <t>ショグウ</t>
    </rPh>
    <rPh sb="16" eb="18">
      <t>カイゼン</t>
    </rPh>
    <rPh sb="18" eb="20">
      <t>カサン</t>
    </rPh>
    <phoneticPr fontId="1"/>
  </si>
  <si>
    <t>通所型独自事業所評価加算特定処遇改善加算Ⅰ</t>
    <rPh sb="12" eb="14">
      <t>トクテイ</t>
    </rPh>
    <rPh sb="14" eb="16">
      <t>ショグウ</t>
    </rPh>
    <rPh sb="16" eb="18">
      <t>カイゼン</t>
    </rPh>
    <rPh sb="18" eb="20">
      <t>カサン</t>
    </rPh>
    <phoneticPr fontId="1"/>
  </si>
  <si>
    <t>通所型独自事業所評価加算特定処遇改善加算Ⅱ</t>
    <rPh sb="12" eb="14">
      <t>トクテイ</t>
    </rPh>
    <rPh sb="14" eb="16">
      <t>ショグウ</t>
    </rPh>
    <rPh sb="16" eb="18">
      <t>カイゼン</t>
    </rPh>
    <rPh sb="18" eb="20">
      <t>カサン</t>
    </rPh>
    <phoneticPr fontId="1"/>
  </si>
  <si>
    <t>通所型独自提供体制加算Ⅱ２特定処遇改善加算Ⅰ</t>
    <rPh sb="13" eb="15">
      <t>トクテイ</t>
    </rPh>
    <phoneticPr fontId="1"/>
  </si>
  <si>
    <t>通所型独自サービス１・定超特定処遇改善加算Ⅰ</t>
    <rPh sb="12" eb="13">
      <t>コ</t>
    </rPh>
    <rPh sb="13" eb="15">
      <t>トクテイ</t>
    </rPh>
    <phoneticPr fontId="1"/>
  </si>
  <si>
    <t>通所型独自サービス１・定超特定処遇改善加算Ⅱ</t>
    <rPh sb="12" eb="13">
      <t>コ</t>
    </rPh>
    <rPh sb="13" eb="15">
      <t>トクテイ</t>
    </rPh>
    <phoneticPr fontId="1"/>
  </si>
  <si>
    <t>通所型独自サービス２・定超特定処遇改善加算Ⅰ</t>
    <rPh sb="13" eb="15">
      <t>トクテイ</t>
    </rPh>
    <phoneticPr fontId="1"/>
  </si>
  <si>
    <t>通所型独自サービス２・定超特定処遇改善加算Ⅱ</t>
    <rPh sb="13" eb="15">
      <t>トクテイ</t>
    </rPh>
    <phoneticPr fontId="1"/>
  </si>
  <si>
    <t>通所型独自サービス2日割・定超特定処遇改善加算Ⅰ</t>
    <rPh sb="15" eb="17">
      <t>トクテイ</t>
    </rPh>
    <rPh sb="17" eb="19">
      <t>ショグウ</t>
    </rPh>
    <rPh sb="19" eb="21">
      <t>カイゼン</t>
    </rPh>
    <rPh sb="21" eb="23">
      <t>カサン</t>
    </rPh>
    <phoneticPr fontId="1"/>
  </si>
  <si>
    <t>通所型独自サービス2日割・定超特定処遇改善加算Ⅱ</t>
    <rPh sb="15" eb="17">
      <t>トクテイ</t>
    </rPh>
    <rPh sb="17" eb="19">
      <t>ショグウ</t>
    </rPh>
    <rPh sb="19" eb="21">
      <t>カイゼン</t>
    </rPh>
    <rPh sb="21" eb="23">
      <t>カサン</t>
    </rPh>
    <phoneticPr fontId="1"/>
  </si>
  <si>
    <t>通所型独自サービス１・人欠特定処遇改善加算Ⅰ</t>
    <rPh sb="11" eb="12">
      <t>ヒト</t>
    </rPh>
    <rPh sb="12" eb="13">
      <t>ケツ</t>
    </rPh>
    <rPh sb="13" eb="15">
      <t>トクテイ</t>
    </rPh>
    <rPh sb="15" eb="17">
      <t>ショグウ</t>
    </rPh>
    <rPh sb="17" eb="19">
      <t>カイゼン</t>
    </rPh>
    <rPh sb="19" eb="21">
      <t>カサン</t>
    </rPh>
    <phoneticPr fontId="1"/>
  </si>
  <si>
    <t>通所型独自サービス１・人欠特定処遇改善加算Ⅱ</t>
    <rPh sb="11" eb="12">
      <t>ヒト</t>
    </rPh>
    <rPh sb="12" eb="13">
      <t>ケツ</t>
    </rPh>
    <rPh sb="13" eb="15">
      <t>トクテイ</t>
    </rPh>
    <rPh sb="15" eb="17">
      <t>ショグウ</t>
    </rPh>
    <rPh sb="17" eb="19">
      <t>カイゼン</t>
    </rPh>
    <rPh sb="19" eb="21">
      <t>カサン</t>
    </rPh>
    <phoneticPr fontId="1"/>
  </si>
  <si>
    <t>通所型独自サービス１・人欠同一建物減算１特定処遇改善加算Ⅰ</t>
    <rPh sb="11" eb="12">
      <t>ヒト</t>
    </rPh>
    <rPh sb="12" eb="13">
      <t>ケツ</t>
    </rPh>
    <rPh sb="13" eb="15">
      <t>ドウイツ</t>
    </rPh>
    <rPh sb="15" eb="17">
      <t>タテモノ</t>
    </rPh>
    <rPh sb="17" eb="19">
      <t>ゲンサン</t>
    </rPh>
    <rPh sb="20" eb="22">
      <t>トクテイ</t>
    </rPh>
    <phoneticPr fontId="1"/>
  </si>
  <si>
    <t>通所型独自サービス１・人欠同一建物減算１特定処遇改善加Ⅱ</t>
    <rPh sb="11" eb="12">
      <t>ヒト</t>
    </rPh>
    <rPh sb="12" eb="13">
      <t>ケツ</t>
    </rPh>
    <rPh sb="13" eb="15">
      <t>ドウイツ</t>
    </rPh>
    <rPh sb="15" eb="17">
      <t>タテモノ</t>
    </rPh>
    <rPh sb="17" eb="19">
      <t>ゲンサン</t>
    </rPh>
    <rPh sb="20" eb="22">
      <t>トクテイ</t>
    </rPh>
    <phoneticPr fontId="1"/>
  </si>
  <si>
    <t>通所型独自サービス２・人欠特定処遇改善加算Ⅰ</t>
    <rPh sb="13" eb="15">
      <t>トクテイ</t>
    </rPh>
    <rPh sb="15" eb="17">
      <t>ショグウ</t>
    </rPh>
    <rPh sb="17" eb="19">
      <t>カイゼン</t>
    </rPh>
    <rPh sb="19" eb="21">
      <t>カサン</t>
    </rPh>
    <phoneticPr fontId="1"/>
  </si>
  <si>
    <t>通所型独自サービス２・人欠特定処遇改善加算Ⅱ</t>
    <rPh sb="13" eb="15">
      <t>トクテイ</t>
    </rPh>
    <rPh sb="15" eb="17">
      <t>ショグウ</t>
    </rPh>
    <rPh sb="17" eb="19">
      <t>カイゼン</t>
    </rPh>
    <rPh sb="19" eb="21">
      <t>カサン</t>
    </rPh>
    <phoneticPr fontId="1"/>
  </si>
  <si>
    <t>通所型独自サービス２・人欠同一建物減算２特定処遇改善加算Ⅰ</t>
    <rPh sb="13" eb="15">
      <t>ドウイツ</t>
    </rPh>
    <rPh sb="15" eb="17">
      <t>タテモノ</t>
    </rPh>
    <rPh sb="17" eb="19">
      <t>ゲンサン</t>
    </rPh>
    <rPh sb="20" eb="22">
      <t>トクテイ</t>
    </rPh>
    <phoneticPr fontId="1"/>
  </si>
  <si>
    <t>通所型独自サービス２・人欠同一建物減算２特定処遇改善加算Ⅱ</t>
    <rPh sb="13" eb="15">
      <t>ドウイツ</t>
    </rPh>
    <rPh sb="15" eb="17">
      <t>タテモノ</t>
    </rPh>
    <rPh sb="17" eb="19">
      <t>ゲンサン</t>
    </rPh>
    <rPh sb="20" eb="22">
      <t>トクテイ</t>
    </rPh>
    <phoneticPr fontId="1"/>
  </si>
  <si>
    <t>通所型独自サービス２日割・人欠特定処遇改善加算Ⅰ</t>
    <rPh sb="15" eb="17">
      <t>トクテイ</t>
    </rPh>
    <rPh sb="17" eb="19">
      <t>ショグウ</t>
    </rPh>
    <rPh sb="19" eb="21">
      <t>カイゼン</t>
    </rPh>
    <rPh sb="21" eb="23">
      <t>カサン</t>
    </rPh>
    <phoneticPr fontId="1"/>
  </si>
  <si>
    <t>通所型独自サービス２日割・人欠特定処遇改善加算Ⅱ</t>
    <rPh sb="15" eb="17">
      <t>トクテイ</t>
    </rPh>
    <rPh sb="17" eb="19">
      <t>ショグウ</t>
    </rPh>
    <rPh sb="19" eb="21">
      <t>カイゼン</t>
    </rPh>
    <rPh sb="21" eb="23">
      <t>カサン</t>
    </rPh>
    <phoneticPr fontId="1"/>
  </si>
  <si>
    <t>(２)介護職員等特定処遇改善加算（Ⅱ）　　　　所定単位数の10/1000</t>
    <rPh sb="7" eb="8">
      <t>トウ</t>
    </rPh>
    <rPh sb="8" eb="10">
      <t>トクテイ</t>
    </rPh>
    <rPh sb="23" eb="25">
      <t>ショテイ</t>
    </rPh>
    <rPh sb="25" eb="28">
      <t>タンイスウ</t>
    </rPh>
    <phoneticPr fontId="1"/>
  </si>
  <si>
    <t>ル 介護職員等特定処遇改善加算</t>
    <rPh sb="2" eb="4">
      <t>カイゴ</t>
    </rPh>
    <rPh sb="4" eb="5">
      <t>ショク</t>
    </rPh>
    <rPh sb="5" eb="6">
      <t>イン</t>
    </rPh>
    <rPh sb="6" eb="7">
      <t>トウ</t>
    </rPh>
    <rPh sb="7" eb="9">
      <t>トクテイ</t>
    </rPh>
    <rPh sb="9" eb="11">
      <t>ショグウ</t>
    </rPh>
    <rPh sb="11" eb="13">
      <t>カイゼン</t>
    </rPh>
    <rPh sb="13" eb="15">
      <t>カサン</t>
    </rPh>
    <phoneticPr fontId="2"/>
  </si>
  <si>
    <t xml:space="preserve">(1)介護職員処遇改善加算（Ⅰ） </t>
    <phoneticPr fontId="1"/>
  </si>
  <si>
    <t>所定単位数の137/1000 加算</t>
    <phoneticPr fontId="2"/>
  </si>
  <si>
    <t xml:space="preserve">(2)介護職員処遇改善加算（Ⅱ） </t>
    <phoneticPr fontId="1"/>
  </si>
  <si>
    <t>所定単位数の100/1000 加算</t>
  </si>
  <si>
    <t>所定単位数の55/1000 加算</t>
  </si>
  <si>
    <t xml:space="preserve">(3)介護職員処遇改善加算（Ⅲ） </t>
    <phoneticPr fontId="1"/>
  </si>
  <si>
    <t>(4)介護職員処遇改善加算（Ⅳ）</t>
    <phoneticPr fontId="2"/>
  </si>
  <si>
    <t xml:space="preserve">(5)介護職員処遇改善加算（Ⅴ） </t>
    <phoneticPr fontId="1"/>
  </si>
  <si>
    <t>所定単位数の　63/1000</t>
    <phoneticPr fontId="2"/>
  </si>
  <si>
    <t>所定単位数の59/1000 加算</t>
    <phoneticPr fontId="2"/>
  </si>
  <si>
    <t xml:space="preserve">(2)介護職員処遇改善加算（Ⅱ） </t>
    <phoneticPr fontId="1"/>
  </si>
  <si>
    <t>所定単位数の43/1000 加算</t>
  </si>
  <si>
    <t>所定単位数の23/1000 加算</t>
    <phoneticPr fontId="2"/>
  </si>
  <si>
    <t>(4)介護職員処遇改善加算（Ⅳ）</t>
    <phoneticPr fontId="1"/>
  </si>
  <si>
    <t xml:space="preserve">(5)介護職員処遇改善加算（Ⅴ） </t>
    <phoneticPr fontId="1"/>
  </si>
  <si>
    <t>(3)で算定した単位数の　80％加算</t>
    <phoneticPr fontId="2"/>
  </si>
  <si>
    <t>(3)で算定した単位数の　90％加算</t>
    <phoneticPr fontId="2"/>
  </si>
  <si>
    <t>(4)処遇改善加算（Ⅳ） (3)で算定した単位数の　90％加算</t>
  </si>
  <si>
    <t>所定単位数の　42/1000</t>
    <phoneticPr fontId="2"/>
  </si>
  <si>
    <t>委託連携加算</t>
    <rPh sb="0" eb="2">
      <t>イタク</t>
    </rPh>
    <rPh sb="2" eb="4">
      <t>レンケイ</t>
    </rPh>
    <rPh sb="4" eb="6">
      <t>カサン</t>
    </rPh>
    <phoneticPr fontId="1"/>
  </si>
  <si>
    <t>訪問型独自サービス同一建物減算</t>
    <rPh sb="3" eb="5">
      <t>ドクジ</t>
    </rPh>
    <rPh sb="9" eb="11">
      <t>ドウイツ</t>
    </rPh>
    <rPh sb="11" eb="13">
      <t>タテモノ</t>
    </rPh>
    <rPh sb="13" eb="15">
      <t>ゲンサン</t>
    </rPh>
    <phoneticPr fontId="2"/>
  </si>
  <si>
    <t>事業所と同一建物の利用者又はこれ以外の同一建物の利用者20人以上にサービスを行う場合</t>
    <phoneticPr fontId="5"/>
  </si>
  <si>
    <t>新型コロナウイルス感染症への対応</t>
    <phoneticPr fontId="5"/>
  </si>
  <si>
    <t>所定単位数の1/1000</t>
  </si>
  <si>
    <t>１月につき</t>
  </si>
  <si>
    <t>事業対象者・要支援１・２（週1回程度）</t>
    <phoneticPr fontId="1"/>
  </si>
  <si>
    <t>事業対象者・要支援１・２（週2回程度）</t>
    <phoneticPr fontId="1"/>
  </si>
  <si>
    <t>事業対象者・要支援１・２（週2回程度）</t>
    <phoneticPr fontId="1"/>
  </si>
  <si>
    <t>事業対象者・要支援２（週2回を超える程度）</t>
    <phoneticPr fontId="1"/>
  </si>
  <si>
    <t>通所型独自サービス栄養アセスメント加算</t>
    <phoneticPr fontId="2"/>
  </si>
  <si>
    <t>ニ　若年性認知症利用者受入加算　　　　　　　　　　　　　　　　　　　　　　　　　　　　</t>
    <rPh sb="13" eb="15">
      <t>カサン</t>
    </rPh>
    <phoneticPr fontId="1"/>
  </si>
  <si>
    <t>ホ　栄養アセスメント加算</t>
    <rPh sb="2" eb="4">
      <t>エイヨウ</t>
    </rPh>
    <rPh sb="10" eb="12">
      <t>カサン</t>
    </rPh>
    <phoneticPr fontId="1"/>
  </si>
  <si>
    <t>ヘ　栄養改善加算　　　　　　　　　　　　　　　　　　　　　　　　　　　　　</t>
    <phoneticPr fontId="1"/>
  </si>
  <si>
    <t>ト　口腔機能向上加算</t>
    <rPh sb="8" eb="10">
      <t>カサン</t>
    </rPh>
    <phoneticPr fontId="1"/>
  </si>
  <si>
    <t>50単位加算</t>
    <phoneticPr fontId="2"/>
  </si>
  <si>
    <t>200単位加算</t>
    <phoneticPr fontId="1"/>
  </si>
  <si>
    <t>通所型独自サービス栄養改善加算</t>
    <phoneticPr fontId="1"/>
  </si>
  <si>
    <t>通所型独自サービス口腔機能向上加算Ⅰ</t>
    <phoneticPr fontId="1"/>
  </si>
  <si>
    <t>通所型独自サービス口腔機能向上加算Ⅱ</t>
    <phoneticPr fontId="1"/>
  </si>
  <si>
    <t>160単位加算</t>
    <phoneticPr fontId="2"/>
  </si>
  <si>
    <t>(1) 口腔機能向上加算（Ⅰ）</t>
  </si>
  <si>
    <t>(2) 口腔機能向上加算（Ⅱ）</t>
    <phoneticPr fontId="2"/>
  </si>
  <si>
    <t>チ　選択的サービス複数実施加算</t>
    <phoneticPr fontId="1"/>
  </si>
  <si>
    <t>リ　事業所評価加算</t>
    <rPh sb="7" eb="9">
      <t>カサン</t>
    </rPh>
    <phoneticPr fontId="1"/>
  </si>
  <si>
    <t>ヌ　サービス提供体制強化加算</t>
    <phoneticPr fontId="1"/>
  </si>
  <si>
    <t>(1) サービス提供体制強化加算（Ⅰ）</t>
    <phoneticPr fontId="1"/>
  </si>
  <si>
    <t>(2) サービス提供体制強化加算（Ⅱ）</t>
    <phoneticPr fontId="1"/>
  </si>
  <si>
    <t>88単位</t>
    <rPh sb="2" eb="4">
      <t>タンイ</t>
    </rPh>
    <phoneticPr fontId="1"/>
  </si>
  <si>
    <t>176単位</t>
    <rPh sb="3" eb="5">
      <t>タンイ</t>
    </rPh>
    <phoneticPr fontId="1"/>
  </si>
  <si>
    <t>通所型独自サービス提供体制加算Ⅲ１</t>
    <phoneticPr fontId="2"/>
  </si>
  <si>
    <t>通所型独自サービス提供体制加算Ⅲ２</t>
    <phoneticPr fontId="2"/>
  </si>
  <si>
    <t>通所型独自サービス提供体制加算Ⅰ１</t>
    <phoneticPr fontId="1"/>
  </si>
  <si>
    <t>通所型独自サービス提供体制加算Ⅰ２</t>
    <phoneticPr fontId="1"/>
  </si>
  <si>
    <t>通所型独自サービス生活機能向上連携加算Ⅰ</t>
    <rPh sb="0" eb="2">
      <t>ツウショ</t>
    </rPh>
    <rPh sb="15" eb="17">
      <t>レンケイ</t>
    </rPh>
    <phoneticPr fontId="1"/>
  </si>
  <si>
    <t>通所型独自サービス生活機能向上連携加算Ⅱ１</t>
    <rPh sb="0" eb="2">
      <t>ツウショ</t>
    </rPh>
    <rPh sb="15" eb="17">
      <t>レンケイ</t>
    </rPh>
    <phoneticPr fontId="1"/>
  </si>
  <si>
    <t>通所型独自サービス生活機能向上連携加算Ⅱ2</t>
    <rPh sb="0" eb="2">
      <t>ツウショ</t>
    </rPh>
    <rPh sb="15" eb="17">
      <t>レンケイ</t>
    </rPh>
    <phoneticPr fontId="1"/>
  </si>
  <si>
    <t>通所型独自サービス生活機能向上連携加算Ⅱ２</t>
    <rPh sb="0" eb="2">
      <t>ツウショ</t>
    </rPh>
    <rPh sb="15" eb="17">
      <t>レンケイ</t>
    </rPh>
    <phoneticPr fontId="1"/>
  </si>
  <si>
    <t>(3) サービス提供体制強化加算（Ⅲ）</t>
    <phoneticPr fontId="2"/>
  </si>
  <si>
    <t xml:space="preserve">(1) 生活機能向上連携加算（Ⅰ）（３月に１回を限度） </t>
    <phoneticPr fontId="2"/>
  </si>
  <si>
    <t>(2) 生活機能向上連携加算（Ⅱ）</t>
    <phoneticPr fontId="2"/>
  </si>
  <si>
    <t>通所型独自サービス栄養スクリーニング加算Ⅰ</t>
    <rPh sb="18" eb="20">
      <t>カサン</t>
    </rPh>
    <phoneticPr fontId="1"/>
  </si>
  <si>
    <t>通所型独自サービス栄養スクリーニング加算Ⅱ</t>
    <rPh sb="18" eb="20">
      <t>カサン</t>
    </rPh>
    <phoneticPr fontId="1"/>
  </si>
  <si>
    <t>(2) 口腔・栄養スクリーニング加算（Ⅱ）（６月に１回を限度）</t>
  </si>
  <si>
    <t>(1) 口腔・栄養スクリーニング加算（Ⅰ）（６月に１回を限度）</t>
  </si>
  <si>
    <t>20単位加算</t>
    <phoneticPr fontId="1"/>
  </si>
  <si>
    <t>40単位加算</t>
    <phoneticPr fontId="2"/>
  </si>
  <si>
    <t>ル　生活機能向上連携加算</t>
    <phoneticPr fontId="2"/>
  </si>
  <si>
    <t>カ　 介護職員処遇改善加算</t>
    <phoneticPr fontId="1"/>
  </si>
  <si>
    <t>ヨ　介護職員等特定処遇改選加算</t>
    <rPh sb="2" eb="4">
      <t>カイゴ</t>
    </rPh>
    <rPh sb="4" eb="5">
      <t>ショク</t>
    </rPh>
    <rPh sb="5" eb="6">
      <t>イン</t>
    </rPh>
    <rPh sb="6" eb="7">
      <t>トウ</t>
    </rPh>
    <rPh sb="7" eb="9">
      <t>トクテイ</t>
    </rPh>
    <rPh sb="9" eb="11">
      <t>ショグウ</t>
    </rPh>
    <rPh sb="11" eb="13">
      <t>カイセン</t>
    </rPh>
    <rPh sb="13" eb="15">
      <t>カサン</t>
    </rPh>
    <phoneticPr fontId="2"/>
  </si>
  <si>
    <t>通所型独自サービス令和３年９月３０日までの上乗せ分</t>
    <phoneticPr fontId="2"/>
  </si>
  <si>
    <t>所定単位数の12/1000加算</t>
    <rPh sb="13" eb="15">
      <t>カサン</t>
    </rPh>
    <phoneticPr fontId="2"/>
  </si>
  <si>
    <t>所定単位数の10/1000加算</t>
    <rPh sb="13" eb="15">
      <t>カサン</t>
    </rPh>
    <phoneticPr fontId="2"/>
  </si>
  <si>
    <t>所定単位数の1/1000加算</t>
    <rPh sb="12" eb="14">
      <t>カサン</t>
    </rPh>
    <phoneticPr fontId="2"/>
  </si>
  <si>
    <t>(1)介護職員等特定処遇改善加算（Ⅰ）　　　　</t>
    <rPh sb="7" eb="8">
      <t>トウ</t>
    </rPh>
    <rPh sb="8" eb="10">
      <t>トクテイ</t>
    </rPh>
    <phoneticPr fontId="1"/>
  </si>
  <si>
    <t>(2)介護職員等特定処遇改善加算（Ⅱ）　　　　</t>
    <rPh sb="7" eb="8">
      <t>トウ</t>
    </rPh>
    <rPh sb="8" eb="10">
      <t>トクテイ</t>
    </rPh>
    <phoneticPr fontId="1"/>
  </si>
  <si>
    <t>1,672単位</t>
  </si>
  <si>
    <t>1,672単位</t>
    <phoneticPr fontId="1"/>
  </si>
  <si>
    <t>55単位</t>
  </si>
  <si>
    <t>55単位</t>
    <phoneticPr fontId="1"/>
  </si>
  <si>
    <t>3,428単位</t>
  </si>
  <si>
    <t>3,428単位</t>
    <phoneticPr fontId="1"/>
  </si>
  <si>
    <t>113単位</t>
  </si>
  <si>
    <t>113単位</t>
    <phoneticPr fontId="1"/>
  </si>
  <si>
    <t>イ　通所型サービス費（独自）</t>
    <rPh sb="11" eb="13">
      <t>ドクジ</t>
    </rPh>
    <phoneticPr fontId="1"/>
  </si>
  <si>
    <t>1,672単位</t>
    <rPh sb="5" eb="7">
      <t>タンイ</t>
    </rPh>
    <phoneticPr fontId="1"/>
  </si>
  <si>
    <t>同一建物減算1の場合　　　1296単位</t>
    <rPh sb="0" eb="2">
      <t>ドウイツ</t>
    </rPh>
    <rPh sb="2" eb="4">
      <t>タテモノ</t>
    </rPh>
    <rPh sb="4" eb="6">
      <t>ゲンサン</t>
    </rPh>
    <rPh sb="8" eb="10">
      <t>バアイ</t>
    </rPh>
    <rPh sb="17" eb="19">
      <t>タンイ</t>
    </rPh>
    <phoneticPr fontId="1"/>
  </si>
  <si>
    <t>同一建物減算2の場合　　　2,676単位</t>
    <rPh sb="0" eb="2">
      <t>ドウイツ</t>
    </rPh>
    <rPh sb="2" eb="4">
      <t>タテモノ</t>
    </rPh>
    <rPh sb="4" eb="6">
      <t>ゲンサン</t>
    </rPh>
    <rPh sb="8" eb="10">
      <t>バアイ</t>
    </rPh>
    <rPh sb="18" eb="20">
      <t>タンイ</t>
    </rPh>
    <phoneticPr fontId="1"/>
  </si>
  <si>
    <t>同一建物減算2の場合　　　88単位</t>
    <rPh sb="0" eb="2">
      <t>ドウイツ</t>
    </rPh>
    <rPh sb="2" eb="4">
      <t>タテモノ</t>
    </rPh>
    <rPh sb="4" eb="6">
      <t>ゲンサン</t>
    </rPh>
    <rPh sb="8" eb="10">
      <t>バアイ</t>
    </rPh>
    <rPh sb="15" eb="17">
      <t>タンイ</t>
    </rPh>
    <phoneticPr fontId="1"/>
  </si>
  <si>
    <t>(2) 口腔機能向上加算（Ⅱ）</t>
    <phoneticPr fontId="4"/>
  </si>
  <si>
    <t>160単位加算</t>
    <phoneticPr fontId="1"/>
  </si>
  <si>
    <t>(1)  サービス提供体制強化加算（Ⅰ）</t>
    <phoneticPr fontId="1"/>
  </si>
  <si>
    <t>通所型独自サービス提供体制加算Ⅰ１</t>
    <phoneticPr fontId="1"/>
  </si>
  <si>
    <t>通所型独自提供体制加算Ⅰ２処遇改善加算Ⅰ</t>
    <rPh sb="13" eb="15">
      <t>ショグウ</t>
    </rPh>
    <rPh sb="15" eb="17">
      <t>カイゼン</t>
    </rPh>
    <rPh sb="17" eb="19">
      <t>カサン</t>
    </rPh>
    <phoneticPr fontId="1"/>
  </si>
  <si>
    <t>通所型独自提供体制加算Ⅰ２処遇改善加算Ⅱ</t>
    <rPh sb="13" eb="15">
      <t>ショグウ</t>
    </rPh>
    <rPh sb="15" eb="17">
      <t>カイゼン</t>
    </rPh>
    <rPh sb="17" eb="19">
      <t>カサン</t>
    </rPh>
    <phoneticPr fontId="1"/>
  </si>
  <si>
    <t>通所型独自提供体制加算Ⅰ２処遇改善加算Ⅲ</t>
    <rPh sb="13" eb="15">
      <t>ショグウ</t>
    </rPh>
    <rPh sb="15" eb="17">
      <t>カイゼン</t>
    </rPh>
    <rPh sb="17" eb="19">
      <t>カサン</t>
    </rPh>
    <phoneticPr fontId="1"/>
  </si>
  <si>
    <t>通所型独自提供体制加算Ⅰ２処遇改善加算Ⅳ</t>
    <rPh sb="13" eb="15">
      <t>ショグウ</t>
    </rPh>
    <rPh sb="15" eb="17">
      <t>カイゼン</t>
    </rPh>
    <rPh sb="17" eb="19">
      <t>カサン</t>
    </rPh>
    <phoneticPr fontId="1"/>
  </si>
  <si>
    <t>通所型独自提供体制加算Ⅰ２処遇改善加算Ⅴ</t>
    <rPh sb="13" eb="15">
      <t>ショグウ</t>
    </rPh>
    <rPh sb="15" eb="17">
      <t>カイゼン</t>
    </rPh>
    <rPh sb="17" eb="19">
      <t>カサン</t>
    </rPh>
    <phoneticPr fontId="1"/>
  </si>
  <si>
    <t>通所型独自提供体制加算Ⅰ２特定処遇改善加算Ⅰ</t>
    <rPh sb="13" eb="15">
      <t>トクテイ</t>
    </rPh>
    <rPh sb="15" eb="17">
      <t>ショグウ</t>
    </rPh>
    <rPh sb="17" eb="19">
      <t>カイゼン</t>
    </rPh>
    <rPh sb="19" eb="21">
      <t>カサン</t>
    </rPh>
    <phoneticPr fontId="1"/>
  </si>
  <si>
    <t>通所型独自提供体制加算Ⅰ２特定処遇改善加算Ⅱ</t>
    <rPh sb="13" eb="15">
      <t>トクテイ</t>
    </rPh>
    <rPh sb="15" eb="17">
      <t>ショグウ</t>
    </rPh>
    <rPh sb="17" eb="19">
      <t>カイゼン</t>
    </rPh>
    <rPh sb="19" eb="21">
      <t>カサン</t>
    </rPh>
    <phoneticPr fontId="1"/>
  </si>
  <si>
    <t>通所型独自提供体制加算Ⅱ１処遇改善加算Ⅲ</t>
    <phoneticPr fontId="1"/>
  </si>
  <si>
    <t>通所型独自提供体制加算Ⅱ１特定処遇改善加算Ⅰ</t>
    <rPh sb="13" eb="15">
      <t>トクテイ</t>
    </rPh>
    <phoneticPr fontId="1"/>
  </si>
  <si>
    <t>通所型独自提供体制加算Ⅱ２処遇改善加算Ⅱ</t>
    <phoneticPr fontId="1"/>
  </si>
  <si>
    <t>通所型独自提供体制加算Ⅱ２処遇改善加算Ⅲ</t>
    <phoneticPr fontId="1"/>
  </si>
  <si>
    <t>通所型独自提供体制加算Ⅱ２処遇改善加算Ⅳ</t>
    <phoneticPr fontId="1"/>
  </si>
  <si>
    <t>通所型独自提供体制加算Ⅱ２処遇改善加算Ⅴ</t>
    <phoneticPr fontId="1"/>
  </si>
  <si>
    <t>通所型独自提供体制加算Ⅱ２特定処遇改善加算Ⅱ</t>
    <rPh sb="13" eb="15">
      <t>トクテイ</t>
    </rPh>
    <phoneticPr fontId="1"/>
  </si>
  <si>
    <t>通所型独自サービス提供体制加算Ⅲ１</t>
    <phoneticPr fontId="1"/>
  </si>
  <si>
    <t>通所型独自提供体制加算Ⅲ１処遇改善加算Ⅰ</t>
    <rPh sb="9" eb="11">
      <t>カサン</t>
    </rPh>
    <phoneticPr fontId="1"/>
  </si>
  <si>
    <t>通所型独自提供体制加算Ⅲ１処遇改善加算Ⅱ</t>
    <phoneticPr fontId="1"/>
  </si>
  <si>
    <t>通所型独自提供体制加算Ⅲ１処遇改善加算Ⅲ</t>
    <rPh sb="9" eb="11">
      <t>カサン</t>
    </rPh>
    <phoneticPr fontId="1"/>
  </si>
  <si>
    <t>通所型独自サービス生活機能向上連携加算Ⅱ1</t>
    <rPh sb="0" eb="2">
      <t>ツウショ</t>
    </rPh>
    <rPh sb="15" eb="17">
      <t>レンケイ</t>
    </rPh>
    <phoneticPr fontId="1"/>
  </si>
  <si>
    <t>通所型独自生活機能向上連携加算Ⅱ1処遇改善加算Ⅰ</t>
    <rPh sb="0" eb="2">
      <t>ツウショ</t>
    </rPh>
    <rPh sb="11" eb="13">
      <t>レンケイ</t>
    </rPh>
    <phoneticPr fontId="1"/>
  </si>
  <si>
    <t>通所型独自生活機能向上連携加算Ⅱ1処遇改善加算Ⅱ</t>
    <rPh sb="0" eb="2">
      <t>ツウショ</t>
    </rPh>
    <rPh sb="11" eb="13">
      <t>レンケイ</t>
    </rPh>
    <phoneticPr fontId="1"/>
  </si>
  <si>
    <t>通所型独自生活機能向上連携加算Ⅱ1処遇改善加算Ⅲ</t>
    <rPh sb="0" eb="2">
      <t>ツウショ</t>
    </rPh>
    <rPh sb="11" eb="13">
      <t>レンケイ</t>
    </rPh>
    <phoneticPr fontId="1"/>
  </si>
  <si>
    <t>通所型独自生活機能向上連携加算Ⅱ1処遇改善加算Ⅳ</t>
    <rPh sb="0" eb="2">
      <t>ツウショ</t>
    </rPh>
    <rPh sb="11" eb="13">
      <t>レンケイ</t>
    </rPh>
    <phoneticPr fontId="1"/>
  </si>
  <si>
    <t>通所型独自生活機能向上連携加算Ⅱ1処遇改善加算Ⅴ</t>
    <rPh sb="0" eb="2">
      <t>ツウショ</t>
    </rPh>
    <rPh sb="11" eb="13">
      <t>レンケイ</t>
    </rPh>
    <phoneticPr fontId="1"/>
  </si>
  <si>
    <t>通所型独自生活機能向上連携加算Ⅱ1特定処遇改善加算Ⅰ</t>
    <rPh sb="0" eb="2">
      <t>ツウショ</t>
    </rPh>
    <rPh sb="11" eb="13">
      <t>レンケイ</t>
    </rPh>
    <rPh sb="17" eb="19">
      <t>トクテイ</t>
    </rPh>
    <phoneticPr fontId="1"/>
  </si>
  <si>
    <t>通所型独自生活機能向上連携加算Ⅱ1特定処遇改善加算Ⅱ</t>
    <rPh sb="0" eb="2">
      <t>ツウショ</t>
    </rPh>
    <rPh sb="11" eb="13">
      <t>レンケイ</t>
    </rPh>
    <rPh sb="17" eb="19">
      <t>トクテイ</t>
    </rPh>
    <phoneticPr fontId="1"/>
  </si>
  <si>
    <t>通所型独自生活機能向上連携加算Ⅱ2処遇改善加算Ⅰ</t>
    <rPh sb="0" eb="2">
      <t>ツウショ</t>
    </rPh>
    <rPh sb="11" eb="13">
      <t>レンケイ</t>
    </rPh>
    <phoneticPr fontId="1"/>
  </si>
  <si>
    <t>通所型独自生活機能向上連携加算Ⅱ2処遇改善加算Ⅱ</t>
    <rPh sb="0" eb="2">
      <t>ツウショ</t>
    </rPh>
    <rPh sb="11" eb="13">
      <t>レンケイ</t>
    </rPh>
    <phoneticPr fontId="1"/>
  </si>
  <si>
    <t>通所型独自生活機能向上連携加算Ⅱ2処遇改善加算Ⅲ</t>
    <rPh sb="0" eb="2">
      <t>ツウショ</t>
    </rPh>
    <rPh sb="11" eb="13">
      <t>レンケイ</t>
    </rPh>
    <phoneticPr fontId="1"/>
  </si>
  <si>
    <t>通所型独自生活機能向上連携加算Ⅱ2処遇改善加算Ⅳ</t>
    <rPh sb="0" eb="2">
      <t>ツウショ</t>
    </rPh>
    <rPh sb="11" eb="13">
      <t>レンケイ</t>
    </rPh>
    <phoneticPr fontId="1"/>
  </si>
  <si>
    <t>通所型独自生活機能向上連携加算Ⅱ2処遇改善加算Ⅴ</t>
    <rPh sb="0" eb="2">
      <t>ツウショ</t>
    </rPh>
    <rPh sb="11" eb="13">
      <t>レンケイ</t>
    </rPh>
    <phoneticPr fontId="1"/>
  </si>
  <si>
    <t>通所型独自生活機能向上連携加算Ⅱ2特定処遇改善加算Ⅰ</t>
    <rPh sb="0" eb="2">
      <t>ツウショ</t>
    </rPh>
    <rPh sb="11" eb="13">
      <t>レンケイ</t>
    </rPh>
    <rPh sb="17" eb="19">
      <t>トクテイ</t>
    </rPh>
    <phoneticPr fontId="1"/>
  </si>
  <si>
    <t>通所型独自生活機能向上連携加算Ⅱ2特定処遇改善加算Ⅱ</t>
    <rPh sb="0" eb="2">
      <t>ツウショ</t>
    </rPh>
    <rPh sb="11" eb="13">
      <t>レンケイ</t>
    </rPh>
    <rPh sb="17" eb="19">
      <t>トクテイ</t>
    </rPh>
    <phoneticPr fontId="1"/>
  </si>
  <si>
    <t>通所型独自栄養スクリーニング加算Ⅰ処遇改善加算Ⅰ</t>
    <phoneticPr fontId="4"/>
  </si>
  <si>
    <t>通所型独自栄養スクリーニング加算Ⅰ処遇改善加算Ⅱ</t>
    <phoneticPr fontId="4"/>
  </si>
  <si>
    <t>(1) 口腔・栄養スクリーニング加算（Ⅰ）（６月に１回を限度）</t>
    <phoneticPr fontId="2"/>
  </si>
  <si>
    <t>通所型独自サービス科学的介護推進体制加算</t>
    <phoneticPr fontId="2"/>
  </si>
  <si>
    <t>ワ　科学的介護推進体制加算</t>
    <phoneticPr fontId="2"/>
  </si>
  <si>
    <t>40単位加算</t>
    <phoneticPr fontId="1"/>
  </si>
  <si>
    <t>1,672単位</t>
    <phoneticPr fontId="1"/>
  </si>
  <si>
    <t>1296単位</t>
    <rPh sb="4" eb="6">
      <t>タンイ</t>
    </rPh>
    <phoneticPr fontId="4"/>
  </si>
  <si>
    <t>42単位</t>
    <rPh sb="2" eb="4">
      <t>タンイ</t>
    </rPh>
    <phoneticPr fontId="4"/>
  </si>
  <si>
    <t>2,676単位</t>
    <rPh sb="5" eb="7">
      <t>タンイ</t>
    </rPh>
    <phoneticPr fontId="4"/>
  </si>
  <si>
    <t>20単位加算</t>
    <rPh sb="2" eb="4">
      <t>タンイ</t>
    </rPh>
    <rPh sb="4" eb="6">
      <t>カサン</t>
    </rPh>
    <phoneticPr fontId="4"/>
  </si>
  <si>
    <t>通所型独自サービス２日割・定超同一建物減算2</t>
    <rPh sb="13" eb="14">
      <t>サダム</t>
    </rPh>
    <rPh sb="14" eb="15">
      <t>チョウ</t>
    </rPh>
    <rPh sb="15" eb="17">
      <t>ドウイツ</t>
    </rPh>
    <rPh sb="17" eb="19">
      <t>タテモノ</t>
    </rPh>
    <rPh sb="19" eb="21">
      <t>ゲンサン</t>
    </rPh>
    <phoneticPr fontId="1"/>
  </si>
  <si>
    <t>通所型独自サービス２日割・定超同一建物減算２処遇改善加算Ⅰ</t>
    <rPh sb="0" eb="3">
      <t>ツウショガタ</t>
    </rPh>
    <rPh sb="3" eb="5">
      <t>ドクジ</t>
    </rPh>
    <rPh sb="10" eb="11">
      <t>ヒ</t>
    </rPh>
    <rPh sb="11" eb="12">
      <t>ワ</t>
    </rPh>
    <rPh sb="13" eb="14">
      <t>テイ</t>
    </rPh>
    <rPh sb="14" eb="15">
      <t>チョウ</t>
    </rPh>
    <rPh sb="15" eb="17">
      <t>ドウイツ</t>
    </rPh>
    <rPh sb="17" eb="19">
      <t>タテモノ</t>
    </rPh>
    <rPh sb="19" eb="21">
      <t>ゲンサン</t>
    </rPh>
    <phoneticPr fontId="1"/>
  </si>
  <si>
    <t>通所型独自サービス２日割・定超同一建物減算２処遇改善加算Ⅱ</t>
    <rPh sb="0" eb="3">
      <t>ツウショガタ</t>
    </rPh>
    <rPh sb="3" eb="5">
      <t>ドクジ</t>
    </rPh>
    <rPh sb="10" eb="11">
      <t>ヒ</t>
    </rPh>
    <rPh sb="11" eb="12">
      <t>ワ</t>
    </rPh>
    <rPh sb="13" eb="14">
      <t>テイ</t>
    </rPh>
    <rPh sb="14" eb="15">
      <t>チョウ</t>
    </rPh>
    <rPh sb="15" eb="17">
      <t>ドウイツ</t>
    </rPh>
    <rPh sb="17" eb="19">
      <t>タテモノ</t>
    </rPh>
    <rPh sb="19" eb="21">
      <t>ゲンサン</t>
    </rPh>
    <phoneticPr fontId="1"/>
  </si>
  <si>
    <t>通所型独自サービス２日割・定超同一建物減算２処遇改善加算Ⅲ</t>
    <rPh sb="0" eb="3">
      <t>ツウショガタ</t>
    </rPh>
    <rPh sb="3" eb="5">
      <t>ドクジ</t>
    </rPh>
    <rPh sb="10" eb="11">
      <t>ヒ</t>
    </rPh>
    <rPh sb="11" eb="12">
      <t>ワ</t>
    </rPh>
    <rPh sb="13" eb="14">
      <t>テイ</t>
    </rPh>
    <rPh sb="14" eb="15">
      <t>チョウ</t>
    </rPh>
    <rPh sb="15" eb="17">
      <t>ドウイツ</t>
    </rPh>
    <rPh sb="17" eb="19">
      <t>タテモノ</t>
    </rPh>
    <rPh sb="19" eb="21">
      <t>ゲンサン</t>
    </rPh>
    <phoneticPr fontId="1"/>
  </si>
  <si>
    <t>通所型独自サービス２日割・定超同一建物減算２処遇改善加算Ⅳ</t>
    <rPh sb="0" eb="3">
      <t>ツウショガタ</t>
    </rPh>
    <rPh sb="3" eb="5">
      <t>ドクジ</t>
    </rPh>
    <rPh sb="10" eb="11">
      <t>ヒ</t>
    </rPh>
    <rPh sb="11" eb="12">
      <t>ワ</t>
    </rPh>
    <rPh sb="13" eb="14">
      <t>テイ</t>
    </rPh>
    <rPh sb="14" eb="15">
      <t>チョウ</t>
    </rPh>
    <rPh sb="15" eb="17">
      <t>ドウイツ</t>
    </rPh>
    <rPh sb="17" eb="19">
      <t>タテモノ</t>
    </rPh>
    <rPh sb="19" eb="21">
      <t>ゲンサン</t>
    </rPh>
    <phoneticPr fontId="1"/>
  </si>
  <si>
    <t>通所型独自サービス２日割・定超同一建物減算２処遇改善加算Ⅴ</t>
    <rPh sb="0" eb="3">
      <t>ツウショガタ</t>
    </rPh>
    <rPh sb="3" eb="5">
      <t>ドクジ</t>
    </rPh>
    <rPh sb="10" eb="11">
      <t>ヒ</t>
    </rPh>
    <rPh sb="11" eb="12">
      <t>ワ</t>
    </rPh>
    <rPh sb="13" eb="15">
      <t>テイチョウ</t>
    </rPh>
    <rPh sb="15" eb="17">
      <t>ドウイツ</t>
    </rPh>
    <rPh sb="17" eb="19">
      <t>タテモノ</t>
    </rPh>
    <rPh sb="19" eb="21">
      <t>ゲンサン</t>
    </rPh>
    <phoneticPr fontId="1"/>
  </si>
  <si>
    <t>通所型独自サービス２日割・定超同一建物減算２特定処遇改善加算Ⅰ</t>
    <rPh sb="0" eb="3">
      <t>ツウショガタ</t>
    </rPh>
    <rPh sb="3" eb="5">
      <t>ドクジ</t>
    </rPh>
    <rPh sb="10" eb="11">
      <t>ヒ</t>
    </rPh>
    <rPh sb="11" eb="12">
      <t>ワ</t>
    </rPh>
    <rPh sb="13" eb="14">
      <t>テイ</t>
    </rPh>
    <rPh sb="14" eb="15">
      <t>チョウ</t>
    </rPh>
    <rPh sb="15" eb="17">
      <t>ドウイツ</t>
    </rPh>
    <rPh sb="17" eb="19">
      <t>タテモノ</t>
    </rPh>
    <rPh sb="19" eb="21">
      <t>ゲンサン</t>
    </rPh>
    <rPh sb="22" eb="24">
      <t>トクテイ</t>
    </rPh>
    <phoneticPr fontId="1"/>
  </si>
  <si>
    <t>通所型独自サービス２日割・定超同一建物減算２特定処遇改善加算Ⅱ</t>
    <rPh sb="0" eb="3">
      <t>ツウショガタ</t>
    </rPh>
    <rPh sb="3" eb="5">
      <t>ドクジ</t>
    </rPh>
    <rPh sb="10" eb="11">
      <t>ヒ</t>
    </rPh>
    <rPh sb="11" eb="12">
      <t>ワ</t>
    </rPh>
    <rPh sb="13" eb="15">
      <t>テイチョウ</t>
    </rPh>
    <rPh sb="15" eb="17">
      <t>ドウイツ</t>
    </rPh>
    <rPh sb="17" eb="19">
      <t>タテモノ</t>
    </rPh>
    <rPh sb="19" eb="21">
      <t>ゲンサン</t>
    </rPh>
    <rPh sb="22" eb="24">
      <t>トクテイ</t>
    </rPh>
    <phoneticPr fontId="1"/>
  </si>
  <si>
    <t>１月につき</t>
    <phoneticPr fontId="4"/>
  </si>
  <si>
    <t>通所型独自サービス２日割・人欠同一建物減算２</t>
    <phoneticPr fontId="4"/>
  </si>
  <si>
    <t>通所型独自サービス２日割・人欠同一建物減算２処遇改善加算Ⅰ</t>
    <rPh sb="0" eb="3">
      <t>ツウショガタ</t>
    </rPh>
    <rPh sb="3" eb="5">
      <t>ドクジ</t>
    </rPh>
    <rPh sb="10" eb="11">
      <t>ヒ</t>
    </rPh>
    <rPh sb="11" eb="12">
      <t>ワ</t>
    </rPh>
    <rPh sb="13" eb="14">
      <t>ヒト</t>
    </rPh>
    <rPh sb="14" eb="15">
      <t>ケツ</t>
    </rPh>
    <rPh sb="15" eb="17">
      <t>ドウイツ</t>
    </rPh>
    <rPh sb="17" eb="19">
      <t>タテモノ</t>
    </rPh>
    <rPh sb="19" eb="21">
      <t>ゲンサン</t>
    </rPh>
    <phoneticPr fontId="1"/>
  </si>
  <si>
    <t>通所型独自サービス２日割・人欠同一建物減算２処遇改善加算Ⅱ</t>
    <rPh sb="0" eb="3">
      <t>ツウショガタ</t>
    </rPh>
    <rPh sb="3" eb="5">
      <t>ドクジ</t>
    </rPh>
    <rPh sb="10" eb="11">
      <t>ヒ</t>
    </rPh>
    <rPh sb="11" eb="12">
      <t>ワ</t>
    </rPh>
    <rPh sb="13" eb="14">
      <t>ヒト</t>
    </rPh>
    <rPh sb="14" eb="15">
      <t>ケツ</t>
    </rPh>
    <rPh sb="15" eb="17">
      <t>ドウイツ</t>
    </rPh>
    <rPh sb="17" eb="19">
      <t>タテモノ</t>
    </rPh>
    <rPh sb="19" eb="21">
      <t>ゲンサン</t>
    </rPh>
    <phoneticPr fontId="1"/>
  </si>
  <si>
    <t>通所型独自サービス２日割・人欠同一建物減算２処遇改善加算Ⅲ</t>
    <rPh sb="0" eb="3">
      <t>ツウショガタ</t>
    </rPh>
    <rPh sb="3" eb="5">
      <t>ドクジ</t>
    </rPh>
    <rPh sb="10" eb="11">
      <t>ヒ</t>
    </rPh>
    <rPh sb="11" eb="12">
      <t>ワ</t>
    </rPh>
    <rPh sb="13" eb="14">
      <t>ヒト</t>
    </rPh>
    <rPh sb="14" eb="15">
      <t>ケツ</t>
    </rPh>
    <rPh sb="15" eb="17">
      <t>ドウイツ</t>
    </rPh>
    <rPh sb="17" eb="19">
      <t>タテモノ</t>
    </rPh>
    <rPh sb="19" eb="21">
      <t>ゲンサン</t>
    </rPh>
    <phoneticPr fontId="1"/>
  </si>
  <si>
    <t>通所型独自サービス２日割・人欠同一建物減算２処遇改善加算Ⅳ</t>
    <rPh sb="0" eb="3">
      <t>ツウショガタ</t>
    </rPh>
    <rPh sb="3" eb="5">
      <t>ドクジ</t>
    </rPh>
    <rPh sb="10" eb="11">
      <t>ヒ</t>
    </rPh>
    <rPh sb="11" eb="12">
      <t>ワ</t>
    </rPh>
    <rPh sb="13" eb="14">
      <t>ヒト</t>
    </rPh>
    <rPh sb="14" eb="15">
      <t>ケツ</t>
    </rPh>
    <rPh sb="15" eb="17">
      <t>ドウイツ</t>
    </rPh>
    <rPh sb="17" eb="19">
      <t>タテモノ</t>
    </rPh>
    <rPh sb="19" eb="21">
      <t>ゲンサン</t>
    </rPh>
    <phoneticPr fontId="1"/>
  </si>
  <si>
    <t>通所型独自サービス２日割・人欠同一建物減算２処遇改善加算Ⅴ</t>
    <rPh sb="0" eb="3">
      <t>ツウショガタ</t>
    </rPh>
    <rPh sb="3" eb="5">
      <t>ドクジ</t>
    </rPh>
    <rPh sb="10" eb="11">
      <t>ヒ</t>
    </rPh>
    <rPh sb="11" eb="12">
      <t>ワ</t>
    </rPh>
    <rPh sb="13" eb="14">
      <t>ヒト</t>
    </rPh>
    <rPh sb="14" eb="15">
      <t>ケツ</t>
    </rPh>
    <rPh sb="15" eb="17">
      <t>ドウイツ</t>
    </rPh>
    <rPh sb="17" eb="19">
      <t>タテモノ</t>
    </rPh>
    <rPh sb="19" eb="21">
      <t>ゲンサン</t>
    </rPh>
    <phoneticPr fontId="1"/>
  </si>
  <si>
    <t>通所型独自サービス２日割・人欠同一建物減算２特定処遇改善加算Ⅰ</t>
    <rPh sb="0" eb="3">
      <t>ツウショガタ</t>
    </rPh>
    <rPh sb="3" eb="5">
      <t>ドクジ</t>
    </rPh>
    <rPh sb="10" eb="11">
      <t>ヒ</t>
    </rPh>
    <rPh sb="11" eb="12">
      <t>ワ</t>
    </rPh>
    <rPh sb="13" eb="14">
      <t>ヒト</t>
    </rPh>
    <rPh sb="14" eb="15">
      <t>ケツ</t>
    </rPh>
    <rPh sb="15" eb="17">
      <t>ドウイツ</t>
    </rPh>
    <rPh sb="17" eb="19">
      <t>タテモノ</t>
    </rPh>
    <rPh sb="19" eb="21">
      <t>ゲンサン</t>
    </rPh>
    <rPh sb="22" eb="24">
      <t>トクテイ</t>
    </rPh>
    <phoneticPr fontId="1"/>
  </si>
  <si>
    <t>通所型独自サービス２日割・人欠同一建物減算２特定処遇改善加算Ⅱ</t>
    <rPh sb="0" eb="3">
      <t>ツウショガタ</t>
    </rPh>
    <rPh sb="3" eb="5">
      <t>ドクジ</t>
    </rPh>
    <rPh sb="10" eb="11">
      <t>ヒ</t>
    </rPh>
    <rPh sb="11" eb="12">
      <t>ワ</t>
    </rPh>
    <rPh sb="13" eb="14">
      <t>ヒト</t>
    </rPh>
    <rPh sb="14" eb="15">
      <t>ケツ</t>
    </rPh>
    <rPh sb="15" eb="17">
      <t>ドウイツ</t>
    </rPh>
    <rPh sb="17" eb="19">
      <t>タテモノ</t>
    </rPh>
    <rPh sb="19" eb="21">
      <t>ゲンサン</t>
    </rPh>
    <rPh sb="22" eb="24">
      <t>トクテイ</t>
    </rPh>
    <phoneticPr fontId="1"/>
  </si>
  <si>
    <t>イ　訪問型サービス費（独自）（Ⅰ）</t>
    <phoneticPr fontId="1"/>
  </si>
  <si>
    <t>ロ 訪問型サービス費（独自）（Ⅱ）</t>
    <phoneticPr fontId="1"/>
  </si>
  <si>
    <t>ハ　訪問型サービス費（独自）（Ⅲ）</t>
    <phoneticPr fontId="1"/>
  </si>
  <si>
    <t>所定単位数の10％減算</t>
    <rPh sb="0" eb="2">
      <t>ショテイ</t>
    </rPh>
    <rPh sb="2" eb="4">
      <t>タンイ</t>
    </rPh>
    <rPh sb="4" eb="5">
      <t>スウ</t>
    </rPh>
    <rPh sb="9" eb="11">
      <t>ゲンサン</t>
    </rPh>
    <phoneticPr fontId="5"/>
  </si>
  <si>
    <t>ワ　科学的介護推進体制加算</t>
    <phoneticPr fontId="1"/>
  </si>
  <si>
    <t>通所型独自サービス栄養アセスメント加算</t>
    <phoneticPr fontId="1"/>
  </si>
  <si>
    <t>50単位加算</t>
    <phoneticPr fontId="1"/>
  </si>
  <si>
    <t>通所型独自栄養アセスメント加算処遇改善加算Ⅰ</t>
    <rPh sb="15" eb="17">
      <t>ショグウ</t>
    </rPh>
    <rPh sb="17" eb="19">
      <t>カイゼン</t>
    </rPh>
    <rPh sb="19" eb="21">
      <t>カサン</t>
    </rPh>
    <phoneticPr fontId="1"/>
  </si>
  <si>
    <t>通所型独自栄養アセスメント加算処遇改善加算Ⅱ</t>
    <rPh sb="15" eb="17">
      <t>ショグウ</t>
    </rPh>
    <rPh sb="17" eb="19">
      <t>カイゼン</t>
    </rPh>
    <rPh sb="19" eb="21">
      <t>カサン</t>
    </rPh>
    <phoneticPr fontId="1"/>
  </si>
  <si>
    <t>通所型独自栄養アセスメント加算処遇改善加算Ⅲ</t>
    <rPh sb="15" eb="17">
      <t>ショグウ</t>
    </rPh>
    <rPh sb="17" eb="19">
      <t>カイゼン</t>
    </rPh>
    <rPh sb="19" eb="21">
      <t>カサン</t>
    </rPh>
    <phoneticPr fontId="1"/>
  </si>
  <si>
    <t>通所型独自栄養アセスメント加算処遇改善加算Ⅳ</t>
    <rPh sb="15" eb="17">
      <t>ショグウ</t>
    </rPh>
    <rPh sb="17" eb="19">
      <t>カイゼン</t>
    </rPh>
    <rPh sb="19" eb="21">
      <t>カサン</t>
    </rPh>
    <phoneticPr fontId="1"/>
  </si>
  <si>
    <t>通所型独自栄養アセスメント加算処遇改善加算Ⅴ</t>
    <rPh sb="15" eb="17">
      <t>ショグウ</t>
    </rPh>
    <rPh sb="17" eb="19">
      <t>カイゼン</t>
    </rPh>
    <rPh sb="19" eb="21">
      <t>カサン</t>
    </rPh>
    <phoneticPr fontId="1"/>
  </si>
  <si>
    <t>通所型独自栄養アセスメント加算特定処遇改善加算Ⅰ</t>
    <rPh sb="15" eb="17">
      <t>トクテイ</t>
    </rPh>
    <rPh sb="17" eb="19">
      <t>ショグウ</t>
    </rPh>
    <rPh sb="19" eb="21">
      <t>カイゼン</t>
    </rPh>
    <rPh sb="21" eb="23">
      <t>カサン</t>
    </rPh>
    <phoneticPr fontId="1"/>
  </si>
  <si>
    <t>通所型独自栄養アセスメント加算特定処遇改善加算Ⅱ</t>
    <rPh sb="15" eb="17">
      <t>トクテイ</t>
    </rPh>
    <rPh sb="17" eb="19">
      <t>ショグウ</t>
    </rPh>
    <rPh sb="19" eb="21">
      <t>カイゼン</t>
    </rPh>
    <rPh sb="21" eb="23">
      <t>カサン</t>
    </rPh>
    <phoneticPr fontId="1"/>
  </si>
  <si>
    <t>チ　選択的サービス複数実施加算</t>
    <phoneticPr fontId="1"/>
  </si>
  <si>
    <t>ヌ　サービス提供体制強化加算</t>
    <phoneticPr fontId="1"/>
  </si>
  <si>
    <t>ル　生活機能向上連携加算</t>
    <phoneticPr fontId="1"/>
  </si>
  <si>
    <t>ヲ　口腔・栄養スクリーニング加算</t>
    <rPh sb="2" eb="4">
      <t>コウクウ</t>
    </rPh>
    <rPh sb="5" eb="7">
      <t>エイヨウ</t>
    </rPh>
    <rPh sb="14" eb="16">
      <t>カサン</t>
    </rPh>
    <phoneticPr fontId="1"/>
  </si>
  <si>
    <t>ヲ　栄養スクリーニング加算（6月に1回を限度）</t>
    <rPh sb="2" eb="4">
      <t>エイヨウ</t>
    </rPh>
    <rPh sb="11" eb="13">
      <t>カサン</t>
    </rPh>
    <rPh sb="15" eb="16">
      <t>ツキ</t>
    </rPh>
    <rPh sb="18" eb="19">
      <t>カイ</t>
    </rPh>
    <rPh sb="20" eb="22">
      <t>ゲンド</t>
    </rPh>
    <phoneticPr fontId="1"/>
  </si>
  <si>
    <t>(2) サービス提供体制強化加算（Ⅱ）</t>
    <phoneticPr fontId="1"/>
  </si>
  <si>
    <t>(3) サービス提供体制強化加算（Ⅲ）</t>
    <phoneticPr fontId="1"/>
  </si>
  <si>
    <t>通所型独自提供体制加算Ⅰ１特定処遇改善加算Ⅰ</t>
    <rPh sb="13" eb="15">
      <t>トクテイ</t>
    </rPh>
    <rPh sb="15" eb="17">
      <t>ショグウ</t>
    </rPh>
    <rPh sb="17" eb="19">
      <t>カイゼン</t>
    </rPh>
    <rPh sb="19" eb="21">
      <t>カサン</t>
    </rPh>
    <phoneticPr fontId="1"/>
  </si>
  <si>
    <t>通所型独自提供体制加算Ⅰ１特定処遇改善加算Ⅱ</t>
    <rPh sb="13" eb="15">
      <t>トクテイ</t>
    </rPh>
    <rPh sb="15" eb="17">
      <t>ショグウ</t>
    </rPh>
    <rPh sb="17" eb="19">
      <t>カイゼン</t>
    </rPh>
    <rPh sb="19" eb="21">
      <t>カサン</t>
    </rPh>
    <phoneticPr fontId="1"/>
  </si>
  <si>
    <t>通所型独自提供体制加算Ⅱ１特定処遇改善加算Ⅱ</t>
    <phoneticPr fontId="4"/>
  </si>
  <si>
    <t>通所型独自提供体制加算Ⅱ１処遇改善加算Ⅳ</t>
    <rPh sb="13" eb="15">
      <t>ショグウ</t>
    </rPh>
    <rPh sb="15" eb="17">
      <t>カイゼン</t>
    </rPh>
    <rPh sb="17" eb="19">
      <t>カサン</t>
    </rPh>
    <phoneticPr fontId="1"/>
  </si>
  <si>
    <t>通所型独自提供体制加算Ⅱ１処遇改善加算Ⅴ</t>
    <rPh sb="13" eb="15">
      <t>ショグウ</t>
    </rPh>
    <rPh sb="15" eb="17">
      <t>カイゼン</t>
    </rPh>
    <rPh sb="17" eb="19">
      <t>カサン</t>
    </rPh>
    <phoneticPr fontId="1"/>
  </si>
  <si>
    <t>通所型独自提供体制加算Ⅰ１処遇改善加算Ⅰ</t>
    <rPh sb="13" eb="15">
      <t>ショグウ</t>
    </rPh>
    <rPh sb="15" eb="17">
      <t>カイゼン</t>
    </rPh>
    <rPh sb="17" eb="19">
      <t>カサン</t>
    </rPh>
    <phoneticPr fontId="1"/>
  </si>
  <si>
    <t>通所型独自提供体制加算Ⅰ１処遇改善加算Ⅱ</t>
    <rPh sb="13" eb="15">
      <t>ショグウ</t>
    </rPh>
    <rPh sb="15" eb="17">
      <t>カイゼン</t>
    </rPh>
    <rPh sb="17" eb="19">
      <t>カサン</t>
    </rPh>
    <phoneticPr fontId="1"/>
  </si>
  <si>
    <t>通所型独自提供体制加算Ⅰ１処遇改善加算Ⅲ</t>
    <rPh sb="13" eb="15">
      <t>ショグウ</t>
    </rPh>
    <rPh sb="15" eb="17">
      <t>カイゼン</t>
    </rPh>
    <rPh sb="17" eb="19">
      <t>カサン</t>
    </rPh>
    <phoneticPr fontId="1"/>
  </si>
  <si>
    <t>通所型独自サービス科学的介護推進体制加算</t>
    <phoneticPr fontId="4"/>
  </si>
  <si>
    <t>通所型独自科学的介護推進体制加算処遇改善加算Ⅰ</t>
    <rPh sb="16" eb="18">
      <t>ショグウ</t>
    </rPh>
    <rPh sb="18" eb="20">
      <t>カイゼン</t>
    </rPh>
    <rPh sb="20" eb="22">
      <t>カサン</t>
    </rPh>
    <phoneticPr fontId="1"/>
  </si>
  <si>
    <t>通所型独自科学的介護推進体制加算処遇改善加算Ⅱ</t>
    <rPh sb="16" eb="18">
      <t>ショグウ</t>
    </rPh>
    <rPh sb="18" eb="20">
      <t>カイゼン</t>
    </rPh>
    <rPh sb="20" eb="22">
      <t>カサン</t>
    </rPh>
    <phoneticPr fontId="1"/>
  </si>
  <si>
    <t>通所型独自科学的介護推進体制加算処遇改善加算Ⅲ</t>
    <rPh sb="16" eb="18">
      <t>ショグウ</t>
    </rPh>
    <rPh sb="18" eb="20">
      <t>カイゼン</t>
    </rPh>
    <rPh sb="20" eb="22">
      <t>カサン</t>
    </rPh>
    <phoneticPr fontId="1"/>
  </si>
  <si>
    <t>通所型独自科学的介護推進体制加算処遇改善加算Ⅳ</t>
    <rPh sb="16" eb="18">
      <t>ショグウ</t>
    </rPh>
    <rPh sb="18" eb="20">
      <t>カイゼン</t>
    </rPh>
    <rPh sb="20" eb="22">
      <t>カサン</t>
    </rPh>
    <phoneticPr fontId="1"/>
  </si>
  <si>
    <t>通所型独自科学的介護推進体制加算処遇改善加算Ⅴ</t>
    <rPh sb="16" eb="18">
      <t>ショグウ</t>
    </rPh>
    <rPh sb="18" eb="20">
      <t>カイゼン</t>
    </rPh>
    <rPh sb="20" eb="22">
      <t>カサン</t>
    </rPh>
    <phoneticPr fontId="1"/>
  </si>
  <si>
    <t>通所型独自提供体制加算Ⅲ１処遇改善加算Ⅳ</t>
    <phoneticPr fontId="4"/>
  </si>
  <si>
    <t>通所型独自提供体制加算Ⅲ１処遇改善加算Ⅴ</t>
    <rPh sb="9" eb="11">
      <t>カサン</t>
    </rPh>
    <phoneticPr fontId="1"/>
  </si>
  <si>
    <t>通所独自型サービス2定超同一建物減算２</t>
  </si>
  <si>
    <t>通所独自型サービス2定超同一建物減算２処遇改善加算Ⅰ</t>
  </si>
  <si>
    <t>通所独自型サービス2定超同一建物減算２処遇改善加算Ⅱ</t>
  </si>
  <si>
    <t>通所独自型サービス2定超同一建物減算２処遇改善加算Ⅲ</t>
  </si>
  <si>
    <t>通所独自型サービス2定超同一建物減算２処遇改善加算Ⅳ</t>
  </si>
  <si>
    <t>通所独自型サービス2定超同一建物減算２処遇改善加算Ⅴ</t>
  </si>
  <si>
    <t>通所独自型サービス2定超同一建物減算２特定処遇改善加算Ⅰ</t>
  </si>
  <si>
    <t>通所独自型サービス2定超同一建物減算２特定処遇改善加算Ⅱ</t>
  </si>
  <si>
    <t>へ　栄養改善加算</t>
    <phoneticPr fontId="1"/>
  </si>
  <si>
    <t>ロ　生活機能向上グループ活動加算</t>
    <phoneticPr fontId="1"/>
  </si>
  <si>
    <t>ハ　運動器機能向上加算</t>
    <phoneticPr fontId="1"/>
  </si>
  <si>
    <t>ニ　若年性認知症利用者受入加算</t>
    <rPh sb="13" eb="15">
      <t>カサン</t>
    </rPh>
    <phoneticPr fontId="1"/>
  </si>
  <si>
    <t>1,672単位</t>
    <phoneticPr fontId="4"/>
  </si>
  <si>
    <r>
      <rPr>
        <sz val="16"/>
        <rFont val="ＭＳ Ｐゴシック"/>
        <family val="3"/>
        <charset val="128"/>
      </rPr>
      <t>訪問型独自サービス生活機能向上連携加算Ⅱ</t>
    </r>
    <rPh sb="15" eb="17">
      <t>レンケイ</t>
    </rPh>
    <phoneticPr fontId="1"/>
  </si>
  <si>
    <t>(1)生活機能向上連携加算Ⅰ    100単位加算</t>
    <rPh sb="9" eb="11">
      <t>レンケイ</t>
    </rPh>
    <phoneticPr fontId="1"/>
  </si>
  <si>
    <t>(2)生活機能向上連携加算Ⅱ    200単位加算</t>
    <rPh sb="9" eb="11">
      <t>レンケイ</t>
    </rPh>
    <phoneticPr fontId="1"/>
  </si>
  <si>
    <t>生活機能向上連携加算Ⅰ 100単位加算</t>
    <rPh sb="6" eb="8">
      <t>レンケイ</t>
    </rPh>
    <phoneticPr fontId="1"/>
  </si>
  <si>
    <t>生活機能向上連携加算Ⅱ  200単位加算</t>
    <rPh sb="6" eb="8">
      <t>レンケイ</t>
    </rPh>
    <phoneticPr fontId="1"/>
  </si>
  <si>
    <t>イ　訪問型サービス費（独自）（Ⅰ）</t>
    <rPh sb="11" eb="13">
      <t>ドクジ</t>
    </rPh>
    <phoneticPr fontId="1"/>
  </si>
  <si>
    <t>ハ訪問型サービス費（独自）（Ⅲ）</t>
    <phoneticPr fontId="1"/>
  </si>
  <si>
    <t>ロ訪問型サービス費（独自）（Ⅱ）</t>
    <phoneticPr fontId="1"/>
  </si>
  <si>
    <t>イ訪問型サービス費（独自）（Ⅰ）</t>
    <rPh sb="10" eb="12">
      <t>ドクジ</t>
    </rPh>
    <phoneticPr fontId="1"/>
  </si>
  <si>
    <t>イ　訪問型サービス費（独自）（Ⅰ）</t>
    <phoneticPr fontId="1"/>
  </si>
  <si>
    <t>ロ 訪問型サービス費（独自）（Ⅱ）</t>
    <phoneticPr fontId="1"/>
  </si>
  <si>
    <t>ハ　訪問型サービス費（独自）（Ⅲ）</t>
    <phoneticPr fontId="1"/>
  </si>
  <si>
    <t xml:space="preserve">事業対象者・要支援１・２
（週1回程度）
</t>
    <phoneticPr fontId="1"/>
  </si>
  <si>
    <t>事業対象者・要支援１・
２（週2回程度）</t>
    <phoneticPr fontId="1"/>
  </si>
  <si>
    <t xml:space="preserve">事業対象者・要支援２
（週2回を超える程度）
</t>
    <phoneticPr fontId="1"/>
  </si>
  <si>
    <t>事業対象者・要支援２
（週2回を超える程度）</t>
    <phoneticPr fontId="1"/>
  </si>
  <si>
    <t xml:space="preserve">事業対象者・要支援１・２
（週1回程度）
</t>
    <phoneticPr fontId="1"/>
  </si>
  <si>
    <t xml:space="preserve">事業対象者・要支援１・２
（週1回程度）
</t>
    <phoneticPr fontId="1"/>
  </si>
  <si>
    <t xml:space="preserve">事業対象者・要支援１・
２（週2回程度）
</t>
    <phoneticPr fontId="1"/>
  </si>
  <si>
    <t>事業対象者・要支援１・２
（週2回程度）</t>
    <phoneticPr fontId="1"/>
  </si>
  <si>
    <t>事業対象者・要支援1・2</t>
    <rPh sb="0" eb="2">
      <t>ジギョウ</t>
    </rPh>
    <rPh sb="2" eb="5">
      <t>タイショウシャ</t>
    </rPh>
    <rPh sb="6" eb="7">
      <t>ヨウ</t>
    </rPh>
    <rPh sb="7" eb="9">
      <t>シエン</t>
    </rPh>
    <phoneticPr fontId="3"/>
  </si>
  <si>
    <t>中山間地域等に居住する者へのサービス提供加算</t>
    <phoneticPr fontId="1"/>
  </si>
  <si>
    <t xml:space="preserve">(2)介護職員等特定処遇改善加算（Ⅱ） </t>
    <rPh sb="7" eb="8">
      <t>トウ</t>
    </rPh>
    <rPh sb="8" eb="9">
      <t>トク</t>
    </rPh>
    <rPh sb="9" eb="10">
      <t>テイ</t>
    </rPh>
    <phoneticPr fontId="1"/>
  </si>
  <si>
    <t xml:space="preserve">(1)介護職員等特定処遇改善加算（Ⅰ） </t>
    <rPh sb="7" eb="8">
      <t>トウ</t>
    </rPh>
    <rPh sb="8" eb="9">
      <t>トク</t>
    </rPh>
    <rPh sb="9" eb="10">
      <t>テイ</t>
    </rPh>
    <phoneticPr fontId="1"/>
  </si>
  <si>
    <t>(3)で算定した単位数の　80％加算</t>
    <phoneticPr fontId="5"/>
  </si>
  <si>
    <t>A6</t>
  </si>
  <si>
    <t>A6</t>
    <phoneticPr fontId="1"/>
  </si>
  <si>
    <t xml:space="preserve"> </t>
    <phoneticPr fontId="3"/>
  </si>
  <si>
    <t>※中山間地域等に居住する者へのサービス提供加算、介護職員処遇改善加算は、通所型サービス（緩和した基準）のコードと同じです。</t>
    <rPh sb="1" eb="4">
      <t>チュウサンカン</t>
    </rPh>
    <rPh sb="4" eb="6">
      <t>チイキ</t>
    </rPh>
    <rPh sb="6" eb="7">
      <t>トウ</t>
    </rPh>
    <rPh sb="8" eb="10">
      <t>キョジュウ</t>
    </rPh>
    <rPh sb="12" eb="13">
      <t>モノ</t>
    </rPh>
    <rPh sb="19" eb="21">
      <t>テイキョウ</t>
    </rPh>
    <rPh sb="21" eb="23">
      <t>カサン</t>
    </rPh>
    <rPh sb="24" eb="26">
      <t>カイゴ</t>
    </rPh>
    <rPh sb="26" eb="28">
      <t>ショクイン</t>
    </rPh>
    <rPh sb="28" eb="30">
      <t>ショグウ</t>
    </rPh>
    <rPh sb="30" eb="32">
      <t>カイゼン</t>
    </rPh>
    <rPh sb="32" eb="34">
      <t>カサン</t>
    </rPh>
    <rPh sb="36" eb="38">
      <t>ツウショ</t>
    </rPh>
    <rPh sb="38" eb="39">
      <t>ガタ</t>
    </rPh>
    <rPh sb="44" eb="46">
      <t>カンワ</t>
    </rPh>
    <rPh sb="48" eb="50">
      <t>キジュン</t>
    </rPh>
    <rPh sb="56" eb="57">
      <t>オナ</t>
    </rPh>
    <phoneticPr fontId="1"/>
  </si>
  <si>
    <t>訪問型独自サービス令和３年９月３０日までの上乗せ分</t>
    <phoneticPr fontId="5"/>
  </si>
  <si>
    <t>介護予防ケアマネジメント令和３年９月３０日までの上乗せ分</t>
    <phoneticPr fontId="3"/>
  </si>
  <si>
    <t>新型コロナウイルス感染症への対応</t>
    <phoneticPr fontId="2"/>
  </si>
  <si>
    <t>新型コロナウイルス感染症への対応</t>
    <phoneticPr fontId="3"/>
  </si>
  <si>
    <t>所定単位数の1/1000</t>
    <phoneticPr fontId="5"/>
  </si>
  <si>
    <t>所定単位数の1/1000</t>
    <phoneticPr fontId="3"/>
  </si>
  <si>
    <t>通所型独自サービス口腔機能向上加算Ⅰ</t>
    <phoneticPr fontId="1"/>
  </si>
  <si>
    <t>通所型独自サービス提供体制加算Ⅲ２</t>
    <phoneticPr fontId="1"/>
  </si>
  <si>
    <t>通所型独自提供体制加算Ⅲ２処遇改善加算Ⅰ</t>
    <phoneticPr fontId="1"/>
  </si>
  <si>
    <t>通所型独自提供体制加算Ⅲ２処遇改善加算Ⅱ</t>
    <phoneticPr fontId="1"/>
  </si>
  <si>
    <t>通所型独自提供体制加算Ⅲ２処遇改善加算Ⅲ</t>
    <phoneticPr fontId="1"/>
  </si>
  <si>
    <t>通所型独自提供体制加算Ⅲ２処遇改善加算Ⅳ</t>
    <phoneticPr fontId="4"/>
  </si>
  <si>
    <t>通所型独自提供体制加算Ⅲ２処遇改善加算Ⅴ</t>
    <phoneticPr fontId="1"/>
  </si>
  <si>
    <t>通所型独自提供体制加算Ⅲ２特定処遇改善加算Ⅰ</t>
    <rPh sb="13" eb="15">
      <t>トクテイ</t>
    </rPh>
    <phoneticPr fontId="1"/>
  </si>
  <si>
    <t>通所型独自生活機能向上連携加算Ⅰ処遇改善加算Ⅰ</t>
    <rPh sb="0" eb="2">
      <t>ツウショ</t>
    </rPh>
    <rPh sb="11" eb="13">
      <t>レンケイ</t>
    </rPh>
    <phoneticPr fontId="1"/>
  </si>
  <si>
    <t>通所型独自生活機能向上連携加算Ⅰ処遇改善加算Ⅱ</t>
    <rPh sb="0" eb="2">
      <t>ツウショ</t>
    </rPh>
    <rPh sb="11" eb="13">
      <t>レンケイ</t>
    </rPh>
    <phoneticPr fontId="1"/>
  </si>
  <si>
    <t>通所型独自生活機能向上連携加算Ⅰ処遇改善加算Ⅲ</t>
    <rPh sb="0" eb="2">
      <t>ツウショ</t>
    </rPh>
    <rPh sb="11" eb="13">
      <t>レンケイ</t>
    </rPh>
    <phoneticPr fontId="1"/>
  </si>
  <si>
    <t>通所型独自生活機能向上連携加算Ⅰ処遇改善加算Ⅳ</t>
    <rPh sb="0" eb="2">
      <t>ツウショ</t>
    </rPh>
    <rPh sb="11" eb="13">
      <t>レンケイ</t>
    </rPh>
    <phoneticPr fontId="1"/>
  </si>
  <si>
    <t>通所型独自生活機能向上連携加算Ⅰ処遇改善加算Ⅴ</t>
    <rPh sb="0" eb="2">
      <t>ツウショ</t>
    </rPh>
    <rPh sb="11" eb="13">
      <t>レンケイ</t>
    </rPh>
    <phoneticPr fontId="1"/>
  </si>
  <si>
    <t>通所型独自生活機能向上連携加算Ⅰ特定処遇改善加算Ⅰ</t>
    <rPh sb="0" eb="2">
      <t>ツウショ</t>
    </rPh>
    <rPh sb="11" eb="13">
      <t>レンケイ</t>
    </rPh>
    <rPh sb="16" eb="18">
      <t>トクテイ</t>
    </rPh>
    <phoneticPr fontId="1"/>
  </si>
  <si>
    <t>通所型独自生活機能向上連携加算Ⅰ特定処遇改善加算Ⅱ</t>
    <rPh sb="0" eb="2">
      <t>ツウショ</t>
    </rPh>
    <rPh sb="11" eb="13">
      <t>レンケイ</t>
    </rPh>
    <rPh sb="16" eb="18">
      <t>トクテイ</t>
    </rPh>
    <phoneticPr fontId="1"/>
  </si>
  <si>
    <t>給付率６０％（現役並み所得者の給付額の減額）</t>
    <phoneticPr fontId="1"/>
  </si>
  <si>
    <t>通所型独自サービス1日割処遇改善加算Ⅰ</t>
    <phoneticPr fontId="4"/>
  </si>
  <si>
    <t>通所型独自サービス1日割処遇改善加算Ⅱ</t>
    <phoneticPr fontId="4"/>
  </si>
  <si>
    <t>通所型独自サービス1日割処遇改善加算Ⅲ</t>
    <phoneticPr fontId="4"/>
  </si>
  <si>
    <t>通所型独自サービス1日割処遇改善加算Ⅳ</t>
    <phoneticPr fontId="4"/>
  </si>
  <si>
    <t>通所型独自サービス1日割処遇改善加算Ⅴ</t>
    <phoneticPr fontId="4"/>
  </si>
  <si>
    <t>通所型独自サービス１日割特定処遇改善加算Ⅰ</t>
    <phoneticPr fontId="4"/>
  </si>
  <si>
    <t>通所型独自サービス１日割特定処遇改善加算Ⅱ</t>
    <phoneticPr fontId="4"/>
  </si>
  <si>
    <t>通所型独自サービス1日割同一建物減算１</t>
    <phoneticPr fontId="4"/>
  </si>
  <si>
    <t>通所型独自サービス1日割同一建物減算１処遇改善加算Ⅰ</t>
    <phoneticPr fontId="4"/>
  </si>
  <si>
    <t>通所型独自サービス1日割同一建物減算１処遇改善加算Ⅱ</t>
    <phoneticPr fontId="4"/>
  </si>
  <si>
    <t>通所型独自サービス1日割同一建物減算１処遇改善加算Ⅳ</t>
    <phoneticPr fontId="4"/>
  </si>
  <si>
    <t>通所型独自サービス1日割同一建物減算１処遇改善加算Ⅴ</t>
    <phoneticPr fontId="4"/>
  </si>
  <si>
    <t>通所型独自サービス1定超同一建物減算１処遇改善加算Ⅰ</t>
    <phoneticPr fontId="4"/>
  </si>
  <si>
    <t>通所型独自サービス1定超同一建物減算１処遇改善加算Ⅱ</t>
    <phoneticPr fontId="4"/>
  </si>
  <si>
    <t>通所型独自サービス1定超同一建物減算１処遇改善加算Ⅲ</t>
    <phoneticPr fontId="4"/>
  </si>
  <si>
    <t>通所型独自サービス1定超同一建物減算１処遇改善加算Ⅳ</t>
    <phoneticPr fontId="4"/>
  </si>
  <si>
    <t>通所型独自サービス1定超同一建物減算１処遇改善加算Ⅴ</t>
    <phoneticPr fontId="4"/>
  </si>
  <si>
    <t>通所型独自サービス1定超同一建物減算１特定処遇改善加算Ⅰ</t>
    <phoneticPr fontId="4"/>
  </si>
  <si>
    <t>通所型独自サービス1定超同一建物減算１特定処遇改善加算Ⅱ</t>
    <phoneticPr fontId="4"/>
  </si>
  <si>
    <t>通所型独自サービス1定超同一建物減算１</t>
    <phoneticPr fontId="4"/>
  </si>
  <si>
    <t>通所型独自サービス1日割同一建物減算１処遇改善加算Ⅲ</t>
    <phoneticPr fontId="4"/>
  </si>
  <si>
    <t>通所型独自型サービス1日割</t>
    <phoneticPr fontId="4"/>
  </si>
  <si>
    <t>通所型独自サービス1日割同一建物減算１特定処遇改善加算Ⅰ</t>
    <phoneticPr fontId="4"/>
  </si>
  <si>
    <t>通所型独自サービス1日割定超同一建物減算１</t>
    <phoneticPr fontId="4"/>
  </si>
  <si>
    <t>通所型独自サービス1日割定超同一建物減算１処遇改善加算Ⅰ</t>
    <phoneticPr fontId="4"/>
  </si>
  <si>
    <t>通所型独自サービス1日割定超同一建物減算１処遇改善加算Ⅱ</t>
    <phoneticPr fontId="4"/>
  </si>
  <si>
    <t>通所型独自サービス1日割定超同一建物減算１処遇改善加算Ⅲ</t>
    <phoneticPr fontId="4"/>
  </si>
  <si>
    <t>通所型独自サービス1日割定超同一建物減算１処遇改善加算Ⅳ</t>
    <phoneticPr fontId="4"/>
  </si>
  <si>
    <t>通所型独自サービス1日割定超同一建物減算１処遇改善加算Ⅴ</t>
    <phoneticPr fontId="4"/>
  </si>
  <si>
    <t>通所独自型サービス1日割人欠同一建物減算１</t>
    <phoneticPr fontId="4"/>
  </si>
  <si>
    <t>通所独自型サービス1日割人欠同一建物減算１処遇改善加算Ⅰ</t>
    <phoneticPr fontId="4"/>
  </si>
  <si>
    <t>通所独自型サービス1日割人欠同一建物減算１処遇改善加算Ⅱ</t>
    <phoneticPr fontId="4"/>
  </si>
  <si>
    <t>通所独自型サービス1日割人欠同一建物減算１処遇改善加算Ⅲ</t>
    <phoneticPr fontId="4"/>
  </si>
  <si>
    <t>通所独自型サービス1日割人欠同一建物減算１処遇改善加算Ⅳ</t>
    <phoneticPr fontId="4"/>
  </si>
  <si>
    <t>通所独自型サービス1日割人欠同一建物減算１処遇改善加算Ⅴ</t>
    <phoneticPr fontId="4"/>
  </si>
  <si>
    <t>事業対象者・要支援１・２
（週1回程度）
823単位</t>
    <rPh sb="24" eb="26">
      <t>タンイ</t>
    </rPh>
    <phoneticPr fontId="1"/>
  </si>
  <si>
    <t>事業対象者・要支援１・２
（週1回程度）
27単位</t>
    <rPh sb="23" eb="25">
      <t>タンイ</t>
    </rPh>
    <phoneticPr fontId="1"/>
  </si>
  <si>
    <t>事業対象者・要支援１・２
（週2回程度）
1,644単位</t>
    <rPh sb="26" eb="28">
      <t>タンイ</t>
    </rPh>
    <phoneticPr fontId="1"/>
  </si>
  <si>
    <t>事業対象者・要支援１・２
（週2回程度）
54単位</t>
    <rPh sb="23" eb="25">
      <t>タンイ</t>
    </rPh>
    <phoneticPr fontId="1"/>
  </si>
  <si>
    <t>事業対象者・要支援２
（週2回を超える程度）
2,609単位</t>
    <rPh sb="28" eb="30">
      <t>タンイ</t>
    </rPh>
    <phoneticPr fontId="1"/>
  </si>
  <si>
    <t>事業対象者・要支援２
（週2回を超える程度）
86単位</t>
    <rPh sb="25" eb="27">
      <t>タンイ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</si>
</sst>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6"/>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16"/>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theme="3"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381">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0" borderId="1" xfId="0" applyBorder="1">
      <alignment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38" fontId="7" fillId="0" borderId="1" xfId="1" applyFont="1" applyBorder="1">
      <alignment vertical="center"/>
    </xf>
    <xf numFmtId="38" fontId="7" fillId="0" borderId="0" xfId="1" applyFont="1">
      <alignment vertical="center"/>
    </xf>
    <xf numFmtId="0" fontId="0" fillId="0" borderId="4" xfId="0" applyBorder="1" applyAlignment="1">
      <alignment vertical="center"/>
    </xf>
    <xf numFmtId="0" fontId="0" fillId="0" borderId="3" xfId="0" applyBorder="1">
      <alignment vertical="center"/>
    </xf>
    <xf numFmtId="0" fontId="0" fillId="0" borderId="2" xfId="0" applyBorder="1">
      <alignment vertical="center"/>
    </xf>
    <xf numFmtId="176" fontId="0" fillId="0" borderId="0" xfId="0" applyNumberFormat="1">
      <alignment vertical="center"/>
    </xf>
    <xf numFmtId="0" fontId="9" fillId="0" borderId="0" xfId="0" applyFont="1" applyFill="1" applyBorder="1" applyAlignment="1">
      <alignment vertical="center"/>
    </xf>
    <xf numFmtId="0" fontId="9" fillId="0" borderId="0" xfId="0" applyFont="1" applyAlignment="1">
      <alignment vertical="center"/>
    </xf>
    <xf numFmtId="38" fontId="7" fillId="0" borderId="1" xfId="1" applyFont="1" applyFill="1" applyBorder="1">
      <alignment vertical="center"/>
    </xf>
    <xf numFmtId="38" fontId="7" fillId="0" borderId="1" xfId="1" applyFont="1" applyFill="1" applyBorder="1">
      <alignment vertical="center"/>
    </xf>
    <xf numFmtId="0" fontId="0" fillId="0" borderId="1" xfId="0" applyFont="1" applyFill="1" applyBorder="1" applyAlignment="1">
      <alignment horizontal="right" vertical="center"/>
    </xf>
    <xf numFmtId="0" fontId="0" fillId="0" borderId="1" xfId="0" applyFont="1" applyFill="1" applyBorder="1" applyAlignment="1">
      <alignment horizontal="right" vertical="center"/>
    </xf>
    <xf numFmtId="0" fontId="0" fillId="3" borderId="1" xfId="0" applyFill="1" applyBorder="1" applyAlignment="1">
      <alignment horizontal="center" vertical="center"/>
    </xf>
    <xf numFmtId="0" fontId="0" fillId="3" borderId="1" xfId="0" applyFill="1" applyBorder="1">
      <alignment vertical="center"/>
    </xf>
    <xf numFmtId="38" fontId="7" fillId="3" borderId="1" xfId="1" applyFont="1" applyFill="1" applyBorder="1">
      <alignment vertical="center"/>
    </xf>
    <xf numFmtId="0" fontId="0" fillId="3" borderId="1" xfId="0" applyFill="1" applyBorder="1" applyAlignment="1">
      <alignment horizontal="right" vertical="center"/>
    </xf>
    <xf numFmtId="0" fontId="0" fillId="0" borderId="1" xfId="0" applyBorder="1" applyAlignment="1">
      <alignment horizontal="center" vertical="center"/>
    </xf>
    <xf numFmtId="0" fontId="10" fillId="4" borderId="0" xfId="0" applyFont="1" applyFill="1" applyAlignment="1">
      <alignment vertical="center"/>
    </xf>
    <xf numFmtId="0" fontId="0" fillId="4" borderId="0" xfId="0" applyFill="1" applyAlignment="1">
      <alignment horizontal="center" vertical="center"/>
    </xf>
    <xf numFmtId="0" fontId="0" fillId="4" borderId="0" xfId="0" applyFill="1">
      <alignment vertical="center"/>
    </xf>
    <xf numFmtId="38" fontId="7" fillId="4" borderId="0" xfId="1" applyFont="1" applyFill="1">
      <alignment vertical="center"/>
    </xf>
    <xf numFmtId="0" fontId="11" fillId="0" borderId="0" xfId="0" applyFont="1" applyAlignment="1">
      <alignment horizontal="center" vertical="center"/>
    </xf>
    <xf numFmtId="0" fontId="11" fillId="0" borderId="0" xfId="0" applyFont="1">
      <alignment vertical="center"/>
    </xf>
    <xf numFmtId="0" fontId="0" fillId="0" borderId="0" xfId="0">
      <alignment vertical="center"/>
    </xf>
    <xf numFmtId="0" fontId="0" fillId="2" borderId="1" xfId="0" applyFill="1" applyBorder="1" applyAlignment="1">
      <alignment horizontal="center" vertical="center"/>
    </xf>
    <xf numFmtId="0" fontId="0" fillId="0" borderId="0" xfId="0" applyAlignment="1">
      <alignment horizontal="right" vertical="center"/>
    </xf>
    <xf numFmtId="0" fontId="0" fillId="2" borderId="0" xfId="0" applyFill="1">
      <alignment vertical="center"/>
    </xf>
    <xf numFmtId="0" fontId="0" fillId="0" borderId="0" xfId="0" applyAlignment="1">
      <alignment horizontal="left" vertical="center"/>
    </xf>
    <xf numFmtId="0" fontId="0" fillId="0" borderId="0" xfId="0" applyAlignment="1">
      <alignment horizontal="center" vertical="center"/>
    </xf>
    <xf numFmtId="0" fontId="0" fillId="5" borderId="0" xfId="0" applyFill="1">
      <alignment vertical="center"/>
    </xf>
    <xf numFmtId="0" fontId="12" fillId="0" borderId="0" xfId="0" applyFont="1">
      <alignment vertical="center"/>
    </xf>
    <xf numFmtId="0" fontId="13" fillId="0" borderId="1" xfId="0" applyFont="1" applyBorder="1">
      <alignment vertical="center"/>
    </xf>
    <xf numFmtId="0" fontId="13" fillId="0" borderId="5" xfId="0" applyFont="1" applyBorder="1">
      <alignment vertical="center"/>
    </xf>
    <xf numFmtId="0" fontId="13" fillId="0" borderId="0" xfId="0" applyFont="1" applyBorder="1">
      <alignment vertical="center"/>
    </xf>
    <xf numFmtId="0" fontId="13" fillId="0" borderId="6" xfId="0" applyFont="1" applyBorder="1">
      <alignment vertical="center"/>
    </xf>
    <xf numFmtId="0" fontId="12" fillId="0" borderId="0" xfId="0" applyFont="1" applyFill="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Border="1" applyAlignment="1">
      <alignment horizontal="center" vertical="center"/>
    </xf>
    <xf numFmtId="0" fontId="13" fillId="0" borderId="0" xfId="0" applyFont="1" applyBorder="1" applyAlignment="1">
      <alignment horizontal="center" vertical="center"/>
    </xf>
    <xf numFmtId="0" fontId="13" fillId="0" borderId="6" xfId="0" applyFont="1" applyBorder="1" applyAlignment="1">
      <alignment horizontal="center" vertical="center"/>
    </xf>
    <xf numFmtId="0" fontId="12" fillId="0" borderId="0" xfId="0" applyFont="1" applyAlignment="1">
      <alignment vertical="center"/>
    </xf>
    <xf numFmtId="0" fontId="12" fillId="0" borderId="0" xfId="0" applyFont="1" applyFill="1" applyBorder="1" applyAlignment="1">
      <alignment vertical="center"/>
    </xf>
    <xf numFmtId="0" fontId="12" fillId="0" borderId="0" xfId="0" applyFont="1" applyBorder="1">
      <alignment vertical="center"/>
    </xf>
    <xf numFmtId="0" fontId="12" fillId="0" borderId="0" xfId="0" applyFont="1" applyBorder="1" applyAlignment="1">
      <alignment horizontal="center" vertical="center" wrapText="1"/>
    </xf>
    <xf numFmtId="0" fontId="12" fillId="2" borderId="1" xfId="0" applyFont="1" applyFill="1" applyBorder="1" applyAlignment="1">
      <alignment horizontal="center" vertical="center"/>
    </xf>
    <xf numFmtId="0" fontId="12" fillId="0" borderId="6" xfId="0" applyFont="1" applyBorder="1">
      <alignment vertical="center"/>
    </xf>
    <xf numFmtId="0" fontId="12" fillId="0" borderId="1" xfId="0" applyFont="1" applyBorder="1" applyAlignment="1">
      <alignment horizontal="left" vertical="center"/>
    </xf>
    <xf numFmtId="0" fontId="13" fillId="0" borderId="5" xfId="0" applyFont="1" applyFill="1" applyBorder="1" applyAlignment="1">
      <alignment horizontal="left" vertical="center"/>
    </xf>
    <xf numFmtId="0" fontId="12" fillId="0" borderId="0" xfId="0" applyFont="1" applyBorder="1" applyAlignment="1">
      <alignment horizontal="left" vertical="center"/>
    </xf>
    <xf numFmtId="0" fontId="13" fillId="0" borderId="1" xfId="0" applyFont="1" applyBorder="1" applyAlignment="1">
      <alignment horizontal="left" vertical="center"/>
    </xf>
    <xf numFmtId="177" fontId="12" fillId="0" borderId="0" xfId="1" applyNumberFormat="1" applyFont="1">
      <alignment vertical="center"/>
    </xf>
    <xf numFmtId="177" fontId="13" fillId="5" borderId="5" xfId="0" applyNumberFormat="1" applyFont="1" applyFill="1" applyBorder="1">
      <alignment vertical="center"/>
    </xf>
    <xf numFmtId="177" fontId="13" fillId="5" borderId="0" xfId="0" applyNumberFormat="1" applyFont="1" applyFill="1" applyBorder="1">
      <alignment vertical="center"/>
    </xf>
    <xf numFmtId="177" fontId="13" fillId="5" borderId="6" xfId="0" applyNumberFormat="1" applyFont="1" applyFill="1" applyBorder="1">
      <alignment vertical="center"/>
    </xf>
    <xf numFmtId="177" fontId="12" fillId="0" borderId="0" xfId="0" applyNumberFormat="1" applyFont="1">
      <alignment vertical="center"/>
    </xf>
    <xf numFmtId="0" fontId="12" fillId="0" borderId="0" xfId="0" applyFont="1" applyAlignment="1">
      <alignment horizontal="left" vertical="center"/>
    </xf>
    <xf numFmtId="0" fontId="13"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3" fillId="0" borderId="6" xfId="0" applyFont="1" applyFill="1" applyBorder="1" applyAlignment="1">
      <alignment horizontal="center" vertical="center"/>
    </xf>
    <xf numFmtId="0" fontId="13" fillId="0" borderId="6" xfId="0" applyFont="1" applyFill="1" applyBorder="1" applyAlignment="1">
      <alignment horizontal="left"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wrapText="1"/>
    </xf>
    <xf numFmtId="0" fontId="13" fillId="2" borderId="1" xfId="0" applyFont="1" applyFill="1" applyBorder="1" applyAlignment="1">
      <alignment horizontal="center" vertical="center"/>
    </xf>
    <xf numFmtId="0" fontId="12" fillId="0" borderId="0" xfId="0" applyFont="1" applyAlignment="1">
      <alignment vertical="center" shrinkToFit="1"/>
    </xf>
    <xf numFmtId="0" fontId="12" fillId="0" borderId="0" xfId="0" applyFont="1" applyAlignment="1">
      <alignment horizontal="center" vertical="center" shrinkToFit="1"/>
    </xf>
    <xf numFmtId="0" fontId="13" fillId="0" borderId="2" xfId="0" applyFont="1" applyFill="1" applyBorder="1" applyAlignment="1">
      <alignment vertical="center" shrinkToFit="1"/>
    </xf>
    <xf numFmtId="0" fontId="13" fillId="0" borderId="3" xfId="0" applyFont="1" applyFill="1" applyBorder="1" applyAlignment="1">
      <alignment vertical="center" shrinkToFit="1"/>
    </xf>
    <xf numFmtId="0" fontId="13" fillId="0" borderId="1" xfId="0" applyFont="1" applyFill="1" applyBorder="1" applyAlignment="1">
      <alignment vertical="center" shrinkToFit="1"/>
    </xf>
    <xf numFmtId="0" fontId="13" fillId="0" borderId="4" xfId="0" applyFont="1" applyFill="1" applyBorder="1" applyAlignment="1">
      <alignment vertical="center" shrinkToFit="1"/>
    </xf>
    <xf numFmtId="38" fontId="12" fillId="5" borderId="0" xfId="1" applyFont="1" applyFill="1" applyBorder="1" applyAlignment="1">
      <alignment vertical="center" shrinkToFit="1"/>
    </xf>
    <xf numFmtId="0" fontId="12" fillId="5" borderId="0" xfId="0" applyFont="1" applyFill="1" applyBorder="1" applyAlignment="1">
      <alignment vertical="center" shrinkToFit="1"/>
    </xf>
    <xf numFmtId="0" fontId="12" fillId="0" borderId="0" xfId="0" applyFont="1" applyAlignment="1">
      <alignment vertical="center" wrapText="1" shrinkToFit="1"/>
    </xf>
    <xf numFmtId="0" fontId="13" fillId="0" borderId="2" xfId="0" applyFont="1" applyFill="1" applyBorder="1" applyAlignment="1">
      <alignment horizontal="center" vertical="center" shrinkToFit="1"/>
    </xf>
    <xf numFmtId="0" fontId="13" fillId="0" borderId="2" xfId="0" applyFont="1" applyFill="1" applyBorder="1" applyAlignment="1">
      <alignment horizontal="left" vertical="center" shrinkToFit="1"/>
    </xf>
    <xf numFmtId="0" fontId="0" fillId="6" borderId="0" xfId="0" applyFill="1">
      <alignment vertical="center"/>
    </xf>
    <xf numFmtId="0" fontId="12" fillId="2" borderId="1" xfId="0" applyFont="1" applyFill="1" applyBorder="1" applyAlignment="1">
      <alignment horizontal="center" vertical="center"/>
    </xf>
    <xf numFmtId="0" fontId="10" fillId="0" borderId="0" xfId="0" applyFont="1" applyAlignment="1">
      <alignment vertical="center"/>
    </xf>
    <xf numFmtId="0" fontId="12" fillId="0" borderId="1" xfId="0" applyFont="1" applyFill="1" applyBorder="1">
      <alignment vertical="center"/>
    </xf>
    <xf numFmtId="38" fontId="12" fillId="0" borderId="1" xfId="1" applyFont="1" applyFill="1" applyBorder="1">
      <alignment vertical="center"/>
    </xf>
    <xf numFmtId="38" fontId="12" fillId="0" borderId="1" xfId="1" applyFont="1" applyFill="1" applyBorder="1" applyAlignment="1">
      <alignment vertical="center"/>
    </xf>
    <xf numFmtId="0" fontId="13" fillId="0" borderId="1" xfId="0" applyFont="1" applyFill="1" applyBorder="1" applyAlignment="1">
      <alignment horizontal="right" vertical="center"/>
    </xf>
    <xf numFmtId="38" fontId="13" fillId="0" borderId="1" xfId="1" applyFont="1" applyFill="1" applyBorder="1" applyAlignment="1">
      <alignment vertical="center"/>
    </xf>
    <xf numFmtId="38" fontId="12" fillId="0" borderId="0" xfId="1" applyFont="1">
      <alignment vertical="center"/>
    </xf>
    <xf numFmtId="0" fontId="10" fillId="0" borderId="0" xfId="0" applyFont="1" applyAlignment="1">
      <alignment horizontal="center" vertical="center"/>
    </xf>
    <xf numFmtId="0" fontId="12" fillId="0" borderId="0" xfId="0" applyFont="1" applyAlignment="1">
      <alignment horizontal="right" vertical="center"/>
    </xf>
    <xf numFmtId="38" fontId="12" fillId="5" borderId="0" xfId="1" applyFont="1" applyFill="1">
      <alignment vertical="center"/>
    </xf>
    <xf numFmtId="176" fontId="8" fillId="0" borderId="0" xfId="0" applyNumberFormat="1" applyFont="1" applyFill="1">
      <alignment vertical="center"/>
    </xf>
    <xf numFmtId="0" fontId="8" fillId="0" borderId="0" xfId="0" applyFont="1" applyFill="1">
      <alignment vertical="center"/>
    </xf>
    <xf numFmtId="38" fontId="8" fillId="0" borderId="0" xfId="1" applyFont="1" applyFill="1">
      <alignment vertical="center"/>
    </xf>
    <xf numFmtId="0" fontId="12" fillId="0" borderId="1" xfId="0" applyFont="1" applyFill="1" applyBorder="1" applyAlignment="1">
      <alignment horizontal="right" vertical="center"/>
    </xf>
    <xf numFmtId="0" fontId="12" fillId="0" borderId="7" xfId="0" applyFont="1" applyFill="1" applyBorder="1" applyAlignment="1">
      <alignment horizontal="center" vertical="center"/>
    </xf>
    <xf numFmtId="0" fontId="12" fillId="0" borderId="1" xfId="0" applyFont="1" applyFill="1" applyBorder="1" applyAlignment="1">
      <alignment vertical="center"/>
    </xf>
    <xf numFmtId="0" fontId="12" fillId="0" borderId="1" xfId="0" applyFont="1" applyFill="1" applyBorder="1" applyAlignment="1">
      <alignment vertical="center" wrapText="1"/>
    </xf>
    <xf numFmtId="0" fontId="13" fillId="0" borderId="1" xfId="0" applyFont="1" applyFill="1" applyBorder="1" applyAlignment="1">
      <alignment vertical="center"/>
    </xf>
    <xf numFmtId="0" fontId="12" fillId="0" borderId="2" xfId="0" applyFont="1" applyFill="1" applyBorder="1" applyAlignment="1">
      <alignment horizontal="center" vertical="center"/>
    </xf>
    <xf numFmtId="0" fontId="12"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3" fillId="0" borderId="7" xfId="0" applyFont="1" applyFill="1" applyBorder="1" applyAlignment="1">
      <alignment horizontal="center" vertical="center"/>
    </xf>
    <xf numFmtId="3" fontId="12" fillId="0" borderId="4" xfId="0" applyNumberFormat="1" applyFont="1" applyFill="1" applyBorder="1" applyAlignment="1">
      <alignment vertical="center"/>
    </xf>
    <xf numFmtId="0" fontId="12" fillId="0" borderId="3" xfId="0" applyFont="1" applyFill="1" applyBorder="1" applyAlignment="1">
      <alignment vertical="center"/>
    </xf>
    <xf numFmtId="0" fontId="0" fillId="0" borderId="0" xfId="0" applyFill="1">
      <alignment vertical="center"/>
    </xf>
    <xf numFmtId="0" fontId="12" fillId="0" borderId="4" xfId="0" applyFont="1" applyFill="1" applyBorder="1" applyAlignment="1">
      <alignment vertical="center"/>
    </xf>
    <xf numFmtId="0" fontId="12" fillId="0" borderId="2" xfId="0" applyFont="1" applyFill="1" applyBorder="1" applyAlignment="1">
      <alignment vertical="center"/>
    </xf>
    <xf numFmtId="0" fontId="13" fillId="0" borderId="1" xfId="0" applyFont="1" applyFill="1" applyBorder="1">
      <alignment vertical="center"/>
    </xf>
    <xf numFmtId="177" fontId="12" fillId="0" borderId="1" xfId="1" applyNumberFormat="1" applyFont="1" applyFill="1" applyBorder="1">
      <alignment vertical="center"/>
    </xf>
    <xf numFmtId="0" fontId="13" fillId="0" borderId="1" xfId="0" applyFont="1" applyFill="1" applyBorder="1" applyAlignment="1">
      <alignment horizontal="left" vertical="center"/>
    </xf>
    <xf numFmtId="177" fontId="13" fillId="0" borderId="1" xfId="0" applyNumberFormat="1" applyFont="1" applyFill="1" applyBorder="1">
      <alignment vertical="center"/>
    </xf>
    <xf numFmtId="0" fontId="12" fillId="0" borderId="1" xfId="0" applyFont="1" applyFill="1" applyBorder="1" applyAlignment="1">
      <alignment horizontal="left" vertical="center"/>
    </xf>
    <xf numFmtId="38" fontId="13" fillId="0" borderId="1" xfId="1" applyFont="1" applyFill="1" applyBorder="1">
      <alignment vertical="center"/>
    </xf>
    <xf numFmtId="177" fontId="13" fillId="0" borderId="1" xfId="1" applyNumberFormat="1" applyFont="1" applyFill="1" applyBorder="1">
      <alignment vertical="center"/>
    </xf>
    <xf numFmtId="0" fontId="13" fillId="0" borderId="2" xfId="0" applyFont="1" applyFill="1" applyBorder="1">
      <alignment vertical="center"/>
    </xf>
    <xf numFmtId="0" fontId="13" fillId="0" borderId="1" xfId="0" applyFont="1" applyFill="1" applyBorder="1" applyAlignment="1">
      <alignment horizontal="left" vertical="center" shrinkToFit="1"/>
    </xf>
    <xf numFmtId="0" fontId="13" fillId="0" borderId="0" xfId="0" applyFont="1" applyFill="1" applyBorder="1">
      <alignment vertical="center"/>
    </xf>
    <xf numFmtId="177" fontId="13" fillId="0" borderId="7" xfId="0" applyNumberFormat="1" applyFont="1" applyFill="1" applyBorder="1">
      <alignment vertical="center"/>
    </xf>
    <xf numFmtId="0" fontId="13" fillId="0" borderId="2" xfId="0" applyFont="1" applyFill="1" applyBorder="1" applyAlignment="1">
      <alignment horizontal="left" vertical="center"/>
    </xf>
    <xf numFmtId="0" fontId="12" fillId="0" borderId="0" xfId="0" applyFont="1" applyFill="1" applyAlignment="1">
      <alignment horizontal="center" vertical="center"/>
    </xf>
    <xf numFmtId="0" fontId="12" fillId="0" borderId="0" xfId="0" applyFont="1" applyFill="1" applyBorder="1" applyAlignment="1">
      <alignment horizontal="left" vertical="center"/>
    </xf>
    <xf numFmtId="177" fontId="13" fillId="0" borderId="0" xfId="0" applyNumberFormat="1" applyFont="1" applyFill="1" applyBorder="1">
      <alignment vertical="center"/>
    </xf>
    <xf numFmtId="0" fontId="12" fillId="0" borderId="2" xfId="0" applyFont="1" applyFill="1" applyBorder="1">
      <alignment vertical="center"/>
    </xf>
    <xf numFmtId="177" fontId="13" fillId="0" borderId="9" xfId="1" applyNumberFormat="1" applyFont="1" applyFill="1" applyBorder="1">
      <alignment vertical="center"/>
    </xf>
    <xf numFmtId="0" fontId="13" fillId="0" borderId="2" xfId="0" applyFont="1" applyFill="1" applyBorder="1" applyAlignment="1">
      <alignment vertical="center"/>
    </xf>
    <xf numFmtId="0" fontId="13" fillId="0" borderId="4" xfId="0" applyFont="1" applyFill="1" applyBorder="1" applyAlignment="1">
      <alignment vertical="center"/>
    </xf>
    <xf numFmtId="0" fontId="13" fillId="0" borderId="3" xfId="0" applyFont="1" applyFill="1" applyBorder="1" applyAlignment="1">
      <alignment horizontal="right" vertical="center"/>
    </xf>
    <xf numFmtId="0" fontId="13" fillId="0" borderId="4" xfId="0" applyFont="1" applyFill="1" applyBorder="1" applyAlignment="1">
      <alignment horizontal="left" vertical="center"/>
    </xf>
    <xf numFmtId="0" fontId="13" fillId="0" borderId="2" xfId="0" applyFont="1" applyFill="1" applyBorder="1" applyAlignment="1">
      <alignment vertical="center" wrapText="1"/>
    </xf>
    <xf numFmtId="38" fontId="13" fillId="0" borderId="2" xfId="1" applyFont="1" applyFill="1" applyBorder="1">
      <alignment vertical="center"/>
    </xf>
    <xf numFmtId="38" fontId="12" fillId="0" borderId="2" xfId="1" applyFont="1" applyFill="1" applyBorder="1">
      <alignment vertical="center"/>
    </xf>
    <xf numFmtId="0" fontId="12" fillId="0" borderId="10" xfId="0" applyFont="1" applyFill="1" applyBorder="1">
      <alignment vertical="center"/>
    </xf>
    <xf numFmtId="38" fontId="13" fillId="0" borderId="1" xfId="1" applyFont="1" applyFill="1" applyBorder="1" applyAlignment="1">
      <alignment vertical="center" shrinkToFit="1"/>
    </xf>
    <xf numFmtId="0" fontId="13" fillId="0" borderId="11" xfId="0" applyFont="1" applyFill="1" applyBorder="1" applyAlignment="1">
      <alignment vertical="center" shrinkToFit="1"/>
    </xf>
    <xf numFmtId="0" fontId="12" fillId="0" borderId="1" xfId="0" applyFont="1" applyFill="1" applyBorder="1" applyAlignment="1">
      <alignment vertical="center" shrinkToFit="1"/>
    </xf>
    <xf numFmtId="38" fontId="13" fillId="0" borderId="7" xfId="1" applyFont="1" applyFill="1" applyBorder="1" applyAlignment="1">
      <alignment vertical="center" shrinkToFit="1"/>
    </xf>
    <xf numFmtId="0" fontId="10" fillId="0" borderId="1" xfId="0" applyFont="1" applyFill="1" applyBorder="1" applyAlignment="1">
      <alignment horizontal="center" vertical="center"/>
    </xf>
    <xf numFmtId="176" fontId="0" fillId="0" borderId="0" xfId="0" applyNumberFormat="1" applyFill="1">
      <alignment vertical="center"/>
    </xf>
    <xf numFmtId="38" fontId="7" fillId="0" borderId="0" xfId="1" applyFont="1" applyFill="1">
      <alignment vertical="center"/>
    </xf>
    <xf numFmtId="0" fontId="12" fillId="0" borderId="3" xfId="0" applyFont="1" applyFill="1" applyBorder="1">
      <alignment vertical="center"/>
    </xf>
    <xf numFmtId="0" fontId="12" fillId="0" borderId="7" xfId="0" applyFont="1" applyFill="1" applyBorder="1" applyAlignment="1">
      <alignment vertical="center" wrapText="1"/>
    </xf>
    <xf numFmtId="0" fontId="12" fillId="0" borderId="3" xfId="0" applyFont="1" applyFill="1" applyBorder="1" applyAlignment="1">
      <alignment horizontal="right" vertical="center"/>
    </xf>
    <xf numFmtId="38" fontId="12" fillId="0" borderId="3" xfId="1" applyFont="1" applyFill="1" applyBorder="1">
      <alignment vertical="center"/>
    </xf>
    <xf numFmtId="0" fontId="0" fillId="0" borderId="0" xfId="0" applyFill="1" applyAlignment="1">
      <alignment horizontal="center" vertical="center"/>
    </xf>
    <xf numFmtId="0" fontId="13" fillId="0" borderId="9" xfId="0" applyFont="1" applyFill="1" applyBorder="1" applyAlignment="1">
      <alignment vertical="center" shrinkToFit="1"/>
    </xf>
    <xf numFmtId="0" fontId="10" fillId="2" borderId="1" xfId="0" applyFont="1" applyFill="1" applyBorder="1" applyAlignment="1">
      <alignment horizontal="center" vertical="center"/>
    </xf>
    <xf numFmtId="0" fontId="12" fillId="2" borderId="1" xfId="0" applyFont="1" applyFill="1" applyBorder="1" applyAlignment="1">
      <alignment horizontal="center" vertical="center"/>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 xfId="0" applyFont="1" applyFill="1" applyBorder="1" applyAlignment="1">
      <alignment horizontal="left" vertical="center"/>
    </xf>
    <xf numFmtId="0" fontId="12" fillId="0" borderId="10" xfId="0" applyFont="1" applyFill="1" applyBorder="1" applyAlignment="1">
      <alignment horizontal="right" vertical="center"/>
    </xf>
    <xf numFmtId="0" fontId="12" fillId="0" borderId="9"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 xfId="0" applyFont="1" applyFill="1" applyBorder="1" applyAlignment="1">
      <alignment horizontal="right" vertical="center"/>
    </xf>
    <xf numFmtId="0" fontId="12" fillId="0" borderId="10" xfId="0" applyFont="1" applyFill="1" applyBorder="1" applyAlignment="1">
      <alignment vertical="center"/>
    </xf>
    <xf numFmtId="0" fontId="12" fillId="0" borderId="1" xfId="0" applyFont="1" applyFill="1" applyBorder="1" applyAlignment="1">
      <alignment vertical="center"/>
    </xf>
    <xf numFmtId="0" fontId="13" fillId="0" borderId="1" xfId="0" applyFont="1" applyFill="1" applyBorder="1" applyAlignment="1">
      <alignment vertical="center"/>
    </xf>
    <xf numFmtId="0" fontId="12" fillId="0" borderId="1" xfId="0" applyFont="1" applyFill="1" applyBorder="1" applyAlignment="1">
      <alignment vertical="center" wrapText="1"/>
    </xf>
    <xf numFmtId="0" fontId="12" fillId="0" borderId="7" xfId="0" applyFont="1" applyFill="1" applyBorder="1" applyAlignment="1">
      <alignment vertic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38" fontId="7" fillId="2" borderId="1" xfId="1" applyFont="1" applyFill="1" applyBorder="1" applyAlignment="1">
      <alignment horizontal="center" vertical="center"/>
    </xf>
    <xf numFmtId="0" fontId="0" fillId="2" borderId="1" xfId="0"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10" fillId="2" borderId="1"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 xfId="0" applyFont="1" applyFill="1" applyBorder="1" applyAlignment="1">
      <alignment horizontal="center" vertical="center"/>
    </xf>
    <xf numFmtId="0" fontId="12" fillId="0" borderId="9"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38" fontId="12" fillId="2" borderId="1" xfId="1"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9" xfId="0" applyFill="1" applyBorder="1" applyAlignment="1">
      <alignment vertical="center"/>
    </xf>
    <xf numFmtId="0" fontId="0" fillId="0" borderId="11" xfId="0" applyFill="1" applyBorder="1" applyAlignment="1">
      <alignment vertical="center"/>
    </xf>
    <xf numFmtId="0" fontId="0" fillId="0" borderId="12" xfId="0" applyFill="1" applyBorder="1" applyAlignment="1">
      <alignment vertical="center"/>
    </xf>
    <xf numFmtId="0" fontId="0" fillId="0" borderId="13" xfId="0" applyFill="1" applyBorder="1" applyAlignment="1">
      <alignment vertical="center"/>
    </xf>
    <xf numFmtId="0" fontId="0" fillId="0" borderId="2" xfId="0" applyFont="1" applyBorder="1" applyAlignment="1">
      <alignment vertical="center" shrinkToFit="1"/>
    </xf>
    <xf numFmtId="0" fontId="0" fillId="0" borderId="4" xfId="0" applyFont="1" applyBorder="1" applyAlignment="1">
      <alignment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vertical="center" wrapText="1"/>
    </xf>
    <xf numFmtId="0" fontId="0" fillId="0" borderId="5"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6" xfId="0" applyBorder="1" applyAlignment="1">
      <alignment vertical="center"/>
    </xf>
    <xf numFmtId="0" fontId="0" fillId="0" borderId="13" xfId="0" applyBorder="1" applyAlignment="1">
      <alignment vertical="center"/>
    </xf>
    <xf numFmtId="3" fontId="0" fillId="0" borderId="2" xfId="0" applyNumberFormat="1" applyFont="1" applyFill="1" applyBorder="1" applyAlignment="1">
      <alignment horizontal="center" vertical="center"/>
    </xf>
    <xf numFmtId="0" fontId="0" fillId="3" borderId="2" xfId="0" applyFill="1" applyBorder="1" applyAlignment="1">
      <alignment horizontal="center" vertical="center" wrapText="1"/>
    </xf>
    <xf numFmtId="0" fontId="0" fillId="3" borderId="3" xfId="0" applyFill="1" applyBorder="1" applyAlignment="1">
      <alignment horizontal="center" vertical="center"/>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0" fillId="0" borderId="9" xfId="0" applyFill="1" applyBorder="1" applyAlignment="1">
      <alignment vertical="center" wrapText="1"/>
    </xf>
    <xf numFmtId="0" fontId="0" fillId="0" borderId="11" xfId="0" applyFill="1" applyBorder="1" applyAlignment="1">
      <alignmen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0" fontId="0" fillId="0" borderId="12" xfId="0" applyFill="1" applyBorder="1" applyAlignment="1">
      <alignment vertical="center" wrapText="1"/>
    </xf>
    <xf numFmtId="0" fontId="0" fillId="0" borderId="13" xfId="0" applyFill="1" applyBorder="1" applyAlignment="1">
      <alignment vertical="center" wrapText="1"/>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0" borderId="5" xfId="0" applyFill="1" applyBorder="1" applyAlignment="1">
      <alignment vertical="center" wrapText="1"/>
    </xf>
    <xf numFmtId="0" fontId="0" fillId="0" borderId="0" xfId="0" applyFill="1" applyBorder="1" applyAlignment="1">
      <alignment vertical="center" wrapText="1"/>
    </xf>
    <xf numFmtId="0" fontId="0" fillId="0" borderId="6" xfId="0" applyFill="1" applyBorder="1" applyAlignment="1">
      <alignment vertical="center" wrapText="1"/>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2" xfId="0" applyBorder="1" applyAlignment="1">
      <alignment vertical="center"/>
    </xf>
    <xf numFmtId="0" fontId="0" fillId="0" borderId="4" xfId="0" applyBorder="1" applyAlignment="1">
      <alignment vertical="center"/>
    </xf>
    <xf numFmtId="0" fontId="0" fillId="3" borderId="2" xfId="0" applyFill="1" applyBorder="1" applyAlignment="1">
      <alignment vertical="center" wrapText="1"/>
    </xf>
    <xf numFmtId="0" fontId="0" fillId="3" borderId="3" xfId="0" applyFill="1"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10" xfId="0" applyFill="1" applyBorder="1" applyAlignment="1">
      <alignment horizontal="center" vertical="center" wrapText="1"/>
    </xf>
    <xf numFmtId="0" fontId="12" fillId="0" borderId="11" xfId="0" applyFont="1" applyFill="1" applyBorder="1" applyAlignment="1">
      <alignment horizontal="center" vertical="center" shrinkToFit="1"/>
    </xf>
    <xf numFmtId="0" fontId="12" fillId="0" borderId="15"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0" fontId="13" fillId="0" borderId="7" xfId="0" applyFont="1" applyFill="1" applyBorder="1" applyAlignment="1">
      <alignment horizontal="center" vertical="center" wrapText="1" shrinkToFit="1"/>
    </xf>
    <xf numFmtId="0" fontId="13" fillId="0" borderId="8" xfId="0" applyFont="1" applyFill="1" applyBorder="1" applyAlignment="1">
      <alignment horizontal="center" vertical="center" wrapText="1" shrinkToFit="1"/>
    </xf>
    <xf numFmtId="0" fontId="13" fillId="0" borderId="10" xfId="0" applyFont="1" applyFill="1" applyBorder="1" applyAlignment="1">
      <alignment horizontal="center" vertical="center" wrapText="1" shrinkToFit="1"/>
    </xf>
    <xf numFmtId="0" fontId="13" fillId="0" borderId="7"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0" fontId="13" fillId="0" borderId="11"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6" xfId="0" applyFont="1" applyBorder="1" applyAlignment="1">
      <alignment horizontal="left" vertical="center"/>
    </xf>
    <xf numFmtId="0" fontId="12" fillId="2" borderId="1" xfId="0" applyFont="1" applyFill="1" applyBorder="1" applyAlignment="1">
      <alignment horizontal="center" vertical="center" shrinkToFit="1"/>
    </xf>
    <xf numFmtId="0" fontId="12" fillId="2" borderId="2" xfId="0" applyFont="1" applyFill="1" applyBorder="1" applyAlignment="1">
      <alignment horizontal="left" vertical="center"/>
    </xf>
    <xf numFmtId="0" fontId="12" fillId="2" borderId="4" xfId="0" applyFont="1" applyFill="1" applyBorder="1" applyAlignment="1">
      <alignment horizontal="left" vertical="center"/>
    </xf>
    <xf numFmtId="0" fontId="12" fillId="2" borderId="3" xfId="0" applyFont="1" applyFill="1" applyBorder="1" applyAlignment="1">
      <alignment horizontal="left"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7" xfId="0" applyFont="1" applyFill="1" applyBorder="1" applyAlignment="1">
      <alignment horizontal="center" vertical="center" shrinkToFit="1"/>
    </xf>
    <xf numFmtId="0" fontId="12" fillId="2" borderId="10" xfId="0" applyFont="1" applyFill="1" applyBorder="1" applyAlignment="1">
      <alignment horizontal="center" vertical="center" shrinkToFit="1"/>
    </xf>
    <xf numFmtId="38" fontId="12" fillId="2" borderId="1" xfId="1" applyFont="1" applyFill="1" applyBorder="1" applyAlignment="1">
      <alignment horizontal="center" vertical="center" shrinkToFit="1"/>
    </xf>
    <xf numFmtId="0" fontId="13" fillId="0" borderId="1" xfId="0" applyFont="1" applyFill="1" applyBorder="1" applyAlignment="1">
      <alignment vertical="center" wrapText="1" shrinkToFit="1"/>
    </xf>
    <xf numFmtId="0" fontId="13" fillId="2" borderId="1" xfId="0" applyFont="1" applyFill="1" applyBorder="1" applyAlignment="1">
      <alignment horizontal="center" vertical="center" shrinkToFit="1"/>
    </xf>
    <xf numFmtId="38" fontId="13" fillId="2" borderId="2" xfId="1"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2" xfId="0" applyFont="1" applyFill="1" applyBorder="1" applyAlignment="1">
      <alignment horizontal="left" vertical="center"/>
    </xf>
    <xf numFmtId="0" fontId="13" fillId="2" borderId="4" xfId="0" applyFont="1" applyFill="1" applyBorder="1" applyAlignment="1">
      <alignment horizontal="left" vertical="center"/>
    </xf>
    <xf numFmtId="0" fontId="13" fillId="2" borderId="3" xfId="0" applyFont="1" applyFill="1" applyBorder="1" applyAlignment="1">
      <alignment horizontal="left"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7" xfId="0" applyFont="1" applyFill="1" applyBorder="1" applyAlignment="1">
      <alignment horizontal="center" vertical="center" shrinkToFit="1"/>
    </xf>
    <xf numFmtId="0" fontId="13" fillId="2" borderId="10" xfId="0" applyFont="1" applyFill="1" applyBorder="1" applyAlignment="1">
      <alignment horizontal="center" vertical="center" shrinkToFit="1"/>
    </xf>
    <xf numFmtId="0" fontId="13" fillId="0" borderId="9" xfId="0" applyFont="1" applyFill="1" applyBorder="1" applyAlignment="1">
      <alignment horizontal="center" vertical="center" wrapText="1" shrinkToFit="1"/>
    </xf>
    <xf numFmtId="0" fontId="13" fillId="0" borderId="14" xfId="0" applyFont="1" applyFill="1" applyBorder="1" applyAlignment="1">
      <alignment horizontal="center" vertical="center" wrapText="1" shrinkToFit="1"/>
    </xf>
    <xf numFmtId="0" fontId="13" fillId="0" borderId="12" xfId="0" applyFont="1" applyFill="1" applyBorder="1" applyAlignment="1">
      <alignment horizontal="center" vertical="center" wrapText="1" shrinkToFit="1"/>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3" xfId="0" applyFont="1" applyBorder="1" applyAlignment="1">
      <alignment horizontal="center" vertical="center"/>
    </xf>
    <xf numFmtId="0" fontId="13" fillId="0" borderId="11"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13" xfId="0" applyFont="1" applyFill="1" applyBorder="1" applyAlignment="1">
      <alignment horizontal="center" vertical="center" wrapText="1" shrinkToFit="1"/>
    </xf>
    <xf numFmtId="0" fontId="13" fillId="0" borderId="2" xfId="0" applyFont="1" applyFill="1" applyBorder="1" applyAlignment="1">
      <alignment vertical="center" wrapText="1" shrinkToFit="1"/>
    </xf>
    <xf numFmtId="0" fontId="12" fillId="0" borderId="11"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2" xfId="0" applyFont="1" applyFill="1" applyBorder="1" applyAlignment="1">
      <alignment horizontal="right" vertical="center"/>
    </xf>
    <xf numFmtId="0" fontId="12" fillId="0" borderId="4" xfId="0" applyFont="1" applyFill="1" applyBorder="1" applyAlignment="1">
      <alignment horizontal="right" vertical="center"/>
    </xf>
    <xf numFmtId="0" fontId="12" fillId="0" borderId="3" xfId="0" applyFont="1" applyFill="1" applyBorder="1" applyAlignment="1">
      <alignment horizontal="right" vertical="center"/>
    </xf>
    <xf numFmtId="0" fontId="12" fillId="0" borderId="14"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1" xfId="0" applyFont="1" applyFill="1" applyBorder="1" applyAlignment="1">
      <alignment horizontal="center" vertical="center"/>
    </xf>
    <xf numFmtId="0" fontId="12" fillId="0" borderId="4" xfId="0" applyFont="1" applyFill="1" applyBorder="1" applyAlignment="1">
      <alignment horizontal="left"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left" vertical="center"/>
    </xf>
    <xf numFmtId="0" fontId="13" fillId="0" borderId="4" xfId="0" applyFont="1" applyFill="1" applyBorder="1" applyAlignment="1">
      <alignment horizontal="left" vertical="center"/>
    </xf>
    <xf numFmtId="0" fontId="13" fillId="0" borderId="1" xfId="0" applyFont="1" applyFill="1" applyBorder="1" applyAlignment="1">
      <alignment horizontal="left" vertical="center"/>
    </xf>
    <xf numFmtId="0" fontId="13" fillId="0" borderId="3" xfId="0" applyFont="1" applyFill="1" applyBorder="1" applyAlignment="1">
      <alignment horizontal="left" vertical="center"/>
    </xf>
    <xf numFmtId="0" fontId="13" fillId="0" borderId="7" xfId="0" applyFont="1" applyFill="1" applyBorder="1" applyAlignment="1">
      <alignment vertical="center" wrapText="1"/>
    </xf>
    <xf numFmtId="0" fontId="13" fillId="0" borderId="10" xfId="0" applyFont="1" applyFill="1" applyBorder="1" applyAlignment="1">
      <alignment vertical="center" wrapText="1"/>
    </xf>
    <xf numFmtId="0" fontId="13" fillId="0" borderId="1" xfId="0" applyFont="1" applyFill="1" applyBorder="1" applyAlignment="1">
      <alignment horizontal="left" vertical="center" wrapText="1"/>
    </xf>
    <xf numFmtId="3" fontId="12" fillId="0" borderId="2" xfId="0" applyNumberFormat="1" applyFont="1" applyFill="1" applyBorder="1" applyAlignment="1">
      <alignment horizontal="center" vertical="center"/>
    </xf>
    <xf numFmtId="0" fontId="13" fillId="0" borderId="2" xfId="0" applyFont="1" applyFill="1" applyBorder="1" applyAlignment="1">
      <alignment vertical="center" shrinkToFit="1"/>
    </xf>
    <xf numFmtId="0" fontId="13" fillId="0" borderId="4" xfId="0" applyFont="1" applyFill="1" applyBorder="1" applyAlignment="1">
      <alignment vertical="center" shrinkToFit="1"/>
    </xf>
    <xf numFmtId="0" fontId="12" fillId="0" borderId="9" xfId="0" applyFont="1" applyFill="1" applyBorder="1" applyAlignment="1">
      <alignment vertical="center" wrapText="1"/>
    </xf>
    <xf numFmtId="0" fontId="12" fillId="0" borderId="5" xfId="0" applyFont="1" applyFill="1" applyBorder="1" applyAlignment="1">
      <alignment vertical="center" wrapText="1"/>
    </xf>
    <xf numFmtId="0" fontId="12" fillId="0" borderId="11" xfId="0" applyFont="1" applyFill="1" applyBorder="1" applyAlignment="1">
      <alignment vertical="center" wrapText="1"/>
    </xf>
    <xf numFmtId="0" fontId="12" fillId="0" borderId="14" xfId="0" applyFont="1" applyFill="1" applyBorder="1" applyAlignment="1">
      <alignment vertical="center" wrapText="1"/>
    </xf>
    <xf numFmtId="0" fontId="12" fillId="0" borderId="0" xfId="0" applyFont="1" applyFill="1" applyBorder="1" applyAlignment="1">
      <alignment vertical="center" wrapText="1"/>
    </xf>
    <xf numFmtId="0" fontId="12" fillId="0" borderId="15" xfId="0" applyFont="1" applyFill="1" applyBorder="1" applyAlignment="1">
      <alignment vertical="center" wrapText="1"/>
    </xf>
    <xf numFmtId="0" fontId="12" fillId="0" borderId="4" xfId="0" applyFont="1" applyFill="1" applyBorder="1" applyAlignment="1">
      <alignment horizontal="center" vertical="center"/>
    </xf>
    <xf numFmtId="0" fontId="13" fillId="0" borderId="9" xfId="0" applyFont="1" applyFill="1" applyBorder="1" applyAlignment="1">
      <alignment vertical="center" wrapText="1"/>
    </xf>
    <xf numFmtId="0" fontId="13" fillId="0" borderId="5" xfId="0" applyFont="1" applyFill="1" applyBorder="1" applyAlignment="1">
      <alignment vertical="center" wrapText="1"/>
    </xf>
    <xf numFmtId="0" fontId="13" fillId="0" borderId="11" xfId="0" applyFont="1" applyFill="1" applyBorder="1" applyAlignment="1">
      <alignment vertical="center" wrapText="1"/>
    </xf>
    <xf numFmtId="0" fontId="13" fillId="0" borderId="12" xfId="0" applyFont="1" applyFill="1" applyBorder="1" applyAlignment="1">
      <alignment vertical="center" wrapText="1"/>
    </xf>
    <xf numFmtId="0" fontId="13" fillId="0" borderId="6" xfId="0" applyFont="1" applyFill="1" applyBorder="1" applyAlignment="1">
      <alignment vertical="center" wrapText="1"/>
    </xf>
    <xf numFmtId="0" fontId="13" fillId="0" borderId="13" xfId="0" applyFont="1" applyFill="1" applyBorder="1" applyAlignment="1">
      <alignment vertical="center" wrapText="1"/>
    </xf>
    <xf numFmtId="0" fontId="13" fillId="0" borderId="9"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0" xfId="0" applyFont="1" applyFill="1" applyBorder="1" applyAlignment="1">
      <alignment horizontal="center" vertical="center"/>
    </xf>
    <xf numFmtId="3"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177" fontId="12" fillId="2" borderId="1" xfId="1" applyNumberFormat="1" applyFont="1" applyFill="1" applyBorder="1" applyAlignment="1">
      <alignment horizontal="center" vertical="center"/>
    </xf>
    <xf numFmtId="0" fontId="12" fillId="2" borderId="5" xfId="0" applyFont="1" applyFill="1" applyBorder="1" applyAlignment="1">
      <alignment horizontal="left" vertical="center"/>
    </xf>
    <xf numFmtId="0" fontId="12" fillId="2" borderId="11" xfId="0" applyFont="1" applyFill="1" applyBorder="1" applyAlignment="1">
      <alignment horizontal="left" vertical="center"/>
    </xf>
    <xf numFmtId="177" fontId="12" fillId="2" borderId="10" xfId="1" applyNumberFormat="1" applyFont="1" applyFill="1" applyBorder="1" applyAlignment="1">
      <alignment horizontal="center" vertical="center"/>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9"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0"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38" fontId="12" fillId="2" borderId="17" xfId="1" applyFont="1" applyFill="1" applyBorder="1" applyAlignment="1">
      <alignment horizontal="center" vertical="center"/>
    </xf>
    <xf numFmtId="0" fontId="12" fillId="2" borderId="19"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21"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25" xfId="0" applyFont="1" applyFill="1" applyBorder="1" applyAlignment="1">
      <alignment horizontal="center" vertical="center"/>
    </xf>
    <xf numFmtId="0" fontId="12" fillId="0" borderId="25" xfId="0" applyFont="1" applyFill="1" applyBorder="1">
      <alignment vertical="center"/>
    </xf>
    <xf numFmtId="0" fontId="12" fillId="0" borderId="26"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28" xfId="0" applyFont="1" applyFill="1" applyBorder="1" applyAlignment="1">
      <alignment horizontal="center" vertical="center"/>
    </xf>
    <xf numFmtId="0" fontId="12" fillId="0" borderId="29" xfId="0" applyFont="1" applyFill="1" applyBorder="1" applyAlignment="1">
      <alignment horizontal="center" vertical="center" wrapText="1"/>
    </xf>
    <xf numFmtId="0" fontId="12" fillId="0" borderId="30" xfId="0" applyFont="1" applyFill="1" applyBorder="1" applyAlignment="1">
      <alignment horizontal="right" vertical="center"/>
    </xf>
    <xf numFmtId="0" fontId="12" fillId="0" borderId="31" xfId="0" applyFont="1" applyFill="1" applyBorder="1" applyAlignment="1">
      <alignment horizontal="right" vertical="center"/>
    </xf>
    <xf numFmtId="0" fontId="0" fillId="0" borderId="29" xfId="0" applyFill="1" applyBorder="1">
      <alignment vertical="center"/>
    </xf>
    <xf numFmtId="0" fontId="12" fillId="0" borderId="32"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5</xdr:col>
      <xdr:colOff>509587</xdr:colOff>
      <xdr:row>6</xdr:row>
      <xdr:rowOff>276225</xdr:rowOff>
    </xdr:from>
    <xdr:to>
      <xdr:col>9</xdr:col>
      <xdr:colOff>564015</xdr:colOff>
      <xdr:row>8</xdr:row>
      <xdr:rowOff>16669</xdr:rowOff>
    </xdr:to>
    <xdr:sp macro="" textlink="">
      <xdr:nvSpPr>
        <xdr:cNvPr id="2" name="正方形/長方形 1"/>
        <xdr:cNvSpPr/>
      </xdr:nvSpPr>
      <xdr:spPr>
        <a:xfrm>
          <a:off x="6045993" y="2371725"/>
          <a:ext cx="5102678" cy="454819"/>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ja-JP" sz="1600">
              <a:solidFill>
                <a:schemeClr val="dk1"/>
              </a:solidFill>
              <a:latin typeface="+mn-lt"/>
              <a:ea typeface="+mn-ea"/>
              <a:cs typeface="+mn-cs"/>
            </a:rPr>
            <a:t>網掛け部分は、</a:t>
          </a:r>
          <a:r>
            <a:rPr kumimoji="1" lang="ja-JP" altLang="en-US" sz="1600"/>
            <a:t>上越市では使用しません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pageSetUpPr fitToPage="1"/>
  </sheetPr>
  <dimension ref="A1:K36"/>
  <sheetViews>
    <sheetView view="pageBreakPreview" topLeftCell="A4" zoomScale="70" zoomScaleNormal="75" zoomScaleSheetLayoutView="70" zoomScalePageLayoutView="70" workbookViewId="0">
      <selection activeCell="D13" sqref="D13:E14"/>
    </sheetView>
  </sheetViews>
  <sheetFormatPr defaultRowHeight="30.75" customHeight="1" x14ac:dyDescent="0.15"/>
  <cols>
    <col min="1" max="2" width="13.875" style="1" customWidth="1"/>
    <col min="3" max="3" width="71.125" style="31" bestFit="1" customWidth="1"/>
    <col min="4" max="4" width="44.5" style="31" bestFit="1" customWidth="1"/>
    <col min="5" max="5" width="56.25" style="31" bestFit="1" customWidth="1"/>
    <col min="6" max="6" width="56.625" style="31" bestFit="1" customWidth="1"/>
    <col min="7" max="7" width="44.375" style="31" bestFit="1" customWidth="1"/>
    <col min="8" max="8" width="13.875" style="9" customWidth="1"/>
    <col min="9" max="9" width="13.875" style="1" customWidth="1"/>
    <col min="10" max="10" width="2.5" style="13" customWidth="1"/>
    <col min="11" max="16384" width="9" style="31"/>
  </cols>
  <sheetData>
    <row r="1" spans="1:11" ht="33" customHeight="1" x14ac:dyDescent="0.15">
      <c r="A1" s="50" t="s">
        <v>189</v>
      </c>
      <c r="B1" s="29"/>
      <c r="C1" s="30"/>
      <c r="D1" s="30"/>
      <c r="E1" s="30"/>
      <c r="F1" s="30"/>
    </row>
    <row r="2" spans="1:11" ht="32.25" customHeight="1" x14ac:dyDescent="0.15">
      <c r="A2" s="175" t="s">
        <v>2</v>
      </c>
      <c r="B2" s="176"/>
      <c r="C2" s="177" t="s">
        <v>3</v>
      </c>
      <c r="D2" s="172" t="s">
        <v>4</v>
      </c>
      <c r="E2" s="172"/>
      <c r="F2" s="172"/>
      <c r="G2" s="172"/>
      <c r="H2" s="171" t="s">
        <v>9</v>
      </c>
      <c r="I2" s="172" t="s">
        <v>10</v>
      </c>
    </row>
    <row r="3" spans="1:11" ht="32.25" customHeight="1" x14ac:dyDescent="0.15">
      <c r="A3" s="32" t="s">
        <v>0</v>
      </c>
      <c r="B3" s="32" t="s">
        <v>1</v>
      </c>
      <c r="C3" s="178"/>
      <c r="D3" s="172"/>
      <c r="E3" s="172"/>
      <c r="F3" s="172"/>
      <c r="G3" s="172"/>
      <c r="H3" s="171"/>
      <c r="I3" s="172"/>
    </row>
    <row r="4" spans="1:11" ht="32.25" customHeight="1" x14ac:dyDescent="0.15">
      <c r="A4" s="105" t="s">
        <v>73</v>
      </c>
      <c r="B4" s="105">
        <v>1111</v>
      </c>
      <c r="C4" s="87" t="s">
        <v>168</v>
      </c>
      <c r="D4" s="167" t="s">
        <v>699</v>
      </c>
      <c r="E4" s="102" t="s">
        <v>571</v>
      </c>
      <c r="F4" s="173"/>
      <c r="G4" s="174"/>
      <c r="H4" s="88">
        <v>1176</v>
      </c>
      <c r="I4" s="100" t="s">
        <v>11</v>
      </c>
      <c r="J4" s="144"/>
      <c r="K4" s="111"/>
    </row>
    <row r="5" spans="1:11" ht="32.25" customHeight="1" x14ac:dyDescent="0.15">
      <c r="A5" s="105" t="s">
        <v>73</v>
      </c>
      <c r="B5" s="105">
        <v>2111</v>
      </c>
      <c r="C5" s="87" t="s">
        <v>89</v>
      </c>
      <c r="D5" s="167"/>
      <c r="E5" s="102" t="s">
        <v>571</v>
      </c>
      <c r="F5" s="173"/>
      <c r="G5" s="174"/>
      <c r="H5" s="88">
        <v>39</v>
      </c>
      <c r="I5" s="100" t="s">
        <v>12</v>
      </c>
      <c r="J5" s="144"/>
      <c r="K5" s="145"/>
    </row>
    <row r="6" spans="1:11" ht="32.25" customHeight="1" x14ac:dyDescent="0.15">
      <c r="A6" s="105" t="s">
        <v>73</v>
      </c>
      <c r="B6" s="105">
        <v>1211</v>
      </c>
      <c r="C6" s="87" t="s">
        <v>91</v>
      </c>
      <c r="D6" s="167" t="s">
        <v>700</v>
      </c>
      <c r="E6" s="102" t="s">
        <v>572</v>
      </c>
      <c r="F6" s="129"/>
      <c r="G6" s="146"/>
      <c r="H6" s="88">
        <v>2349</v>
      </c>
      <c r="I6" s="100" t="s">
        <v>11</v>
      </c>
      <c r="J6" s="144"/>
      <c r="K6" s="111"/>
    </row>
    <row r="7" spans="1:11" ht="32.25" customHeight="1" x14ac:dyDescent="0.15">
      <c r="A7" s="105" t="s">
        <v>73</v>
      </c>
      <c r="B7" s="105">
        <v>2211</v>
      </c>
      <c r="C7" s="87" t="s">
        <v>92</v>
      </c>
      <c r="D7" s="167"/>
      <c r="E7" s="102" t="s">
        <v>573</v>
      </c>
      <c r="F7" s="129"/>
      <c r="G7" s="146"/>
      <c r="H7" s="88">
        <v>77</v>
      </c>
      <c r="I7" s="100" t="s">
        <v>12</v>
      </c>
      <c r="J7" s="144"/>
      <c r="K7" s="145"/>
    </row>
    <row r="8" spans="1:11" ht="32.25" customHeight="1" x14ac:dyDescent="0.15">
      <c r="A8" s="105" t="s">
        <v>73</v>
      </c>
      <c r="B8" s="105">
        <v>1321</v>
      </c>
      <c r="C8" s="87" t="s">
        <v>93</v>
      </c>
      <c r="D8" s="167" t="s">
        <v>701</v>
      </c>
      <c r="E8" s="102" t="s">
        <v>574</v>
      </c>
      <c r="F8" s="129"/>
      <c r="G8" s="146"/>
      <c r="H8" s="88">
        <v>3727</v>
      </c>
      <c r="I8" s="100" t="s">
        <v>11</v>
      </c>
      <c r="J8" s="144"/>
      <c r="K8" s="111"/>
    </row>
    <row r="9" spans="1:11" ht="32.25" customHeight="1" x14ac:dyDescent="0.15">
      <c r="A9" s="105" t="s">
        <v>73</v>
      </c>
      <c r="B9" s="105">
        <v>2321</v>
      </c>
      <c r="C9" s="87" t="s">
        <v>94</v>
      </c>
      <c r="D9" s="168"/>
      <c r="E9" s="147" t="s">
        <v>574</v>
      </c>
      <c r="F9" s="161"/>
      <c r="G9" s="162"/>
      <c r="H9" s="88">
        <v>123</v>
      </c>
      <c r="I9" s="100" t="s">
        <v>12</v>
      </c>
      <c r="J9" s="144"/>
      <c r="K9" s="145"/>
    </row>
    <row r="10" spans="1:11" s="84" customFormat="1" ht="32.25" customHeight="1" x14ac:dyDescent="0.15">
      <c r="A10" s="105" t="s">
        <v>182</v>
      </c>
      <c r="B10" s="105">
        <v>6001</v>
      </c>
      <c r="C10" s="87" t="s">
        <v>566</v>
      </c>
      <c r="D10" s="169" t="s">
        <v>567</v>
      </c>
      <c r="E10" s="170"/>
      <c r="F10" s="170"/>
      <c r="G10" s="148" t="s">
        <v>702</v>
      </c>
      <c r="H10" s="149"/>
      <c r="I10" s="100" t="s">
        <v>570</v>
      </c>
      <c r="J10" s="144"/>
      <c r="K10" s="145"/>
    </row>
    <row r="11" spans="1:11" ht="32.25" customHeight="1" x14ac:dyDescent="0.15">
      <c r="A11" s="104" t="s">
        <v>73</v>
      </c>
      <c r="B11" s="105">
        <v>8000</v>
      </c>
      <c r="C11" s="87" t="s">
        <v>96</v>
      </c>
      <c r="D11" s="164" t="s">
        <v>6</v>
      </c>
      <c r="E11" s="164"/>
      <c r="F11" s="160" t="s">
        <v>18</v>
      </c>
      <c r="G11" s="160"/>
      <c r="H11" s="88"/>
      <c r="I11" s="105" t="s">
        <v>14</v>
      </c>
      <c r="J11" s="144"/>
      <c r="K11" s="111"/>
    </row>
    <row r="12" spans="1:11" ht="32.25" customHeight="1" x14ac:dyDescent="0.15">
      <c r="A12" s="104" t="s">
        <v>73</v>
      </c>
      <c r="B12" s="105">
        <v>8001</v>
      </c>
      <c r="C12" s="87" t="s">
        <v>97</v>
      </c>
      <c r="D12" s="165"/>
      <c r="E12" s="165"/>
      <c r="F12" s="163" t="s">
        <v>18</v>
      </c>
      <c r="G12" s="163"/>
      <c r="H12" s="88"/>
      <c r="I12" s="105" t="s">
        <v>15</v>
      </c>
      <c r="J12" s="144"/>
      <c r="K12" s="111"/>
    </row>
    <row r="13" spans="1:11" ht="32.25" customHeight="1" x14ac:dyDescent="0.15">
      <c r="A13" s="104" t="s">
        <v>73</v>
      </c>
      <c r="B13" s="105">
        <v>8100</v>
      </c>
      <c r="C13" s="87" t="s">
        <v>98</v>
      </c>
      <c r="D13" s="167" t="s">
        <v>5</v>
      </c>
      <c r="E13" s="167"/>
      <c r="F13" s="163" t="s">
        <v>19</v>
      </c>
      <c r="G13" s="163"/>
      <c r="H13" s="88"/>
      <c r="I13" s="105" t="s">
        <v>14</v>
      </c>
      <c r="J13" s="144"/>
      <c r="K13" s="111"/>
    </row>
    <row r="14" spans="1:11" ht="32.25" customHeight="1" x14ac:dyDescent="0.15">
      <c r="A14" s="104" t="s">
        <v>73</v>
      </c>
      <c r="B14" s="105">
        <v>8101</v>
      </c>
      <c r="C14" s="87" t="s">
        <v>99</v>
      </c>
      <c r="D14" s="167"/>
      <c r="E14" s="167"/>
      <c r="F14" s="163" t="s">
        <v>19</v>
      </c>
      <c r="G14" s="163"/>
      <c r="H14" s="88"/>
      <c r="I14" s="105" t="s">
        <v>15</v>
      </c>
      <c r="J14" s="144"/>
      <c r="K14" s="111"/>
    </row>
    <row r="15" spans="1:11" ht="32.25" customHeight="1" x14ac:dyDescent="0.15">
      <c r="A15" s="104" t="s">
        <v>73</v>
      </c>
      <c r="B15" s="105">
        <v>8110</v>
      </c>
      <c r="C15" s="87" t="s">
        <v>100</v>
      </c>
      <c r="D15" s="167" t="s">
        <v>770</v>
      </c>
      <c r="E15" s="167"/>
      <c r="F15" s="163" t="s">
        <v>20</v>
      </c>
      <c r="G15" s="163"/>
      <c r="H15" s="88"/>
      <c r="I15" s="105" t="s">
        <v>14</v>
      </c>
      <c r="J15" s="144"/>
      <c r="K15" s="111"/>
    </row>
    <row r="16" spans="1:11" ht="32.25" customHeight="1" x14ac:dyDescent="0.15">
      <c r="A16" s="104" t="s">
        <v>73</v>
      </c>
      <c r="B16" s="105">
        <v>8111</v>
      </c>
      <c r="C16" s="87" t="s">
        <v>101</v>
      </c>
      <c r="D16" s="167"/>
      <c r="E16" s="167"/>
      <c r="F16" s="163" t="s">
        <v>20</v>
      </c>
      <c r="G16" s="163"/>
      <c r="H16" s="88"/>
      <c r="I16" s="105" t="s">
        <v>15</v>
      </c>
      <c r="J16" s="144"/>
      <c r="K16" s="111"/>
    </row>
    <row r="17" spans="1:11" ht="32.25" customHeight="1" x14ac:dyDescent="0.15">
      <c r="A17" s="104" t="s">
        <v>73</v>
      </c>
      <c r="B17" s="105">
        <v>4001</v>
      </c>
      <c r="C17" s="87" t="s">
        <v>170</v>
      </c>
      <c r="D17" s="165" t="s">
        <v>7</v>
      </c>
      <c r="E17" s="165"/>
      <c r="F17" s="163" t="s">
        <v>21</v>
      </c>
      <c r="G17" s="163"/>
      <c r="H17" s="89">
        <v>200</v>
      </c>
      <c r="I17" s="156" t="s">
        <v>14</v>
      </c>
      <c r="J17" s="144"/>
      <c r="K17" s="111"/>
    </row>
    <row r="18" spans="1:11" ht="32.25" customHeight="1" x14ac:dyDescent="0.15">
      <c r="A18" s="104" t="s">
        <v>73</v>
      </c>
      <c r="B18" s="107">
        <v>4003</v>
      </c>
      <c r="C18" s="114" t="s">
        <v>193</v>
      </c>
      <c r="D18" s="166" t="s">
        <v>194</v>
      </c>
      <c r="E18" s="166"/>
      <c r="F18" s="103" t="s">
        <v>207</v>
      </c>
      <c r="G18" s="90" t="s">
        <v>22</v>
      </c>
      <c r="H18" s="91">
        <v>100</v>
      </c>
      <c r="I18" s="157"/>
      <c r="J18" s="144"/>
      <c r="K18" s="111"/>
    </row>
    <row r="19" spans="1:11" ht="32.25" customHeight="1" x14ac:dyDescent="0.15">
      <c r="A19" s="104" t="s">
        <v>73</v>
      </c>
      <c r="B19" s="107">
        <v>4002</v>
      </c>
      <c r="C19" s="114" t="s">
        <v>749</v>
      </c>
      <c r="D19" s="166"/>
      <c r="E19" s="166"/>
      <c r="F19" s="103" t="s">
        <v>208</v>
      </c>
      <c r="G19" s="90" t="s">
        <v>21</v>
      </c>
      <c r="H19" s="91">
        <v>200</v>
      </c>
      <c r="I19" s="157"/>
      <c r="J19" s="144"/>
      <c r="K19" s="111"/>
    </row>
    <row r="20" spans="1:11" ht="32.25" customHeight="1" x14ac:dyDescent="0.15">
      <c r="A20" s="104" t="s">
        <v>182</v>
      </c>
      <c r="B20" s="105">
        <v>6269</v>
      </c>
      <c r="C20" s="87" t="s">
        <v>198</v>
      </c>
      <c r="D20" s="165" t="s">
        <v>8</v>
      </c>
      <c r="E20" s="165"/>
      <c r="F20" s="87" t="s">
        <v>546</v>
      </c>
      <c r="G20" s="99" t="s">
        <v>547</v>
      </c>
      <c r="H20" s="89"/>
      <c r="I20" s="157"/>
      <c r="J20" s="144"/>
      <c r="K20" s="111"/>
    </row>
    <row r="21" spans="1:11" ht="32.25" customHeight="1" x14ac:dyDescent="0.15">
      <c r="A21" s="104" t="s">
        <v>73</v>
      </c>
      <c r="B21" s="105">
        <v>6270</v>
      </c>
      <c r="C21" s="87" t="s">
        <v>199</v>
      </c>
      <c r="D21" s="165"/>
      <c r="E21" s="165"/>
      <c r="F21" s="87" t="s">
        <v>548</v>
      </c>
      <c r="G21" s="99" t="s">
        <v>549</v>
      </c>
      <c r="H21" s="88"/>
      <c r="I21" s="157"/>
      <c r="J21" s="144"/>
      <c r="K21" s="111"/>
    </row>
    <row r="22" spans="1:11" ht="32.25" customHeight="1" x14ac:dyDescent="0.15">
      <c r="A22" s="104" t="s">
        <v>73</v>
      </c>
      <c r="B22" s="105">
        <v>6271</v>
      </c>
      <c r="C22" s="87" t="s">
        <v>200</v>
      </c>
      <c r="D22" s="165"/>
      <c r="E22" s="165"/>
      <c r="F22" s="87" t="s">
        <v>551</v>
      </c>
      <c r="G22" s="99" t="s">
        <v>550</v>
      </c>
      <c r="H22" s="88"/>
      <c r="I22" s="157"/>
      <c r="J22" s="144"/>
      <c r="K22" s="111"/>
    </row>
    <row r="23" spans="1:11" ht="32.25" customHeight="1" x14ac:dyDescent="0.15">
      <c r="A23" s="104" t="s">
        <v>182</v>
      </c>
      <c r="B23" s="105">
        <v>6273</v>
      </c>
      <c r="C23" s="87" t="s">
        <v>205</v>
      </c>
      <c r="D23" s="165"/>
      <c r="E23" s="165"/>
      <c r="F23" s="87" t="s">
        <v>552</v>
      </c>
      <c r="G23" s="99" t="s">
        <v>562</v>
      </c>
      <c r="H23" s="88"/>
      <c r="I23" s="157"/>
      <c r="J23" s="144"/>
      <c r="K23" s="111"/>
    </row>
    <row r="24" spans="1:11" ht="32.25" customHeight="1" x14ac:dyDescent="0.15">
      <c r="A24" s="104" t="s">
        <v>182</v>
      </c>
      <c r="B24" s="105">
        <v>6275</v>
      </c>
      <c r="C24" s="87" t="s">
        <v>206</v>
      </c>
      <c r="D24" s="165"/>
      <c r="E24" s="165"/>
      <c r="F24" s="87" t="s">
        <v>553</v>
      </c>
      <c r="G24" s="99" t="s">
        <v>773</v>
      </c>
      <c r="H24" s="88"/>
      <c r="I24" s="157"/>
      <c r="J24" s="144"/>
      <c r="K24" s="111"/>
    </row>
    <row r="25" spans="1:11" ht="32.25" customHeight="1" x14ac:dyDescent="0.15">
      <c r="A25" s="105" t="s">
        <v>182</v>
      </c>
      <c r="B25" s="105">
        <v>6278</v>
      </c>
      <c r="C25" s="87" t="s">
        <v>459</v>
      </c>
      <c r="D25" s="159" t="s">
        <v>545</v>
      </c>
      <c r="E25" s="159"/>
      <c r="F25" s="87" t="s">
        <v>772</v>
      </c>
      <c r="G25" s="99" t="s">
        <v>554</v>
      </c>
      <c r="H25" s="88"/>
      <c r="I25" s="157"/>
      <c r="J25" s="144"/>
      <c r="K25" s="111"/>
    </row>
    <row r="26" spans="1:11" ht="32.25" customHeight="1" x14ac:dyDescent="0.15">
      <c r="A26" s="105" t="s">
        <v>182</v>
      </c>
      <c r="B26" s="105">
        <v>6279</v>
      </c>
      <c r="C26" s="87" t="s">
        <v>460</v>
      </c>
      <c r="D26" s="159"/>
      <c r="E26" s="159"/>
      <c r="F26" s="87" t="s">
        <v>771</v>
      </c>
      <c r="G26" s="99" t="s">
        <v>564</v>
      </c>
      <c r="H26" s="88"/>
      <c r="I26" s="157"/>
      <c r="J26" s="144"/>
      <c r="K26" s="111"/>
    </row>
    <row r="27" spans="1:11" s="84" customFormat="1" ht="32.25" customHeight="1" x14ac:dyDescent="0.15">
      <c r="A27" s="105" t="s">
        <v>182</v>
      </c>
      <c r="B27" s="105">
        <v>8310</v>
      </c>
      <c r="C27" s="87" t="s">
        <v>778</v>
      </c>
      <c r="D27" s="159" t="s">
        <v>568</v>
      </c>
      <c r="E27" s="159"/>
      <c r="F27" s="163" t="s">
        <v>782</v>
      </c>
      <c r="G27" s="163"/>
      <c r="H27" s="88"/>
      <c r="I27" s="158"/>
      <c r="J27" s="144"/>
      <c r="K27" s="111"/>
    </row>
    <row r="28" spans="1:11" ht="30.75" customHeight="1" x14ac:dyDescent="0.15">
      <c r="A28" s="150"/>
      <c r="B28" s="150"/>
      <c r="C28" s="111"/>
      <c r="D28" s="111"/>
      <c r="E28" s="111"/>
      <c r="F28" s="111"/>
      <c r="G28" s="111"/>
      <c r="H28" s="145"/>
      <c r="I28" s="150"/>
      <c r="J28" s="144"/>
      <c r="K28" s="111"/>
    </row>
    <row r="29" spans="1:11" ht="30.75" customHeight="1" x14ac:dyDescent="0.15">
      <c r="A29" s="150"/>
      <c r="B29" s="150"/>
      <c r="C29" s="111"/>
      <c r="D29" s="111"/>
      <c r="E29" s="111"/>
      <c r="F29" s="111"/>
      <c r="G29" s="111"/>
      <c r="H29" s="145"/>
      <c r="I29" s="150"/>
      <c r="J29" s="144"/>
      <c r="K29" s="111"/>
    </row>
    <row r="30" spans="1:11" ht="30.75" customHeight="1" x14ac:dyDescent="0.15">
      <c r="A30" s="150"/>
      <c r="B30" s="150"/>
      <c r="C30" s="111"/>
      <c r="D30" s="111"/>
      <c r="E30" s="111"/>
      <c r="F30" s="111"/>
      <c r="G30" s="111"/>
      <c r="H30" s="145"/>
      <c r="I30" s="150"/>
      <c r="J30" s="144"/>
      <c r="K30" s="111"/>
    </row>
    <row r="31" spans="1:11" ht="30.75" customHeight="1" x14ac:dyDescent="0.15">
      <c r="A31" s="150"/>
      <c r="B31" s="150"/>
      <c r="C31" s="111"/>
      <c r="D31" s="111"/>
      <c r="E31" s="111"/>
      <c r="F31" s="111"/>
      <c r="G31" s="111"/>
      <c r="H31" s="145"/>
      <c r="I31" s="150"/>
      <c r="J31" s="144"/>
      <c r="K31" s="111"/>
    </row>
    <row r="32" spans="1:11" ht="30.75" customHeight="1" x14ac:dyDescent="0.15">
      <c r="A32" s="150"/>
      <c r="B32" s="150"/>
      <c r="C32" s="111"/>
      <c r="D32" s="111"/>
      <c r="E32" s="111"/>
      <c r="F32" s="111"/>
      <c r="G32" s="111"/>
      <c r="H32" s="145"/>
      <c r="I32" s="150"/>
      <c r="J32" s="144"/>
      <c r="K32" s="111"/>
    </row>
    <row r="33" spans="1:11" ht="30.75" customHeight="1" x14ac:dyDescent="0.15">
      <c r="A33" s="150"/>
      <c r="B33" s="150"/>
      <c r="C33" s="111"/>
      <c r="D33" s="111"/>
      <c r="E33" s="111"/>
      <c r="F33" s="111"/>
      <c r="G33" s="111"/>
      <c r="H33" s="145"/>
      <c r="I33" s="150"/>
      <c r="J33" s="144"/>
      <c r="K33" s="111"/>
    </row>
    <row r="34" spans="1:11" ht="30.75" customHeight="1" x14ac:dyDescent="0.15">
      <c r="A34" s="150"/>
      <c r="B34" s="150"/>
      <c r="C34" s="111"/>
      <c r="D34" s="111"/>
      <c r="E34" s="111"/>
      <c r="F34" s="111"/>
      <c r="G34" s="111"/>
      <c r="H34" s="145"/>
      <c r="I34" s="150"/>
      <c r="J34" s="144"/>
      <c r="K34" s="111"/>
    </row>
    <row r="35" spans="1:11" ht="30.75" customHeight="1" x14ac:dyDescent="0.15">
      <c r="A35" s="150"/>
      <c r="B35" s="150"/>
      <c r="C35" s="111"/>
      <c r="D35" s="111"/>
      <c r="E35" s="111"/>
      <c r="F35" s="111"/>
      <c r="G35" s="111"/>
      <c r="H35" s="145"/>
      <c r="I35" s="150"/>
      <c r="J35" s="144"/>
      <c r="K35" s="111"/>
    </row>
    <row r="36" spans="1:11" ht="30.75" customHeight="1" x14ac:dyDescent="0.15">
      <c r="A36" s="150"/>
      <c r="B36" s="150"/>
      <c r="C36" s="111"/>
      <c r="D36" s="111"/>
      <c r="E36" s="111"/>
      <c r="F36" s="111"/>
      <c r="G36" s="111"/>
      <c r="H36" s="145"/>
      <c r="I36" s="150"/>
      <c r="J36" s="144"/>
      <c r="K36" s="111"/>
    </row>
  </sheetData>
  <mergeCells count="29">
    <mergeCell ref="A2:B2"/>
    <mergeCell ref="C2:C3"/>
    <mergeCell ref="D2:G3"/>
    <mergeCell ref="F15:G15"/>
    <mergeCell ref="F16:G16"/>
    <mergeCell ref="H2:H3"/>
    <mergeCell ref="I2:I3"/>
    <mergeCell ref="D6:D7"/>
    <mergeCell ref="D13:E14"/>
    <mergeCell ref="D15:E16"/>
    <mergeCell ref="D4:D5"/>
    <mergeCell ref="F4:G4"/>
    <mergeCell ref="F5:G5"/>
    <mergeCell ref="I17:I27"/>
    <mergeCell ref="D27:E27"/>
    <mergeCell ref="F11:G11"/>
    <mergeCell ref="F9:G9"/>
    <mergeCell ref="F17:G17"/>
    <mergeCell ref="D11:E12"/>
    <mergeCell ref="D20:E24"/>
    <mergeCell ref="F27:G27"/>
    <mergeCell ref="F12:G12"/>
    <mergeCell ref="F13:G13"/>
    <mergeCell ref="F14:G14"/>
    <mergeCell ref="D17:E17"/>
    <mergeCell ref="D18:E19"/>
    <mergeCell ref="D8:D9"/>
    <mergeCell ref="D25:E26"/>
    <mergeCell ref="D10:F10"/>
  </mergeCells>
  <phoneticPr fontId="5"/>
  <pageMargins left="0.70866141732283472" right="0.70866141732283472" top="0.74803149606299213" bottom="0.74803149606299213" header="0.31496062992125984" footer="0.31496062992125984"/>
  <pageSetup paperSize="9" scale="4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pageSetUpPr fitToPage="1"/>
  </sheetPr>
  <dimension ref="A1:K10"/>
  <sheetViews>
    <sheetView view="pageBreakPreview" zoomScale="80" zoomScaleNormal="75" zoomScaleSheetLayoutView="80" workbookViewId="0">
      <selection activeCell="C5" sqref="C5"/>
    </sheetView>
  </sheetViews>
  <sheetFormatPr defaultRowHeight="30.75" customHeight="1" x14ac:dyDescent="0.15"/>
  <cols>
    <col min="1" max="2" width="15.75" style="1" customWidth="1"/>
    <col min="3" max="3" width="71.875" bestFit="1" customWidth="1"/>
    <col min="4" max="4" width="45" bestFit="1" customWidth="1"/>
    <col min="5" max="5" width="32.75" bestFit="1" customWidth="1"/>
    <col min="6" max="6" width="42.125" customWidth="1"/>
    <col min="7" max="7" width="30.875" customWidth="1"/>
    <col min="8" max="8" width="16.25" style="9" bestFit="1" customWidth="1"/>
    <col min="9" max="9" width="14.375" style="1" bestFit="1" customWidth="1"/>
    <col min="10" max="10" width="2.5" style="13" customWidth="1"/>
  </cols>
  <sheetData>
    <row r="1" spans="1:11" ht="39.75" customHeight="1" x14ac:dyDescent="0.15">
      <c r="A1" s="86" t="s">
        <v>190</v>
      </c>
      <c r="B1" s="93"/>
      <c r="C1" s="38"/>
      <c r="D1" s="38"/>
      <c r="E1" s="38"/>
      <c r="F1" s="38"/>
      <c r="G1" s="38"/>
      <c r="H1" s="92"/>
      <c r="I1" s="44"/>
    </row>
    <row r="2" spans="1:11" ht="39.75" customHeight="1" x14ac:dyDescent="0.15">
      <c r="A2" s="179" t="s">
        <v>2</v>
      </c>
      <c r="B2" s="179"/>
      <c r="C2" s="180" t="s">
        <v>3</v>
      </c>
      <c r="D2" s="182" t="s">
        <v>4</v>
      </c>
      <c r="E2" s="182"/>
      <c r="F2" s="182"/>
      <c r="G2" s="182"/>
      <c r="H2" s="188" t="s">
        <v>9</v>
      </c>
      <c r="I2" s="182" t="s">
        <v>10</v>
      </c>
    </row>
    <row r="3" spans="1:11" ht="39.75" customHeight="1" x14ac:dyDescent="0.15">
      <c r="A3" s="152" t="s">
        <v>0</v>
      </c>
      <c r="B3" s="152" t="s">
        <v>1</v>
      </c>
      <c r="C3" s="181"/>
      <c r="D3" s="182"/>
      <c r="E3" s="182"/>
      <c r="F3" s="182"/>
      <c r="G3" s="182"/>
      <c r="H3" s="188"/>
      <c r="I3" s="182"/>
    </row>
    <row r="4" spans="1:11" ht="59.25" customHeight="1" x14ac:dyDescent="0.15">
      <c r="A4" s="143" t="s">
        <v>73</v>
      </c>
      <c r="B4" s="143">
        <v>1121</v>
      </c>
      <c r="C4" s="87" t="s">
        <v>167</v>
      </c>
      <c r="D4" s="167" t="s">
        <v>754</v>
      </c>
      <c r="E4" s="154" t="s">
        <v>835</v>
      </c>
      <c r="F4" s="297"/>
      <c r="G4" s="297"/>
      <c r="H4" s="88">
        <f>ROUND('Ａ2　訪問型(介護予防訪問介護相当）'!H4*0.7,0)</f>
        <v>823</v>
      </c>
      <c r="I4" s="155" t="s">
        <v>11</v>
      </c>
    </row>
    <row r="5" spans="1:11" ht="59.25" customHeight="1" x14ac:dyDescent="0.15">
      <c r="A5" s="143" t="s">
        <v>73</v>
      </c>
      <c r="B5" s="143">
        <v>2121</v>
      </c>
      <c r="C5" s="87" t="s">
        <v>103</v>
      </c>
      <c r="D5" s="167"/>
      <c r="E5" s="154" t="s">
        <v>836</v>
      </c>
      <c r="F5" s="297"/>
      <c r="G5" s="297"/>
      <c r="H5" s="88">
        <f>ROUND('Ａ2　訪問型(介護予防訪問介護相当）'!H5*0.7,0)</f>
        <v>27</v>
      </c>
      <c r="I5" s="155" t="s">
        <v>12</v>
      </c>
      <c r="K5" s="9"/>
    </row>
    <row r="6" spans="1:11" ht="59.25" customHeight="1" x14ac:dyDescent="0.15">
      <c r="A6" s="143" t="s">
        <v>73</v>
      </c>
      <c r="B6" s="143">
        <v>1221</v>
      </c>
      <c r="C6" s="87" t="s">
        <v>105</v>
      </c>
      <c r="D6" s="167" t="s">
        <v>700</v>
      </c>
      <c r="E6" s="154" t="s">
        <v>837</v>
      </c>
      <c r="F6" s="297"/>
      <c r="G6" s="297"/>
      <c r="H6" s="88">
        <f>ROUND('Ａ2　訪問型(介護予防訪問介護相当）'!H6*0.7,0)</f>
        <v>1644</v>
      </c>
      <c r="I6" s="155" t="s">
        <v>11</v>
      </c>
    </row>
    <row r="7" spans="1:11" ht="59.25" customHeight="1" x14ac:dyDescent="0.15">
      <c r="A7" s="143" t="s">
        <v>73</v>
      </c>
      <c r="B7" s="143">
        <v>2221</v>
      </c>
      <c r="C7" s="87" t="s">
        <v>107</v>
      </c>
      <c r="D7" s="167"/>
      <c r="E7" s="154" t="s">
        <v>838</v>
      </c>
      <c r="F7" s="297"/>
      <c r="G7" s="297"/>
      <c r="H7" s="88">
        <f>ROUND('Ａ2　訪問型(介護予防訪問介護相当）'!H7*0.7,0)</f>
        <v>54</v>
      </c>
      <c r="I7" s="155" t="s">
        <v>12</v>
      </c>
      <c r="K7" s="9"/>
    </row>
    <row r="8" spans="1:11" ht="59.25" customHeight="1" x14ac:dyDescent="0.15">
      <c r="A8" s="143" t="s">
        <v>73</v>
      </c>
      <c r="B8" s="143">
        <v>1331</v>
      </c>
      <c r="C8" s="87" t="s">
        <v>109</v>
      </c>
      <c r="D8" s="167" t="s">
        <v>701</v>
      </c>
      <c r="E8" s="154" t="s">
        <v>839</v>
      </c>
      <c r="F8" s="297"/>
      <c r="G8" s="297"/>
      <c r="H8" s="88">
        <f>ROUND('Ａ2　訪問型(介護予防訪問介護相当）'!H8*0.7,0)</f>
        <v>2609</v>
      </c>
      <c r="I8" s="155" t="s">
        <v>11</v>
      </c>
    </row>
    <row r="9" spans="1:11" ht="59.25" customHeight="1" x14ac:dyDescent="0.15">
      <c r="A9" s="143" t="s">
        <v>73</v>
      </c>
      <c r="B9" s="143">
        <v>2331</v>
      </c>
      <c r="C9" s="87" t="s">
        <v>111</v>
      </c>
      <c r="D9" s="167"/>
      <c r="E9" s="154" t="s">
        <v>840</v>
      </c>
      <c r="F9" s="297"/>
      <c r="G9" s="297"/>
      <c r="H9" s="88">
        <f>ROUND('Ａ2　訪問型(介護予防訪問介護相当）'!H9*0.7,0)</f>
        <v>86</v>
      </c>
      <c r="I9" s="155" t="s">
        <v>12</v>
      </c>
      <c r="K9" s="9"/>
    </row>
    <row r="10" spans="1:11" s="84" customFormat="1" ht="59.25" customHeight="1" x14ac:dyDescent="0.15">
      <c r="A10" s="155" t="s">
        <v>182</v>
      </c>
      <c r="B10" s="155">
        <v>8310</v>
      </c>
      <c r="C10" s="87" t="s">
        <v>778</v>
      </c>
      <c r="D10" s="159" t="s">
        <v>568</v>
      </c>
      <c r="E10" s="159"/>
      <c r="F10" s="163" t="s">
        <v>782</v>
      </c>
      <c r="G10" s="163"/>
      <c r="H10" s="88"/>
      <c r="I10" s="155" t="s">
        <v>11</v>
      </c>
      <c r="J10" s="144"/>
      <c r="K10" s="111"/>
    </row>
  </sheetData>
  <mergeCells count="16">
    <mergeCell ref="D10:E10"/>
    <mergeCell ref="F10:G10"/>
    <mergeCell ref="I2:I3"/>
    <mergeCell ref="F4:G4"/>
    <mergeCell ref="H2:H3"/>
    <mergeCell ref="D8:D9"/>
    <mergeCell ref="D6:D7"/>
    <mergeCell ref="F9:G9"/>
    <mergeCell ref="F8:G8"/>
    <mergeCell ref="A2:B2"/>
    <mergeCell ref="C2:C3"/>
    <mergeCell ref="D2:G3"/>
    <mergeCell ref="F7:G7"/>
    <mergeCell ref="F6:G6"/>
    <mergeCell ref="D4:D5"/>
    <mergeCell ref="F5:G5"/>
  </mergeCells>
  <phoneticPr fontId="3"/>
  <pageMargins left="0.70866141732283472" right="0.70866141732283472" top="0.74803149606299213" bottom="0.74803149606299213" header="0.31496062992125984" footer="0.31496062992125984"/>
  <pageSetup paperSize="9" scale="4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M54"/>
  <sheetViews>
    <sheetView view="pageBreakPreview" zoomScale="80" zoomScaleNormal="80" zoomScaleSheetLayoutView="80" workbookViewId="0">
      <selection activeCell="A4" sqref="A4"/>
    </sheetView>
  </sheetViews>
  <sheetFormatPr defaultRowHeight="13.5" x14ac:dyDescent="0.15"/>
  <cols>
    <col min="1" max="1" width="8.5" customWidth="1"/>
    <col min="2" max="2" width="7.875" customWidth="1"/>
    <col min="3" max="3" width="38.625" customWidth="1"/>
    <col min="4" max="4" width="11" customWidth="1"/>
    <col min="6" max="6" width="15" customWidth="1"/>
    <col min="7" max="7" width="17.875" customWidth="1"/>
    <col min="8" max="8" width="17.375" customWidth="1"/>
    <col min="9" max="9" width="16.125" customWidth="1"/>
    <col min="10" max="10" width="11.875" customWidth="1"/>
    <col min="11" max="11" width="12" customWidth="1"/>
  </cols>
  <sheetData>
    <row r="1" spans="1:12" ht="30" customHeight="1" x14ac:dyDescent="0.15">
      <c r="A1" s="25" t="s">
        <v>85</v>
      </c>
      <c r="B1" s="26"/>
      <c r="C1" s="27"/>
      <c r="D1" s="27"/>
      <c r="E1" s="27"/>
      <c r="F1" s="27"/>
      <c r="G1" s="27"/>
      <c r="H1" s="27"/>
      <c r="I1" s="27"/>
      <c r="J1" s="28"/>
      <c r="K1" s="26"/>
    </row>
    <row r="2" spans="1:12" ht="25.5" customHeight="1" x14ac:dyDescent="0.15">
      <c r="A2" s="172" t="s">
        <v>2</v>
      </c>
      <c r="B2" s="172"/>
      <c r="C2" s="177" t="s">
        <v>3</v>
      </c>
      <c r="D2" s="172" t="s">
        <v>4</v>
      </c>
      <c r="E2" s="172"/>
      <c r="F2" s="172"/>
      <c r="G2" s="172"/>
      <c r="H2" s="172"/>
      <c r="I2" s="172"/>
      <c r="J2" s="171" t="s">
        <v>9</v>
      </c>
      <c r="K2" s="172" t="s">
        <v>10</v>
      </c>
    </row>
    <row r="3" spans="1:12" ht="25.5" customHeight="1" x14ac:dyDescent="0.15">
      <c r="A3" s="2" t="s">
        <v>0</v>
      </c>
      <c r="B3" s="2" t="s">
        <v>1</v>
      </c>
      <c r="C3" s="178"/>
      <c r="D3" s="172"/>
      <c r="E3" s="172"/>
      <c r="F3" s="172"/>
      <c r="G3" s="172"/>
      <c r="H3" s="172"/>
      <c r="I3" s="172"/>
      <c r="J3" s="171"/>
      <c r="K3" s="172"/>
    </row>
    <row r="4" spans="1:12" ht="27.75" customHeight="1" x14ac:dyDescent="0.15">
      <c r="A4" s="5" t="s">
        <v>74</v>
      </c>
      <c r="B4" s="5">
        <v>1111</v>
      </c>
      <c r="C4" s="3" t="s">
        <v>113</v>
      </c>
      <c r="D4" s="211" t="s">
        <v>86</v>
      </c>
      <c r="E4" s="212"/>
      <c r="F4" s="191" t="s">
        <v>33</v>
      </c>
      <c r="G4" s="192"/>
      <c r="H4" s="206" t="s">
        <v>72</v>
      </c>
      <c r="I4" s="190"/>
      <c r="J4" s="16">
        <v>1317</v>
      </c>
      <c r="K4" s="4" t="s">
        <v>11</v>
      </c>
    </row>
    <row r="5" spans="1:12" ht="27.75" customHeight="1" x14ac:dyDescent="0.15">
      <c r="A5" s="5" t="s">
        <v>74</v>
      </c>
      <c r="B5" s="5">
        <v>1112</v>
      </c>
      <c r="C5" s="3" t="s">
        <v>114</v>
      </c>
      <c r="D5" s="213"/>
      <c r="E5" s="214"/>
      <c r="F5" s="193"/>
      <c r="G5" s="194"/>
      <c r="H5" s="189" t="s">
        <v>80</v>
      </c>
      <c r="I5" s="190"/>
      <c r="J5" s="16">
        <v>43</v>
      </c>
      <c r="K5" s="4" t="s">
        <v>12</v>
      </c>
    </row>
    <row r="6" spans="1:12" ht="27.75" customHeight="1" x14ac:dyDescent="0.15">
      <c r="A6" s="5" t="s">
        <v>74</v>
      </c>
      <c r="B6" s="5">
        <v>1121</v>
      </c>
      <c r="C6" s="3" t="s">
        <v>115</v>
      </c>
      <c r="D6" s="213"/>
      <c r="E6" s="214"/>
      <c r="F6" s="191" t="s">
        <v>34</v>
      </c>
      <c r="G6" s="192"/>
      <c r="H6" s="206" t="s">
        <v>82</v>
      </c>
      <c r="I6" s="190"/>
      <c r="J6" s="16">
        <v>2701</v>
      </c>
      <c r="K6" s="4" t="s">
        <v>11</v>
      </c>
    </row>
    <row r="7" spans="1:12" ht="27.75" customHeight="1" x14ac:dyDescent="0.15">
      <c r="A7" s="5" t="s">
        <v>74</v>
      </c>
      <c r="B7" s="5">
        <v>1122</v>
      </c>
      <c r="C7" s="3" t="s">
        <v>116</v>
      </c>
      <c r="D7" s="213"/>
      <c r="E7" s="214"/>
      <c r="F7" s="193"/>
      <c r="G7" s="194"/>
      <c r="H7" s="189" t="s">
        <v>84</v>
      </c>
      <c r="I7" s="190"/>
      <c r="J7" s="16">
        <v>89</v>
      </c>
      <c r="K7" s="4" t="s">
        <v>12</v>
      </c>
    </row>
    <row r="8" spans="1:12" ht="27.75" customHeight="1" x14ac:dyDescent="0.15">
      <c r="A8" s="20" t="s">
        <v>74</v>
      </c>
      <c r="B8" s="20">
        <v>1113</v>
      </c>
      <c r="C8" s="21" t="s">
        <v>117</v>
      </c>
      <c r="D8" s="213"/>
      <c r="E8" s="214"/>
      <c r="F8" s="207" t="s">
        <v>28</v>
      </c>
      <c r="G8" s="208"/>
      <c r="H8" s="209" t="s">
        <v>75</v>
      </c>
      <c r="I8" s="208"/>
      <c r="J8" s="22">
        <v>0</v>
      </c>
      <c r="K8" s="217" t="s">
        <v>13</v>
      </c>
      <c r="L8" s="13"/>
    </row>
    <row r="9" spans="1:12" ht="27.75" customHeight="1" x14ac:dyDescent="0.15">
      <c r="A9" s="20" t="s">
        <v>74</v>
      </c>
      <c r="B9" s="20">
        <v>1123</v>
      </c>
      <c r="C9" s="21" t="s">
        <v>118</v>
      </c>
      <c r="D9" s="215"/>
      <c r="E9" s="216"/>
      <c r="F9" s="207" t="s">
        <v>30</v>
      </c>
      <c r="G9" s="208"/>
      <c r="H9" s="209" t="s">
        <v>75</v>
      </c>
      <c r="I9" s="208"/>
      <c r="J9" s="22">
        <v>0</v>
      </c>
      <c r="K9" s="218"/>
      <c r="L9" s="13"/>
    </row>
    <row r="10" spans="1:12" ht="27.75" customHeight="1" x14ac:dyDescent="0.15">
      <c r="A10" s="5" t="s">
        <v>74</v>
      </c>
      <c r="B10" s="5">
        <v>8110</v>
      </c>
      <c r="C10" s="3" t="s">
        <v>119</v>
      </c>
      <c r="D10" s="211" t="s">
        <v>31</v>
      </c>
      <c r="E10" s="219"/>
      <c r="F10" s="212"/>
      <c r="G10" s="222" t="s">
        <v>32</v>
      </c>
      <c r="H10" s="223"/>
      <c r="I10" s="224"/>
      <c r="J10" s="17"/>
      <c r="K10" s="4" t="s">
        <v>11</v>
      </c>
    </row>
    <row r="11" spans="1:12" ht="27.75" customHeight="1" x14ac:dyDescent="0.15">
      <c r="A11" s="5" t="s">
        <v>74</v>
      </c>
      <c r="B11" s="5">
        <v>8111</v>
      </c>
      <c r="C11" s="3" t="s">
        <v>120</v>
      </c>
      <c r="D11" s="213"/>
      <c r="E11" s="220"/>
      <c r="F11" s="214"/>
      <c r="G11" s="222" t="s">
        <v>32</v>
      </c>
      <c r="H11" s="223"/>
      <c r="I11" s="224"/>
      <c r="J11" s="17"/>
      <c r="K11" s="4" t="s">
        <v>12</v>
      </c>
    </row>
    <row r="12" spans="1:12" ht="27.75" customHeight="1" x14ac:dyDescent="0.15">
      <c r="A12" s="20" t="s">
        <v>74</v>
      </c>
      <c r="B12" s="20">
        <v>8112</v>
      </c>
      <c r="C12" s="21" t="s">
        <v>121</v>
      </c>
      <c r="D12" s="215"/>
      <c r="E12" s="221"/>
      <c r="F12" s="216"/>
      <c r="G12" s="209" t="s">
        <v>32</v>
      </c>
      <c r="H12" s="210"/>
      <c r="I12" s="208"/>
      <c r="J12" s="22" t="s">
        <v>76</v>
      </c>
      <c r="K12" s="20" t="s">
        <v>16</v>
      </c>
      <c r="L12" s="13"/>
    </row>
    <row r="13" spans="1:12" ht="27.75" customHeight="1" x14ac:dyDescent="0.15">
      <c r="A13" s="5" t="s">
        <v>74</v>
      </c>
      <c r="B13" s="5">
        <v>6109</v>
      </c>
      <c r="C13" s="3" t="s">
        <v>122</v>
      </c>
      <c r="D13" s="6" t="s">
        <v>62</v>
      </c>
      <c r="E13" s="10"/>
      <c r="F13" s="10"/>
      <c r="G13" s="10"/>
      <c r="H13" s="10"/>
      <c r="I13" s="7" t="s">
        <v>63</v>
      </c>
      <c r="J13" s="8">
        <v>240</v>
      </c>
      <c r="K13" s="197" t="s">
        <v>11</v>
      </c>
    </row>
    <row r="14" spans="1:12" ht="27.75" customHeight="1" x14ac:dyDescent="0.15">
      <c r="A14" s="5" t="s">
        <v>74</v>
      </c>
      <c r="B14" s="5">
        <v>6105</v>
      </c>
      <c r="C14" s="3" t="s">
        <v>123</v>
      </c>
      <c r="D14" s="200" t="s">
        <v>88</v>
      </c>
      <c r="E14" s="201"/>
      <c r="F14" s="202"/>
      <c r="G14" s="6" t="s">
        <v>35</v>
      </c>
      <c r="H14" s="10"/>
      <c r="I14" s="7" t="s">
        <v>64</v>
      </c>
      <c r="J14" s="8">
        <v>-376</v>
      </c>
      <c r="K14" s="198"/>
    </row>
    <row r="15" spans="1:12" ht="27.75" customHeight="1" x14ac:dyDescent="0.15">
      <c r="A15" s="5" t="s">
        <v>74</v>
      </c>
      <c r="B15" s="5">
        <v>6106</v>
      </c>
      <c r="C15" s="3" t="s">
        <v>124</v>
      </c>
      <c r="D15" s="203"/>
      <c r="E15" s="204"/>
      <c r="F15" s="205"/>
      <c r="G15" s="6" t="s">
        <v>47</v>
      </c>
      <c r="H15" s="10"/>
      <c r="I15" s="7" t="s">
        <v>65</v>
      </c>
      <c r="J15" s="8">
        <v>-752</v>
      </c>
      <c r="K15" s="198"/>
    </row>
    <row r="16" spans="1:12" ht="27.75" customHeight="1" x14ac:dyDescent="0.15">
      <c r="A16" s="5" t="s">
        <v>74</v>
      </c>
      <c r="B16" s="5">
        <v>5010</v>
      </c>
      <c r="C16" s="3" t="s">
        <v>125</v>
      </c>
      <c r="D16" s="6" t="s">
        <v>57</v>
      </c>
      <c r="E16" s="10"/>
      <c r="F16" s="10"/>
      <c r="G16" s="10"/>
      <c r="H16" s="10"/>
      <c r="I16" s="7" t="s">
        <v>61</v>
      </c>
      <c r="J16" s="8">
        <v>100</v>
      </c>
      <c r="K16" s="198"/>
    </row>
    <row r="17" spans="1:11" ht="27.75" customHeight="1" x14ac:dyDescent="0.15">
      <c r="A17" s="5" t="s">
        <v>74</v>
      </c>
      <c r="B17" s="5">
        <v>5002</v>
      </c>
      <c r="C17" s="3" t="s">
        <v>126</v>
      </c>
      <c r="D17" s="6" t="s">
        <v>58</v>
      </c>
      <c r="E17" s="10"/>
      <c r="F17" s="10"/>
      <c r="G17" s="10"/>
      <c r="H17" s="10"/>
      <c r="I17" s="7" t="s">
        <v>66</v>
      </c>
      <c r="J17" s="8">
        <v>225</v>
      </c>
      <c r="K17" s="198"/>
    </row>
    <row r="18" spans="1:11" ht="27.75" customHeight="1" x14ac:dyDescent="0.15">
      <c r="A18" s="5" t="s">
        <v>74</v>
      </c>
      <c r="B18" s="5">
        <v>5003</v>
      </c>
      <c r="C18" s="3" t="s">
        <v>127</v>
      </c>
      <c r="D18" s="6" t="s">
        <v>59</v>
      </c>
      <c r="E18" s="10"/>
      <c r="F18" s="10"/>
      <c r="G18" s="10"/>
      <c r="H18" s="10"/>
      <c r="I18" s="7" t="s">
        <v>67</v>
      </c>
      <c r="J18" s="8">
        <v>150</v>
      </c>
      <c r="K18" s="198"/>
    </row>
    <row r="19" spans="1:11" ht="27.75" customHeight="1" x14ac:dyDescent="0.15">
      <c r="A19" s="5" t="s">
        <v>74</v>
      </c>
      <c r="B19" s="5">
        <v>5004</v>
      </c>
      <c r="C19" s="3" t="s">
        <v>128</v>
      </c>
      <c r="D19" s="6" t="s">
        <v>36</v>
      </c>
      <c r="E19" s="10"/>
      <c r="F19" s="10"/>
      <c r="G19" s="10"/>
      <c r="H19" s="10"/>
      <c r="I19" s="7" t="s">
        <v>67</v>
      </c>
      <c r="J19" s="8">
        <v>150</v>
      </c>
      <c r="K19" s="198"/>
    </row>
    <row r="20" spans="1:11" ht="27.75" customHeight="1" x14ac:dyDescent="0.15">
      <c r="A20" s="5" t="s">
        <v>74</v>
      </c>
      <c r="B20" s="5">
        <v>5006</v>
      </c>
      <c r="C20" s="3" t="s">
        <v>129</v>
      </c>
      <c r="D20" s="225" t="s">
        <v>37</v>
      </c>
      <c r="E20" s="200" t="s">
        <v>38</v>
      </c>
      <c r="F20" s="228"/>
      <c r="G20" s="233" t="s">
        <v>40</v>
      </c>
      <c r="H20" s="234"/>
      <c r="I20" s="11" t="s">
        <v>54</v>
      </c>
      <c r="J20" s="8">
        <v>480</v>
      </c>
      <c r="K20" s="198"/>
    </row>
    <row r="21" spans="1:11" ht="27.75" customHeight="1" x14ac:dyDescent="0.15">
      <c r="A21" s="5" t="s">
        <v>74</v>
      </c>
      <c r="B21" s="5">
        <v>5007</v>
      </c>
      <c r="C21" s="3" t="s">
        <v>130</v>
      </c>
      <c r="D21" s="226"/>
      <c r="E21" s="229"/>
      <c r="F21" s="230"/>
      <c r="G21" s="233" t="s">
        <v>41</v>
      </c>
      <c r="H21" s="234"/>
      <c r="I21" s="11" t="s">
        <v>54</v>
      </c>
      <c r="J21" s="8">
        <v>480</v>
      </c>
      <c r="K21" s="198"/>
    </row>
    <row r="22" spans="1:11" ht="27.75" customHeight="1" x14ac:dyDescent="0.15">
      <c r="A22" s="5" t="s">
        <v>74</v>
      </c>
      <c r="B22" s="5">
        <v>5008</v>
      </c>
      <c r="C22" s="3" t="s">
        <v>131</v>
      </c>
      <c r="D22" s="226"/>
      <c r="E22" s="231"/>
      <c r="F22" s="232"/>
      <c r="G22" s="233" t="s">
        <v>42</v>
      </c>
      <c r="H22" s="234"/>
      <c r="I22" s="11" t="s">
        <v>54</v>
      </c>
      <c r="J22" s="8">
        <v>480</v>
      </c>
      <c r="K22" s="198"/>
    </row>
    <row r="23" spans="1:11" ht="27.75" customHeight="1" x14ac:dyDescent="0.15">
      <c r="A23" s="5" t="s">
        <v>74</v>
      </c>
      <c r="B23" s="5">
        <v>5009</v>
      </c>
      <c r="C23" s="3" t="s">
        <v>132</v>
      </c>
      <c r="D23" s="227"/>
      <c r="E23" s="237" t="s">
        <v>39</v>
      </c>
      <c r="F23" s="238"/>
      <c r="G23" s="195" t="s">
        <v>55</v>
      </c>
      <c r="H23" s="196"/>
      <c r="I23" s="11" t="s">
        <v>56</v>
      </c>
      <c r="J23" s="8">
        <v>700</v>
      </c>
      <c r="K23" s="198"/>
    </row>
    <row r="24" spans="1:11" ht="27.75" customHeight="1" x14ac:dyDescent="0.15">
      <c r="A24" s="5" t="s">
        <v>74</v>
      </c>
      <c r="B24" s="5">
        <v>5005</v>
      </c>
      <c r="C24" s="3" t="s">
        <v>133</v>
      </c>
      <c r="D24" s="6" t="s">
        <v>156</v>
      </c>
      <c r="E24" s="10"/>
      <c r="F24" s="10"/>
      <c r="G24" s="10"/>
      <c r="H24" s="10"/>
      <c r="I24" s="11" t="s">
        <v>60</v>
      </c>
      <c r="J24" s="8">
        <v>120</v>
      </c>
      <c r="K24" s="198"/>
    </row>
    <row r="25" spans="1:11" ht="27.75" customHeight="1" x14ac:dyDescent="0.15">
      <c r="A25" s="5" t="s">
        <v>74</v>
      </c>
      <c r="B25" s="5">
        <v>6107</v>
      </c>
      <c r="C25" s="3" t="s">
        <v>134</v>
      </c>
      <c r="D25" s="200" t="s">
        <v>43</v>
      </c>
      <c r="E25" s="228"/>
      <c r="F25" s="225" t="s">
        <v>45</v>
      </c>
      <c r="G25" s="3" t="s">
        <v>35</v>
      </c>
      <c r="H25" s="12"/>
      <c r="I25" s="11" t="s">
        <v>48</v>
      </c>
      <c r="J25" s="8">
        <v>72</v>
      </c>
      <c r="K25" s="198"/>
    </row>
    <row r="26" spans="1:11" ht="27.75" customHeight="1" x14ac:dyDescent="0.15">
      <c r="A26" s="5" t="s">
        <v>74</v>
      </c>
      <c r="B26" s="5">
        <v>6108</v>
      </c>
      <c r="C26" s="3" t="s">
        <v>135</v>
      </c>
      <c r="D26" s="229"/>
      <c r="E26" s="230"/>
      <c r="F26" s="227"/>
      <c r="G26" s="3" t="s">
        <v>47</v>
      </c>
      <c r="H26" s="12"/>
      <c r="I26" s="11" t="s">
        <v>49</v>
      </c>
      <c r="J26" s="8">
        <v>144</v>
      </c>
      <c r="K26" s="198"/>
    </row>
    <row r="27" spans="1:11" ht="27.75" customHeight="1" x14ac:dyDescent="0.15">
      <c r="A27" s="5" t="s">
        <v>74</v>
      </c>
      <c r="B27" s="5">
        <v>6101</v>
      </c>
      <c r="C27" s="3" t="s">
        <v>136</v>
      </c>
      <c r="D27" s="229"/>
      <c r="E27" s="230"/>
      <c r="F27" s="225" t="s">
        <v>44</v>
      </c>
      <c r="G27" s="3" t="s">
        <v>35</v>
      </c>
      <c r="H27" s="12"/>
      <c r="I27" s="11" t="s">
        <v>50</v>
      </c>
      <c r="J27" s="8">
        <v>48</v>
      </c>
      <c r="K27" s="198"/>
    </row>
    <row r="28" spans="1:11" ht="27.75" customHeight="1" x14ac:dyDescent="0.15">
      <c r="A28" s="5" t="s">
        <v>74</v>
      </c>
      <c r="B28" s="5">
        <v>6102</v>
      </c>
      <c r="C28" s="3" t="s">
        <v>137</v>
      </c>
      <c r="D28" s="229"/>
      <c r="E28" s="230"/>
      <c r="F28" s="227"/>
      <c r="G28" s="3" t="s">
        <v>47</v>
      </c>
      <c r="H28" s="12"/>
      <c r="I28" s="11" t="s">
        <v>51</v>
      </c>
      <c r="J28" s="8">
        <v>96</v>
      </c>
      <c r="K28" s="198"/>
    </row>
    <row r="29" spans="1:11" ht="27.75" customHeight="1" x14ac:dyDescent="0.15">
      <c r="A29" s="5" t="s">
        <v>74</v>
      </c>
      <c r="B29" s="5">
        <v>6103</v>
      </c>
      <c r="C29" s="3" t="s">
        <v>138</v>
      </c>
      <c r="D29" s="229"/>
      <c r="E29" s="230"/>
      <c r="F29" s="225" t="s">
        <v>46</v>
      </c>
      <c r="G29" s="3" t="s">
        <v>35</v>
      </c>
      <c r="H29" s="12"/>
      <c r="I29" s="11" t="s">
        <v>52</v>
      </c>
      <c r="J29" s="8">
        <v>24</v>
      </c>
      <c r="K29" s="198"/>
    </row>
    <row r="30" spans="1:11" ht="27.75" customHeight="1" x14ac:dyDescent="0.15">
      <c r="A30" s="5" t="s">
        <v>74</v>
      </c>
      <c r="B30" s="5">
        <v>6104</v>
      </c>
      <c r="C30" s="3" t="s">
        <v>139</v>
      </c>
      <c r="D30" s="231"/>
      <c r="E30" s="232"/>
      <c r="F30" s="227"/>
      <c r="G30" s="3" t="s">
        <v>47</v>
      </c>
      <c r="H30" s="12"/>
      <c r="I30" s="11" t="s">
        <v>50</v>
      </c>
      <c r="J30" s="8">
        <v>48</v>
      </c>
      <c r="K30" s="198"/>
    </row>
    <row r="31" spans="1:11" ht="27.75" customHeight="1" x14ac:dyDescent="0.15">
      <c r="A31" s="5" t="s">
        <v>74</v>
      </c>
      <c r="B31" s="5">
        <v>6110</v>
      </c>
      <c r="C31" s="3" t="s">
        <v>140</v>
      </c>
      <c r="D31" s="200" t="s">
        <v>53</v>
      </c>
      <c r="E31" s="228"/>
      <c r="F31" s="3" t="s">
        <v>68</v>
      </c>
      <c r="G31" s="3"/>
      <c r="H31" s="3"/>
      <c r="I31" s="3"/>
      <c r="J31" s="8"/>
      <c r="K31" s="198"/>
    </row>
    <row r="32" spans="1:11" ht="27.75" customHeight="1" x14ac:dyDescent="0.15">
      <c r="A32" s="5" t="s">
        <v>74</v>
      </c>
      <c r="B32" s="5">
        <v>6111</v>
      </c>
      <c r="C32" s="3" t="s">
        <v>141</v>
      </c>
      <c r="D32" s="229"/>
      <c r="E32" s="230"/>
      <c r="F32" s="3" t="s">
        <v>69</v>
      </c>
      <c r="G32" s="3"/>
      <c r="H32" s="3"/>
      <c r="I32" s="3"/>
      <c r="J32" s="8"/>
      <c r="K32" s="198"/>
    </row>
    <row r="33" spans="1:12" ht="27.75" customHeight="1" x14ac:dyDescent="0.15">
      <c r="A33" s="5" t="s">
        <v>74</v>
      </c>
      <c r="B33" s="5">
        <v>6113</v>
      </c>
      <c r="C33" s="3" t="s">
        <v>142</v>
      </c>
      <c r="D33" s="229"/>
      <c r="E33" s="230"/>
      <c r="F33" s="3" t="s">
        <v>70</v>
      </c>
      <c r="G33" s="3"/>
      <c r="H33" s="3"/>
      <c r="I33" s="3"/>
      <c r="J33" s="8"/>
      <c r="K33" s="198"/>
    </row>
    <row r="34" spans="1:12" ht="27.75" customHeight="1" x14ac:dyDescent="0.15">
      <c r="A34" s="5" t="s">
        <v>74</v>
      </c>
      <c r="B34" s="5">
        <v>6115</v>
      </c>
      <c r="C34" s="3" t="s">
        <v>143</v>
      </c>
      <c r="D34" s="231"/>
      <c r="E34" s="232"/>
      <c r="F34" s="3" t="s">
        <v>71</v>
      </c>
      <c r="G34" s="3"/>
      <c r="H34" s="3"/>
      <c r="I34" s="3"/>
      <c r="J34" s="8"/>
      <c r="K34" s="199"/>
    </row>
    <row r="36" spans="1:12" ht="21" customHeight="1" x14ac:dyDescent="0.15">
      <c r="A36" s="15" t="s">
        <v>78</v>
      </c>
    </row>
    <row r="37" spans="1:12" x14ac:dyDescent="0.15">
      <c r="A37" s="172" t="s">
        <v>2</v>
      </c>
      <c r="B37" s="172"/>
      <c r="C37" s="177" t="s">
        <v>3</v>
      </c>
      <c r="D37" s="172" t="s">
        <v>4</v>
      </c>
      <c r="E37" s="172"/>
      <c r="F37" s="172"/>
      <c r="G37" s="172"/>
      <c r="H37" s="172"/>
      <c r="I37" s="172"/>
      <c r="J37" s="171" t="s">
        <v>9</v>
      </c>
      <c r="K37" s="172" t="s">
        <v>10</v>
      </c>
    </row>
    <row r="38" spans="1:12" x14ac:dyDescent="0.15">
      <c r="A38" s="2" t="s">
        <v>0</v>
      </c>
      <c r="B38" s="2" t="s">
        <v>1</v>
      </c>
      <c r="C38" s="178"/>
      <c r="D38" s="172"/>
      <c r="E38" s="172"/>
      <c r="F38" s="172"/>
      <c r="G38" s="172"/>
      <c r="H38" s="172"/>
      <c r="I38" s="172"/>
      <c r="J38" s="171"/>
      <c r="K38" s="172"/>
    </row>
    <row r="39" spans="1:12" ht="27" customHeight="1" x14ac:dyDescent="0.15">
      <c r="A39" s="5" t="s">
        <v>74</v>
      </c>
      <c r="B39" s="24">
        <v>8001</v>
      </c>
      <c r="C39" s="3" t="s">
        <v>144</v>
      </c>
      <c r="D39" s="200" t="s">
        <v>86</v>
      </c>
      <c r="E39" s="228"/>
      <c r="F39" s="191" t="s">
        <v>27</v>
      </c>
      <c r="G39" s="192"/>
      <c r="H39" s="18" t="s">
        <v>79</v>
      </c>
      <c r="I39" s="239" t="s">
        <v>25</v>
      </c>
      <c r="J39" s="17">
        <v>922</v>
      </c>
      <c r="K39" s="4" t="s">
        <v>11</v>
      </c>
    </row>
    <row r="40" spans="1:12" ht="27" customHeight="1" x14ac:dyDescent="0.15">
      <c r="A40" s="5" t="s">
        <v>74</v>
      </c>
      <c r="B40" s="24">
        <v>8002</v>
      </c>
      <c r="C40" s="3" t="s">
        <v>145</v>
      </c>
      <c r="D40" s="229"/>
      <c r="E40" s="230"/>
      <c r="F40" s="193"/>
      <c r="G40" s="194"/>
      <c r="H40" s="19" t="s">
        <v>81</v>
      </c>
      <c r="I40" s="240"/>
      <c r="J40" s="17">
        <v>30</v>
      </c>
      <c r="K40" s="4" t="s">
        <v>12</v>
      </c>
    </row>
    <row r="41" spans="1:12" ht="27" customHeight="1" x14ac:dyDescent="0.15">
      <c r="A41" s="5" t="s">
        <v>74</v>
      </c>
      <c r="B41" s="24">
        <v>8011</v>
      </c>
      <c r="C41" s="3" t="s">
        <v>146</v>
      </c>
      <c r="D41" s="229"/>
      <c r="E41" s="230"/>
      <c r="F41" s="191" t="s">
        <v>29</v>
      </c>
      <c r="G41" s="192"/>
      <c r="H41" s="19" t="s">
        <v>83</v>
      </c>
      <c r="I41" s="240"/>
      <c r="J41" s="17">
        <v>1891</v>
      </c>
      <c r="K41" s="4" t="s">
        <v>11</v>
      </c>
    </row>
    <row r="42" spans="1:12" ht="27" customHeight="1" x14ac:dyDescent="0.15">
      <c r="A42" s="5" t="s">
        <v>74</v>
      </c>
      <c r="B42" s="24">
        <v>8012</v>
      </c>
      <c r="C42" s="3" t="s">
        <v>147</v>
      </c>
      <c r="D42" s="229"/>
      <c r="E42" s="230"/>
      <c r="F42" s="193"/>
      <c r="G42" s="194"/>
      <c r="H42" s="19" t="s">
        <v>84</v>
      </c>
      <c r="I42" s="240"/>
      <c r="J42" s="17">
        <v>62</v>
      </c>
      <c r="K42" s="4" t="s">
        <v>12</v>
      </c>
    </row>
    <row r="43" spans="1:12" ht="33.75" customHeight="1" x14ac:dyDescent="0.15">
      <c r="A43" s="20" t="s">
        <v>74</v>
      </c>
      <c r="B43" s="20">
        <v>8003</v>
      </c>
      <c r="C43" s="21" t="s">
        <v>148</v>
      </c>
      <c r="D43" s="229"/>
      <c r="E43" s="230"/>
      <c r="F43" s="235" t="s">
        <v>28</v>
      </c>
      <c r="G43" s="236"/>
      <c r="H43" s="23" t="s">
        <v>77</v>
      </c>
      <c r="I43" s="240"/>
      <c r="J43" s="22">
        <v>0</v>
      </c>
      <c r="K43" s="217" t="s">
        <v>13</v>
      </c>
      <c r="L43" s="13"/>
    </row>
    <row r="44" spans="1:12" ht="33.75" customHeight="1" x14ac:dyDescent="0.15">
      <c r="A44" s="20" t="s">
        <v>74</v>
      </c>
      <c r="B44" s="20">
        <v>8013</v>
      </c>
      <c r="C44" s="21" t="s">
        <v>149</v>
      </c>
      <c r="D44" s="231"/>
      <c r="E44" s="232"/>
      <c r="F44" s="235" t="s">
        <v>30</v>
      </c>
      <c r="G44" s="236"/>
      <c r="H44" s="23" t="s">
        <v>77</v>
      </c>
      <c r="I44" s="241"/>
      <c r="J44" s="22">
        <v>0</v>
      </c>
      <c r="K44" s="218"/>
      <c r="L44" s="13"/>
    </row>
    <row r="45" spans="1:12" x14ac:dyDescent="0.15">
      <c r="J45" s="9"/>
    </row>
    <row r="46" spans="1:12" ht="21" customHeight="1" x14ac:dyDescent="0.15">
      <c r="A46" s="14" t="s">
        <v>24</v>
      </c>
      <c r="J46" s="9"/>
    </row>
    <row r="47" spans="1:12" x14ac:dyDescent="0.15">
      <c r="A47" s="172" t="s">
        <v>2</v>
      </c>
      <c r="B47" s="172"/>
      <c r="C47" s="177" t="s">
        <v>3</v>
      </c>
      <c r="D47" s="172" t="s">
        <v>4</v>
      </c>
      <c r="E47" s="172"/>
      <c r="F47" s="172"/>
      <c r="G47" s="172"/>
      <c r="H47" s="172"/>
      <c r="I47" s="172"/>
      <c r="J47" s="171" t="s">
        <v>9</v>
      </c>
      <c r="K47" s="172" t="s">
        <v>10</v>
      </c>
    </row>
    <row r="48" spans="1:12" x14ac:dyDescent="0.15">
      <c r="A48" s="2" t="s">
        <v>0</v>
      </c>
      <c r="B48" s="2" t="s">
        <v>1</v>
      </c>
      <c r="C48" s="178"/>
      <c r="D48" s="172"/>
      <c r="E48" s="172"/>
      <c r="F48" s="172"/>
      <c r="G48" s="172"/>
      <c r="H48" s="172"/>
      <c r="I48" s="172"/>
      <c r="J48" s="171"/>
      <c r="K48" s="172"/>
    </row>
    <row r="49" spans="1:13" ht="27" customHeight="1" x14ac:dyDescent="0.15">
      <c r="A49" s="5" t="s">
        <v>74</v>
      </c>
      <c r="B49" s="24">
        <v>9001</v>
      </c>
      <c r="C49" s="3" t="s">
        <v>150</v>
      </c>
      <c r="D49" s="200" t="s">
        <v>86</v>
      </c>
      <c r="E49" s="228"/>
      <c r="F49" s="191" t="s">
        <v>27</v>
      </c>
      <c r="G49" s="192"/>
      <c r="H49" s="18" t="s">
        <v>79</v>
      </c>
      <c r="I49" s="239" t="s">
        <v>26</v>
      </c>
      <c r="J49" s="17">
        <v>922</v>
      </c>
      <c r="K49" s="4" t="s">
        <v>11</v>
      </c>
      <c r="M49" s="9"/>
    </row>
    <row r="50" spans="1:13" ht="27" customHeight="1" x14ac:dyDescent="0.15">
      <c r="A50" s="5" t="s">
        <v>74</v>
      </c>
      <c r="B50" s="24">
        <v>9002</v>
      </c>
      <c r="C50" s="3" t="s">
        <v>151</v>
      </c>
      <c r="D50" s="229"/>
      <c r="E50" s="230"/>
      <c r="F50" s="193"/>
      <c r="G50" s="194"/>
      <c r="H50" s="19" t="s">
        <v>81</v>
      </c>
      <c r="I50" s="240"/>
      <c r="J50" s="17">
        <v>30</v>
      </c>
      <c r="K50" s="4" t="s">
        <v>12</v>
      </c>
      <c r="M50" s="9"/>
    </row>
    <row r="51" spans="1:13" ht="27" customHeight="1" x14ac:dyDescent="0.15">
      <c r="A51" s="5" t="s">
        <v>74</v>
      </c>
      <c r="B51" s="24">
        <v>9011</v>
      </c>
      <c r="C51" s="3" t="s">
        <v>152</v>
      </c>
      <c r="D51" s="229"/>
      <c r="E51" s="230"/>
      <c r="F51" s="191" t="s">
        <v>29</v>
      </c>
      <c r="G51" s="192"/>
      <c r="H51" s="19" t="s">
        <v>83</v>
      </c>
      <c r="I51" s="240"/>
      <c r="J51" s="17">
        <v>1891</v>
      </c>
      <c r="K51" s="4" t="s">
        <v>11</v>
      </c>
      <c r="M51" s="9"/>
    </row>
    <row r="52" spans="1:13" ht="27" customHeight="1" x14ac:dyDescent="0.15">
      <c r="A52" s="5" t="s">
        <v>74</v>
      </c>
      <c r="B52" s="24">
        <v>9012</v>
      </c>
      <c r="C52" s="3" t="s">
        <v>153</v>
      </c>
      <c r="D52" s="229"/>
      <c r="E52" s="230"/>
      <c r="F52" s="193"/>
      <c r="G52" s="194"/>
      <c r="H52" s="19" t="s">
        <v>84</v>
      </c>
      <c r="I52" s="240"/>
      <c r="J52" s="17">
        <v>62</v>
      </c>
      <c r="K52" s="4" t="s">
        <v>12</v>
      </c>
      <c r="M52" s="9"/>
    </row>
    <row r="53" spans="1:13" ht="30" customHeight="1" x14ac:dyDescent="0.15">
      <c r="A53" s="20" t="s">
        <v>74</v>
      </c>
      <c r="B53" s="20">
        <v>9003</v>
      </c>
      <c r="C53" s="21" t="s">
        <v>154</v>
      </c>
      <c r="D53" s="229"/>
      <c r="E53" s="230"/>
      <c r="F53" s="235" t="s">
        <v>28</v>
      </c>
      <c r="G53" s="236"/>
      <c r="H53" s="23" t="s">
        <v>77</v>
      </c>
      <c r="I53" s="240"/>
      <c r="J53" s="22">
        <v>0</v>
      </c>
      <c r="K53" s="217" t="s">
        <v>13</v>
      </c>
      <c r="L53" s="13"/>
    </row>
    <row r="54" spans="1:13" ht="30" customHeight="1" x14ac:dyDescent="0.15">
      <c r="A54" s="20" t="s">
        <v>74</v>
      </c>
      <c r="B54" s="20">
        <v>9013</v>
      </c>
      <c r="C54" s="21" t="s">
        <v>155</v>
      </c>
      <c r="D54" s="231"/>
      <c r="E54" s="232"/>
      <c r="F54" s="235" t="s">
        <v>30</v>
      </c>
      <c r="G54" s="236"/>
      <c r="H54" s="23" t="s">
        <v>77</v>
      </c>
      <c r="I54" s="241"/>
      <c r="J54" s="22">
        <v>0</v>
      </c>
      <c r="K54" s="218"/>
      <c r="L54" s="13"/>
    </row>
  </sheetData>
  <mergeCells count="59">
    <mergeCell ref="K53:K54"/>
    <mergeCell ref="F54:G54"/>
    <mergeCell ref="A47:B47"/>
    <mergeCell ref="C47:C48"/>
    <mergeCell ref="D47:I48"/>
    <mergeCell ref="J47:J48"/>
    <mergeCell ref="K47:K48"/>
    <mergeCell ref="D49:E54"/>
    <mergeCell ref="F49:G50"/>
    <mergeCell ref="I49:I54"/>
    <mergeCell ref="E23:F23"/>
    <mergeCell ref="K43:K44"/>
    <mergeCell ref="F44:G44"/>
    <mergeCell ref="D31:E34"/>
    <mergeCell ref="A37:B37"/>
    <mergeCell ref="C37:C38"/>
    <mergeCell ref="D37:I38"/>
    <mergeCell ref="J37:J38"/>
    <mergeCell ref="K37:K38"/>
    <mergeCell ref="I39:I44"/>
    <mergeCell ref="F51:G52"/>
    <mergeCell ref="F53:G53"/>
    <mergeCell ref="D39:E44"/>
    <mergeCell ref="F39:G40"/>
    <mergeCell ref="F41:G42"/>
    <mergeCell ref="F43:G43"/>
    <mergeCell ref="J2:J3"/>
    <mergeCell ref="K2:K3"/>
    <mergeCell ref="G12:I12"/>
    <mergeCell ref="D4:E9"/>
    <mergeCell ref="F4:G5"/>
    <mergeCell ref="H4:I4"/>
    <mergeCell ref="K8:K9"/>
    <mergeCell ref="F9:G9"/>
    <mergeCell ref="H9:I9"/>
    <mergeCell ref="D10:F12"/>
    <mergeCell ref="G10:I10"/>
    <mergeCell ref="G11:I11"/>
    <mergeCell ref="G23:H23"/>
    <mergeCell ref="K13:K34"/>
    <mergeCell ref="D14:F15"/>
    <mergeCell ref="H6:I6"/>
    <mergeCell ref="H7:I7"/>
    <mergeCell ref="F8:G8"/>
    <mergeCell ref="H8:I8"/>
    <mergeCell ref="D20:D23"/>
    <mergeCell ref="E20:F22"/>
    <mergeCell ref="G20:H20"/>
    <mergeCell ref="D25:E30"/>
    <mergeCell ref="F25:F26"/>
    <mergeCell ref="F27:F28"/>
    <mergeCell ref="F29:F30"/>
    <mergeCell ref="G21:H21"/>
    <mergeCell ref="G22:H22"/>
    <mergeCell ref="A2:B2"/>
    <mergeCell ref="C2:C3"/>
    <mergeCell ref="D2:I3"/>
    <mergeCell ref="H5:I5"/>
    <mergeCell ref="F6:G7"/>
  </mergeCells>
  <phoneticPr fontId="1"/>
  <pageMargins left="0.70866141732283472" right="0.64" top="0.74803149606299213" bottom="0.74803149606299213"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529"/>
  <sheetViews>
    <sheetView view="pageBreakPreview" topLeftCell="A156" zoomScale="60" zoomScaleNormal="100" zoomScalePageLayoutView="40" workbookViewId="0">
      <selection activeCell="G134" sqref="G134"/>
    </sheetView>
  </sheetViews>
  <sheetFormatPr defaultRowHeight="18.75" x14ac:dyDescent="0.15"/>
  <cols>
    <col min="1" max="2" width="17.75" style="44" customWidth="1"/>
    <col min="3" max="3" width="91.25" style="73" bestFit="1" customWidth="1"/>
    <col min="4" max="4" width="40.875" style="81" customWidth="1"/>
    <col min="5" max="5" width="36.75" style="81" customWidth="1"/>
    <col min="6" max="6" width="112.875" style="73" customWidth="1"/>
    <col min="7" max="7" width="17.75" style="79" customWidth="1"/>
    <col min="8" max="8" width="17.75" style="74" customWidth="1"/>
    <col min="9" max="9" width="2.5" style="96" customWidth="1"/>
    <col min="10" max="16384" width="9" style="97"/>
  </cols>
  <sheetData>
    <row r="1" spans="1:10" ht="33" customHeight="1" x14ac:dyDescent="0.15">
      <c r="A1" s="257" t="s">
        <v>451</v>
      </c>
      <c r="B1" s="257"/>
      <c r="C1" s="257"/>
      <c r="D1" s="257"/>
      <c r="E1" s="257"/>
      <c r="F1" s="257"/>
    </row>
    <row r="2" spans="1:10" ht="30" customHeight="1" x14ac:dyDescent="0.15">
      <c r="A2" s="262" t="s">
        <v>2</v>
      </c>
      <c r="B2" s="263"/>
      <c r="C2" s="264" t="s">
        <v>3</v>
      </c>
      <c r="D2" s="258" t="s">
        <v>4</v>
      </c>
      <c r="E2" s="258"/>
      <c r="F2" s="258"/>
      <c r="G2" s="266" t="s">
        <v>9</v>
      </c>
      <c r="H2" s="258" t="s">
        <v>10</v>
      </c>
    </row>
    <row r="3" spans="1:10" ht="30" customHeight="1" x14ac:dyDescent="0.15">
      <c r="A3" s="54" t="s">
        <v>0</v>
      </c>
      <c r="B3" s="54" t="s">
        <v>1</v>
      </c>
      <c r="C3" s="265"/>
      <c r="D3" s="258"/>
      <c r="E3" s="258"/>
      <c r="F3" s="258"/>
      <c r="G3" s="266"/>
      <c r="H3" s="258"/>
    </row>
    <row r="4" spans="1:10" ht="19.5" customHeight="1" x14ac:dyDescent="0.15">
      <c r="A4" s="259" t="s">
        <v>366</v>
      </c>
      <c r="B4" s="260"/>
      <c r="C4" s="260"/>
      <c r="D4" s="260"/>
      <c r="E4" s="260"/>
      <c r="F4" s="260"/>
      <c r="G4" s="260"/>
      <c r="H4" s="261"/>
    </row>
    <row r="5" spans="1:10" ht="28.5" customHeight="1" x14ac:dyDescent="0.15">
      <c r="A5" s="107" t="s">
        <v>367</v>
      </c>
      <c r="B5" s="107">
        <v>1001</v>
      </c>
      <c r="C5" s="77" t="s">
        <v>368</v>
      </c>
      <c r="D5" s="245" t="s">
        <v>758</v>
      </c>
      <c r="E5" s="245" t="s">
        <v>761</v>
      </c>
      <c r="F5" s="82"/>
      <c r="G5" s="139">
        <f>'Ａ2　訪問型(介護予防訪問介護相当）'!H4</f>
        <v>1176</v>
      </c>
      <c r="H5" s="254" t="s">
        <v>11</v>
      </c>
    </row>
    <row r="6" spans="1:10" ht="28.5" customHeight="1" x14ac:dyDescent="0.15">
      <c r="A6" s="107" t="s">
        <v>367</v>
      </c>
      <c r="B6" s="107">
        <v>1002</v>
      </c>
      <c r="C6" s="77" t="s">
        <v>369</v>
      </c>
      <c r="D6" s="246"/>
      <c r="E6" s="246"/>
      <c r="F6" s="77" t="s">
        <v>179</v>
      </c>
      <c r="G6" s="139">
        <f>ROUND(G5*137/1000,0)</f>
        <v>161</v>
      </c>
      <c r="H6" s="255"/>
      <c r="J6" s="98"/>
    </row>
    <row r="7" spans="1:10" ht="28.5" customHeight="1" x14ac:dyDescent="0.15">
      <c r="A7" s="107" t="s">
        <v>367</v>
      </c>
      <c r="B7" s="107">
        <v>1003</v>
      </c>
      <c r="C7" s="77" t="s">
        <v>370</v>
      </c>
      <c r="D7" s="246"/>
      <c r="E7" s="246"/>
      <c r="F7" s="77" t="s">
        <v>180</v>
      </c>
      <c r="G7" s="139">
        <f>ROUND(G5*100/1000,0)</f>
        <v>118</v>
      </c>
      <c r="H7" s="255"/>
      <c r="J7" s="98"/>
    </row>
    <row r="8" spans="1:10" ht="28.5" customHeight="1" x14ac:dyDescent="0.15">
      <c r="A8" s="107" t="s">
        <v>367</v>
      </c>
      <c r="B8" s="107">
        <v>1004</v>
      </c>
      <c r="C8" s="77" t="s">
        <v>371</v>
      </c>
      <c r="D8" s="246"/>
      <c r="E8" s="246"/>
      <c r="F8" s="77" t="s">
        <v>181</v>
      </c>
      <c r="G8" s="139">
        <f>ROUND(G5*55/1000,0)</f>
        <v>65</v>
      </c>
      <c r="H8" s="255"/>
      <c r="J8" s="98"/>
    </row>
    <row r="9" spans="1:10" ht="28.5" customHeight="1" x14ac:dyDescent="0.15">
      <c r="A9" s="107" t="s">
        <v>367</v>
      </c>
      <c r="B9" s="107">
        <v>1005</v>
      </c>
      <c r="C9" s="77" t="s">
        <v>372</v>
      </c>
      <c r="D9" s="246"/>
      <c r="E9" s="246"/>
      <c r="F9" s="77" t="s">
        <v>203</v>
      </c>
      <c r="G9" s="139">
        <f>ROUND(G8*0.9,0)</f>
        <v>59</v>
      </c>
      <c r="H9" s="255"/>
      <c r="J9" s="98"/>
    </row>
    <row r="10" spans="1:10" ht="28.5" customHeight="1" x14ac:dyDescent="0.15">
      <c r="A10" s="107" t="s">
        <v>367</v>
      </c>
      <c r="B10" s="107">
        <v>1006</v>
      </c>
      <c r="C10" s="77" t="s">
        <v>373</v>
      </c>
      <c r="D10" s="246"/>
      <c r="E10" s="246"/>
      <c r="F10" s="77" t="s">
        <v>204</v>
      </c>
      <c r="G10" s="139">
        <f>ROUND(G8*0.8,0)</f>
        <v>52</v>
      </c>
      <c r="H10" s="255"/>
      <c r="J10" s="98"/>
    </row>
    <row r="11" spans="1:10" ht="28.5" customHeight="1" x14ac:dyDescent="0.15">
      <c r="A11" s="107" t="s">
        <v>365</v>
      </c>
      <c r="B11" s="107">
        <v>1007</v>
      </c>
      <c r="C11" s="77" t="s">
        <v>461</v>
      </c>
      <c r="D11" s="246"/>
      <c r="E11" s="246"/>
      <c r="F11" s="75" t="s">
        <v>463</v>
      </c>
      <c r="G11" s="139">
        <f>ROUND(G5*63/1000,0)</f>
        <v>74</v>
      </c>
      <c r="H11" s="255"/>
      <c r="J11" s="98"/>
    </row>
    <row r="12" spans="1:10" ht="28.5" customHeight="1" x14ac:dyDescent="0.15">
      <c r="A12" s="107" t="s">
        <v>365</v>
      </c>
      <c r="B12" s="107">
        <v>1008</v>
      </c>
      <c r="C12" s="77" t="s">
        <v>462</v>
      </c>
      <c r="D12" s="246"/>
      <c r="E12" s="246"/>
      <c r="F12" s="75" t="s">
        <v>466</v>
      </c>
      <c r="G12" s="139">
        <f>ROUND(G5*42/1000,0)</f>
        <v>49</v>
      </c>
      <c r="H12" s="255"/>
      <c r="J12" s="98"/>
    </row>
    <row r="13" spans="1:10" ht="28.5" customHeight="1" x14ac:dyDescent="0.15">
      <c r="A13" s="107" t="s">
        <v>365</v>
      </c>
      <c r="B13" s="107">
        <v>1009</v>
      </c>
      <c r="C13" s="77" t="str">
        <f>C5&amp;"令和３年９月３０日までの上乗せ分"</f>
        <v>訪問型独自サービスⅠ令和３年９月３０日までの上乗せ分</v>
      </c>
      <c r="D13" s="246"/>
      <c r="E13" s="246"/>
      <c r="F13" s="75" t="s">
        <v>569</v>
      </c>
      <c r="G13" s="139">
        <f>ROUND(G5*1/1000,0)</f>
        <v>1</v>
      </c>
      <c r="H13" s="255"/>
      <c r="J13" s="98"/>
    </row>
    <row r="14" spans="1:10" ht="28.5" customHeight="1" x14ac:dyDescent="0.15">
      <c r="A14" s="107" t="s">
        <v>365</v>
      </c>
      <c r="B14" s="107">
        <v>1011</v>
      </c>
      <c r="C14" s="77" t="s">
        <v>374</v>
      </c>
      <c r="D14" s="246"/>
      <c r="E14" s="246"/>
      <c r="F14" s="82" t="s">
        <v>375</v>
      </c>
      <c r="G14" s="139">
        <f>Ａ３訪問型【給付制限】!G5*0.9</f>
        <v>1058.4000000000001</v>
      </c>
      <c r="H14" s="255"/>
      <c r="J14" s="98"/>
    </row>
    <row r="15" spans="1:10" ht="28.5" customHeight="1" x14ac:dyDescent="0.15">
      <c r="A15" s="107" t="s">
        <v>367</v>
      </c>
      <c r="B15" s="107">
        <v>1012</v>
      </c>
      <c r="C15" s="77" t="s">
        <v>376</v>
      </c>
      <c r="D15" s="246"/>
      <c r="E15" s="246"/>
      <c r="F15" s="77" t="s">
        <v>179</v>
      </c>
      <c r="G15" s="139">
        <f>ROUND(G14*137/1000,0)</f>
        <v>145</v>
      </c>
      <c r="H15" s="255"/>
      <c r="J15" s="98"/>
    </row>
    <row r="16" spans="1:10" ht="28.5" customHeight="1" x14ac:dyDescent="0.15">
      <c r="A16" s="107" t="s">
        <v>367</v>
      </c>
      <c r="B16" s="107">
        <v>1013</v>
      </c>
      <c r="C16" s="77" t="s">
        <v>377</v>
      </c>
      <c r="D16" s="246"/>
      <c r="E16" s="246"/>
      <c r="F16" s="77" t="s">
        <v>180</v>
      </c>
      <c r="G16" s="139">
        <f>ROUND(G14*100/1000,0)</f>
        <v>106</v>
      </c>
      <c r="H16" s="255"/>
      <c r="J16" s="98"/>
    </row>
    <row r="17" spans="1:10" ht="28.5" customHeight="1" x14ac:dyDescent="0.15">
      <c r="A17" s="107" t="s">
        <v>367</v>
      </c>
      <c r="B17" s="107">
        <v>1014</v>
      </c>
      <c r="C17" s="77" t="s">
        <v>378</v>
      </c>
      <c r="D17" s="246"/>
      <c r="E17" s="246"/>
      <c r="F17" s="77" t="s">
        <v>181</v>
      </c>
      <c r="G17" s="139">
        <f>ROUND(G14*55/1000,0)</f>
        <v>58</v>
      </c>
      <c r="H17" s="255"/>
      <c r="J17" s="98"/>
    </row>
    <row r="18" spans="1:10" ht="28.5" customHeight="1" x14ac:dyDescent="0.15">
      <c r="A18" s="107" t="s">
        <v>367</v>
      </c>
      <c r="B18" s="107">
        <v>1015</v>
      </c>
      <c r="C18" s="77" t="s">
        <v>379</v>
      </c>
      <c r="D18" s="246"/>
      <c r="E18" s="246"/>
      <c r="F18" s="77" t="s">
        <v>203</v>
      </c>
      <c r="G18" s="139">
        <f>ROUND(G17*0.9,0)</f>
        <v>52</v>
      </c>
      <c r="H18" s="255"/>
      <c r="J18" s="98"/>
    </row>
    <row r="19" spans="1:10" ht="28.5" customHeight="1" x14ac:dyDescent="0.15">
      <c r="A19" s="107" t="s">
        <v>367</v>
      </c>
      <c r="B19" s="107">
        <v>1016</v>
      </c>
      <c r="C19" s="77" t="s">
        <v>380</v>
      </c>
      <c r="D19" s="246"/>
      <c r="E19" s="246"/>
      <c r="F19" s="77" t="s">
        <v>204</v>
      </c>
      <c r="G19" s="139">
        <f>ROUND(G17*0.8,0)</f>
        <v>46</v>
      </c>
      <c r="H19" s="255"/>
      <c r="J19" s="98"/>
    </row>
    <row r="20" spans="1:10" ht="28.5" customHeight="1" x14ac:dyDescent="0.15">
      <c r="A20" s="107" t="s">
        <v>365</v>
      </c>
      <c r="B20" s="107">
        <v>1017</v>
      </c>
      <c r="C20" s="77" t="s">
        <v>476</v>
      </c>
      <c r="D20" s="246"/>
      <c r="E20" s="246"/>
      <c r="F20" s="75" t="s">
        <v>463</v>
      </c>
      <c r="G20" s="139">
        <f>ROUND(G14*63/1000,0)</f>
        <v>67</v>
      </c>
      <c r="H20" s="255"/>
      <c r="J20" s="98"/>
    </row>
    <row r="21" spans="1:10" ht="28.5" customHeight="1" x14ac:dyDescent="0.15">
      <c r="A21" s="107" t="s">
        <v>365</v>
      </c>
      <c r="B21" s="107">
        <v>1018</v>
      </c>
      <c r="C21" s="77" t="s">
        <v>477</v>
      </c>
      <c r="D21" s="246"/>
      <c r="E21" s="246"/>
      <c r="F21" s="75" t="s">
        <v>466</v>
      </c>
      <c r="G21" s="139">
        <f>ROUND(G14*42/1000,0)</f>
        <v>44</v>
      </c>
      <c r="H21" s="255"/>
      <c r="J21" s="98"/>
    </row>
    <row r="22" spans="1:10" ht="28.5" customHeight="1" x14ac:dyDescent="0.15">
      <c r="A22" s="107" t="s">
        <v>365</v>
      </c>
      <c r="B22" s="107">
        <v>1019</v>
      </c>
      <c r="C22" s="77" t="str">
        <f>C14&amp;"令和３年９月３０日までの上乗せ分"</f>
        <v>訪問型独自サービスⅠ・同一令和３年９月３０日までの上乗せ分</v>
      </c>
      <c r="D22" s="246"/>
      <c r="E22" s="247"/>
      <c r="F22" s="75" t="s">
        <v>569</v>
      </c>
      <c r="G22" s="139">
        <f>ROUND(G14*1/1000,0)</f>
        <v>1</v>
      </c>
      <c r="H22" s="256"/>
      <c r="J22" s="98"/>
    </row>
    <row r="23" spans="1:10" ht="28.5" customHeight="1" x14ac:dyDescent="0.15">
      <c r="A23" s="107" t="s">
        <v>367</v>
      </c>
      <c r="B23" s="107">
        <v>1201</v>
      </c>
      <c r="C23" s="77" t="s">
        <v>89</v>
      </c>
      <c r="D23" s="246"/>
      <c r="E23" s="245" t="s">
        <v>761</v>
      </c>
      <c r="F23" s="82"/>
      <c r="G23" s="139">
        <f>'Ａ2　訪問型(介護予防訪問介護相当）'!H5</f>
        <v>39</v>
      </c>
      <c r="H23" s="242" t="s">
        <v>12</v>
      </c>
      <c r="J23" s="98"/>
    </row>
    <row r="24" spans="1:10" ht="28.5" customHeight="1" x14ac:dyDescent="0.15">
      <c r="A24" s="107" t="s">
        <v>365</v>
      </c>
      <c r="B24" s="107">
        <v>1202</v>
      </c>
      <c r="C24" s="77" t="s">
        <v>381</v>
      </c>
      <c r="D24" s="246"/>
      <c r="E24" s="246"/>
      <c r="F24" s="77" t="s">
        <v>179</v>
      </c>
      <c r="G24" s="139">
        <f>ROUND(G23*137/1000,0)</f>
        <v>5</v>
      </c>
      <c r="H24" s="243"/>
      <c r="J24" s="98"/>
    </row>
    <row r="25" spans="1:10" ht="28.5" customHeight="1" x14ac:dyDescent="0.15">
      <c r="A25" s="107" t="s">
        <v>365</v>
      </c>
      <c r="B25" s="107">
        <v>1203</v>
      </c>
      <c r="C25" s="77" t="s">
        <v>382</v>
      </c>
      <c r="D25" s="246"/>
      <c r="E25" s="246"/>
      <c r="F25" s="77" t="s">
        <v>180</v>
      </c>
      <c r="G25" s="139">
        <f>ROUND(G23*100/1000,0)</f>
        <v>4</v>
      </c>
      <c r="H25" s="243"/>
      <c r="J25" s="98"/>
    </row>
    <row r="26" spans="1:10" ht="28.5" customHeight="1" x14ac:dyDescent="0.15">
      <c r="A26" s="107" t="s">
        <v>365</v>
      </c>
      <c r="B26" s="107">
        <v>1204</v>
      </c>
      <c r="C26" s="77" t="s">
        <v>383</v>
      </c>
      <c r="D26" s="246"/>
      <c r="E26" s="246"/>
      <c r="F26" s="77" t="s">
        <v>181</v>
      </c>
      <c r="G26" s="139">
        <f>ROUND(G23*55/1000,0)</f>
        <v>2</v>
      </c>
      <c r="H26" s="243"/>
      <c r="J26" s="98"/>
    </row>
    <row r="27" spans="1:10" ht="28.5" customHeight="1" x14ac:dyDescent="0.15">
      <c r="A27" s="107" t="s">
        <v>365</v>
      </c>
      <c r="B27" s="107">
        <v>1205</v>
      </c>
      <c r="C27" s="77" t="s">
        <v>384</v>
      </c>
      <c r="D27" s="246"/>
      <c r="E27" s="246"/>
      <c r="F27" s="77" t="s">
        <v>203</v>
      </c>
      <c r="G27" s="139">
        <f>ROUND(G26*0.9,0)</f>
        <v>2</v>
      </c>
      <c r="H27" s="243"/>
      <c r="J27" s="98"/>
    </row>
    <row r="28" spans="1:10" ht="28.5" customHeight="1" x14ac:dyDescent="0.15">
      <c r="A28" s="107" t="s">
        <v>365</v>
      </c>
      <c r="B28" s="107">
        <v>1206</v>
      </c>
      <c r="C28" s="77" t="s">
        <v>385</v>
      </c>
      <c r="D28" s="246"/>
      <c r="E28" s="246"/>
      <c r="F28" s="77" t="s">
        <v>204</v>
      </c>
      <c r="G28" s="139">
        <f>ROUND(G26*0.8,0)</f>
        <v>2</v>
      </c>
      <c r="H28" s="243"/>
      <c r="J28" s="98"/>
    </row>
    <row r="29" spans="1:10" ht="28.5" customHeight="1" x14ac:dyDescent="0.15">
      <c r="A29" s="107" t="s">
        <v>365</v>
      </c>
      <c r="B29" s="107">
        <v>1207</v>
      </c>
      <c r="C29" s="77" t="s">
        <v>474</v>
      </c>
      <c r="D29" s="246"/>
      <c r="E29" s="246"/>
      <c r="F29" s="75" t="s">
        <v>463</v>
      </c>
      <c r="G29" s="139">
        <f>ROUND(G23*63/1000,0)</f>
        <v>2</v>
      </c>
      <c r="H29" s="243"/>
      <c r="J29" s="98"/>
    </row>
    <row r="30" spans="1:10" ht="28.5" customHeight="1" x14ac:dyDescent="0.15">
      <c r="A30" s="107" t="s">
        <v>365</v>
      </c>
      <c r="B30" s="107">
        <v>1208</v>
      </c>
      <c r="C30" s="77" t="s">
        <v>475</v>
      </c>
      <c r="D30" s="246"/>
      <c r="E30" s="246"/>
      <c r="F30" s="75" t="s">
        <v>466</v>
      </c>
      <c r="G30" s="139">
        <f>ROUND(G23*42/1000,0)</f>
        <v>2</v>
      </c>
      <c r="H30" s="243"/>
      <c r="J30" s="98"/>
    </row>
    <row r="31" spans="1:10" ht="28.5" customHeight="1" x14ac:dyDescent="0.15">
      <c r="A31" s="107" t="s">
        <v>365</v>
      </c>
      <c r="B31" s="107">
        <v>1211</v>
      </c>
      <c r="C31" s="77" t="s">
        <v>90</v>
      </c>
      <c r="D31" s="246"/>
      <c r="E31" s="246"/>
      <c r="F31" s="82" t="s">
        <v>17</v>
      </c>
      <c r="G31" s="139">
        <f>Ａ３訪問型【給付制限】!G23*0.9</f>
        <v>35.1</v>
      </c>
      <c r="H31" s="243"/>
      <c r="J31" s="98"/>
    </row>
    <row r="32" spans="1:10" ht="28.5" customHeight="1" x14ac:dyDescent="0.15">
      <c r="A32" s="107" t="s">
        <v>365</v>
      </c>
      <c r="B32" s="107">
        <v>1212</v>
      </c>
      <c r="C32" s="77" t="s">
        <v>386</v>
      </c>
      <c r="D32" s="246"/>
      <c r="E32" s="246"/>
      <c r="F32" s="77" t="s">
        <v>179</v>
      </c>
      <c r="G32" s="139">
        <f>ROUND(G31*137/1000,0)</f>
        <v>5</v>
      </c>
      <c r="H32" s="243"/>
      <c r="J32" s="98"/>
    </row>
    <row r="33" spans="1:10" ht="28.5" customHeight="1" x14ac:dyDescent="0.15">
      <c r="A33" s="107" t="s">
        <v>365</v>
      </c>
      <c r="B33" s="107">
        <v>1213</v>
      </c>
      <c r="C33" s="77" t="s">
        <v>387</v>
      </c>
      <c r="D33" s="246"/>
      <c r="E33" s="246"/>
      <c r="F33" s="77" t="s">
        <v>180</v>
      </c>
      <c r="G33" s="139">
        <f>ROUND(G31*100/1000,0)</f>
        <v>4</v>
      </c>
      <c r="H33" s="243"/>
      <c r="J33" s="98"/>
    </row>
    <row r="34" spans="1:10" ht="28.5" customHeight="1" x14ac:dyDescent="0.15">
      <c r="A34" s="107" t="s">
        <v>365</v>
      </c>
      <c r="B34" s="107">
        <v>1214</v>
      </c>
      <c r="C34" s="77" t="s">
        <v>388</v>
      </c>
      <c r="D34" s="246"/>
      <c r="E34" s="246"/>
      <c r="F34" s="77" t="s">
        <v>181</v>
      </c>
      <c r="G34" s="139">
        <f>ROUND(G31*55/1000,0)</f>
        <v>2</v>
      </c>
      <c r="H34" s="243"/>
      <c r="J34" s="98"/>
    </row>
    <row r="35" spans="1:10" ht="28.5" customHeight="1" x14ac:dyDescent="0.15">
      <c r="A35" s="107" t="s">
        <v>365</v>
      </c>
      <c r="B35" s="107">
        <v>1215</v>
      </c>
      <c r="C35" s="77" t="s">
        <v>389</v>
      </c>
      <c r="D35" s="246"/>
      <c r="E35" s="246"/>
      <c r="F35" s="77" t="s">
        <v>203</v>
      </c>
      <c r="G35" s="139">
        <f>ROUND(G34*0.9,0)</f>
        <v>2</v>
      </c>
      <c r="H35" s="243"/>
      <c r="J35" s="98"/>
    </row>
    <row r="36" spans="1:10" ht="28.5" customHeight="1" x14ac:dyDescent="0.15">
      <c r="A36" s="107" t="s">
        <v>365</v>
      </c>
      <c r="B36" s="107">
        <v>1216</v>
      </c>
      <c r="C36" s="77" t="s">
        <v>390</v>
      </c>
      <c r="D36" s="246"/>
      <c r="E36" s="246"/>
      <c r="F36" s="77" t="s">
        <v>204</v>
      </c>
      <c r="G36" s="139">
        <f>ROUND(G34*0.8,0)</f>
        <v>2</v>
      </c>
      <c r="H36" s="243"/>
      <c r="J36" s="98"/>
    </row>
    <row r="37" spans="1:10" ht="28.5" customHeight="1" x14ac:dyDescent="0.15">
      <c r="A37" s="107" t="s">
        <v>365</v>
      </c>
      <c r="B37" s="107">
        <v>1217</v>
      </c>
      <c r="C37" s="77" t="s">
        <v>472</v>
      </c>
      <c r="D37" s="246"/>
      <c r="E37" s="246"/>
      <c r="F37" s="75" t="s">
        <v>463</v>
      </c>
      <c r="G37" s="139">
        <f>ROUND(G31*63/1000,0)</f>
        <v>2</v>
      </c>
      <c r="H37" s="243"/>
      <c r="J37" s="98"/>
    </row>
    <row r="38" spans="1:10" ht="28.5" customHeight="1" x14ac:dyDescent="0.15">
      <c r="A38" s="107" t="s">
        <v>365</v>
      </c>
      <c r="B38" s="107">
        <v>1218</v>
      </c>
      <c r="C38" s="77" t="s">
        <v>473</v>
      </c>
      <c r="D38" s="247"/>
      <c r="E38" s="247"/>
      <c r="F38" s="75" t="s">
        <v>466</v>
      </c>
      <c r="G38" s="139">
        <f>ROUND(G31*42/1000,0)</f>
        <v>1</v>
      </c>
      <c r="H38" s="244"/>
      <c r="J38" s="98"/>
    </row>
    <row r="39" spans="1:10" ht="28.5" customHeight="1" x14ac:dyDescent="0.15">
      <c r="A39" s="107" t="s">
        <v>365</v>
      </c>
      <c r="B39" s="107">
        <v>1021</v>
      </c>
      <c r="C39" s="77" t="s">
        <v>91</v>
      </c>
      <c r="D39" s="245" t="s">
        <v>700</v>
      </c>
      <c r="E39" s="245" t="s">
        <v>762</v>
      </c>
      <c r="F39" s="75"/>
      <c r="G39" s="139">
        <f>'Ａ2　訪問型(介護予防訪問介護相当）'!H6</f>
        <v>2349</v>
      </c>
      <c r="H39" s="254" t="s">
        <v>11</v>
      </c>
    </row>
    <row r="40" spans="1:10" ht="28.5" customHeight="1" x14ac:dyDescent="0.15">
      <c r="A40" s="107" t="s">
        <v>365</v>
      </c>
      <c r="B40" s="107">
        <v>1022</v>
      </c>
      <c r="C40" s="77" t="s">
        <v>391</v>
      </c>
      <c r="D40" s="246"/>
      <c r="E40" s="246"/>
      <c r="F40" s="77" t="s">
        <v>179</v>
      </c>
      <c r="G40" s="139">
        <f>ROUND(G39*137/1000,0)</f>
        <v>322</v>
      </c>
      <c r="H40" s="255"/>
    </row>
    <row r="41" spans="1:10" ht="28.5" customHeight="1" x14ac:dyDescent="0.15">
      <c r="A41" s="107" t="s">
        <v>365</v>
      </c>
      <c r="B41" s="107">
        <v>1023</v>
      </c>
      <c r="C41" s="77" t="s">
        <v>392</v>
      </c>
      <c r="D41" s="246"/>
      <c r="E41" s="246"/>
      <c r="F41" s="77" t="s">
        <v>180</v>
      </c>
      <c r="G41" s="139">
        <f>ROUND(G39*100/1000,0)</f>
        <v>235</v>
      </c>
      <c r="H41" s="255"/>
    </row>
    <row r="42" spans="1:10" ht="28.5" customHeight="1" x14ac:dyDescent="0.15">
      <c r="A42" s="107" t="s">
        <v>365</v>
      </c>
      <c r="B42" s="107">
        <v>1024</v>
      </c>
      <c r="C42" s="77" t="s">
        <v>393</v>
      </c>
      <c r="D42" s="246"/>
      <c r="E42" s="246"/>
      <c r="F42" s="77" t="s">
        <v>181</v>
      </c>
      <c r="G42" s="139">
        <f>ROUND(G39*55/1000,0)</f>
        <v>129</v>
      </c>
      <c r="H42" s="255"/>
    </row>
    <row r="43" spans="1:10" ht="28.5" customHeight="1" x14ac:dyDescent="0.15">
      <c r="A43" s="107" t="s">
        <v>365</v>
      </c>
      <c r="B43" s="107">
        <v>1025</v>
      </c>
      <c r="C43" s="77" t="s">
        <v>394</v>
      </c>
      <c r="D43" s="246"/>
      <c r="E43" s="246"/>
      <c r="F43" s="77" t="s">
        <v>203</v>
      </c>
      <c r="G43" s="139">
        <f>ROUND(G42*0.9,0)</f>
        <v>116</v>
      </c>
      <c r="H43" s="255"/>
    </row>
    <row r="44" spans="1:10" ht="28.5" customHeight="1" x14ac:dyDescent="0.15">
      <c r="A44" s="107" t="s">
        <v>365</v>
      </c>
      <c r="B44" s="107">
        <v>1026</v>
      </c>
      <c r="C44" s="77" t="s">
        <v>395</v>
      </c>
      <c r="D44" s="246"/>
      <c r="E44" s="246"/>
      <c r="F44" s="77" t="s">
        <v>204</v>
      </c>
      <c r="G44" s="139">
        <f>ROUND(G42*0.8,0)</f>
        <v>103</v>
      </c>
      <c r="H44" s="255"/>
    </row>
    <row r="45" spans="1:10" ht="28.5" customHeight="1" x14ac:dyDescent="0.15">
      <c r="A45" s="107" t="s">
        <v>365</v>
      </c>
      <c r="B45" s="107">
        <v>1027</v>
      </c>
      <c r="C45" s="77" t="s">
        <v>470</v>
      </c>
      <c r="D45" s="246"/>
      <c r="E45" s="246"/>
      <c r="F45" s="75" t="s">
        <v>463</v>
      </c>
      <c r="G45" s="139">
        <f>ROUND(G39*63/1000,0)</f>
        <v>148</v>
      </c>
      <c r="H45" s="255"/>
    </row>
    <row r="46" spans="1:10" ht="28.5" customHeight="1" x14ac:dyDescent="0.15">
      <c r="A46" s="107" t="s">
        <v>365</v>
      </c>
      <c r="B46" s="107">
        <v>1028</v>
      </c>
      <c r="C46" s="77" t="s">
        <v>471</v>
      </c>
      <c r="D46" s="246"/>
      <c r="E46" s="246"/>
      <c r="F46" s="75" t="s">
        <v>466</v>
      </c>
      <c r="G46" s="139">
        <f>ROUND(G39*42/1000,0)</f>
        <v>99</v>
      </c>
      <c r="H46" s="255"/>
    </row>
    <row r="47" spans="1:10" ht="28.5" customHeight="1" x14ac:dyDescent="0.15">
      <c r="A47" s="107" t="s">
        <v>365</v>
      </c>
      <c r="B47" s="107">
        <v>1029</v>
      </c>
      <c r="C47" s="77" t="str">
        <f>C39&amp;"令和３年９月３０日までの上乗せ分"</f>
        <v>訪問型独自サービスⅡ令和３年９月３０日までの上乗せ分</v>
      </c>
      <c r="D47" s="246"/>
      <c r="E47" s="246"/>
      <c r="F47" s="75" t="s">
        <v>569</v>
      </c>
      <c r="G47" s="139">
        <f>ROUND(G39*1/1000,0)</f>
        <v>2</v>
      </c>
      <c r="H47" s="255"/>
    </row>
    <row r="48" spans="1:10" ht="28.5" customHeight="1" x14ac:dyDescent="0.15">
      <c r="A48" s="107" t="s">
        <v>365</v>
      </c>
      <c r="B48" s="107">
        <v>1031</v>
      </c>
      <c r="C48" s="77" t="s">
        <v>396</v>
      </c>
      <c r="D48" s="246"/>
      <c r="E48" s="246"/>
      <c r="F48" s="82" t="s">
        <v>397</v>
      </c>
      <c r="G48" s="139">
        <f>Ａ３訪問型【給付制限】!G39*0.9</f>
        <v>2114.1</v>
      </c>
      <c r="H48" s="255"/>
      <c r="J48" s="98"/>
    </row>
    <row r="49" spans="1:10" ht="28.5" customHeight="1" x14ac:dyDescent="0.15">
      <c r="A49" s="107" t="s">
        <v>365</v>
      </c>
      <c r="B49" s="107">
        <v>1032</v>
      </c>
      <c r="C49" s="77" t="s">
        <v>398</v>
      </c>
      <c r="D49" s="246"/>
      <c r="E49" s="246"/>
      <c r="F49" s="77" t="s">
        <v>179</v>
      </c>
      <c r="G49" s="139">
        <f>ROUND(G48*137/1000,0)</f>
        <v>290</v>
      </c>
      <c r="H49" s="255"/>
      <c r="J49" s="98"/>
    </row>
    <row r="50" spans="1:10" ht="28.5" customHeight="1" x14ac:dyDescent="0.15">
      <c r="A50" s="107" t="s">
        <v>365</v>
      </c>
      <c r="B50" s="107">
        <v>1033</v>
      </c>
      <c r="C50" s="77" t="s">
        <v>399</v>
      </c>
      <c r="D50" s="246"/>
      <c r="E50" s="246"/>
      <c r="F50" s="77" t="s">
        <v>180</v>
      </c>
      <c r="G50" s="139">
        <f>ROUND(G48*100/1000,0)</f>
        <v>211</v>
      </c>
      <c r="H50" s="255"/>
      <c r="J50" s="98"/>
    </row>
    <row r="51" spans="1:10" ht="28.5" customHeight="1" x14ac:dyDescent="0.15">
      <c r="A51" s="107" t="s">
        <v>365</v>
      </c>
      <c r="B51" s="107">
        <v>1034</v>
      </c>
      <c r="C51" s="77" t="s">
        <v>400</v>
      </c>
      <c r="D51" s="246"/>
      <c r="E51" s="246"/>
      <c r="F51" s="77" t="s">
        <v>181</v>
      </c>
      <c r="G51" s="139">
        <f>ROUND(G48*55/1000,0)</f>
        <v>116</v>
      </c>
      <c r="H51" s="255"/>
      <c r="J51" s="98"/>
    </row>
    <row r="52" spans="1:10" ht="28.5" customHeight="1" x14ac:dyDescent="0.15">
      <c r="A52" s="107" t="s">
        <v>365</v>
      </c>
      <c r="B52" s="107">
        <v>1035</v>
      </c>
      <c r="C52" s="77" t="s">
        <v>401</v>
      </c>
      <c r="D52" s="246"/>
      <c r="E52" s="246"/>
      <c r="F52" s="77" t="s">
        <v>203</v>
      </c>
      <c r="G52" s="139">
        <f>ROUND(G51*0.9,0)</f>
        <v>104</v>
      </c>
      <c r="H52" s="255"/>
      <c r="J52" s="98"/>
    </row>
    <row r="53" spans="1:10" ht="28.5" customHeight="1" x14ac:dyDescent="0.15">
      <c r="A53" s="107" t="s">
        <v>365</v>
      </c>
      <c r="B53" s="107">
        <v>1036</v>
      </c>
      <c r="C53" s="77" t="s">
        <v>402</v>
      </c>
      <c r="D53" s="246"/>
      <c r="E53" s="246"/>
      <c r="F53" s="77" t="s">
        <v>204</v>
      </c>
      <c r="G53" s="139">
        <f>ROUND(G51*0.8,0)</f>
        <v>93</v>
      </c>
      <c r="H53" s="255"/>
      <c r="J53" s="98"/>
    </row>
    <row r="54" spans="1:10" ht="28.5" customHeight="1" x14ac:dyDescent="0.15">
      <c r="A54" s="107" t="s">
        <v>365</v>
      </c>
      <c r="B54" s="107">
        <v>1037</v>
      </c>
      <c r="C54" s="77" t="s">
        <v>468</v>
      </c>
      <c r="D54" s="246"/>
      <c r="E54" s="246"/>
      <c r="F54" s="75" t="s">
        <v>463</v>
      </c>
      <c r="G54" s="139">
        <f>ROUND(G48*63/1000,0)</f>
        <v>133</v>
      </c>
      <c r="H54" s="255"/>
      <c r="J54" s="98"/>
    </row>
    <row r="55" spans="1:10" ht="28.5" customHeight="1" x14ac:dyDescent="0.15">
      <c r="A55" s="107" t="s">
        <v>365</v>
      </c>
      <c r="B55" s="107">
        <v>1038</v>
      </c>
      <c r="C55" s="77" t="s">
        <v>469</v>
      </c>
      <c r="D55" s="246"/>
      <c r="E55" s="246"/>
      <c r="F55" s="75" t="s">
        <v>466</v>
      </c>
      <c r="G55" s="139">
        <f>ROUND(G48*42/1000,0)</f>
        <v>89</v>
      </c>
      <c r="H55" s="255"/>
      <c r="J55" s="98"/>
    </row>
    <row r="56" spans="1:10" ht="28.5" customHeight="1" x14ac:dyDescent="0.15">
      <c r="A56" s="107" t="s">
        <v>365</v>
      </c>
      <c r="B56" s="107">
        <v>1039</v>
      </c>
      <c r="C56" s="77" t="str">
        <f>C48&amp;"令和３年９月３０日までの上乗せ分"</f>
        <v>訪問型独自サービスⅡ・同一令和３年９月３０日までの上乗せ分</v>
      </c>
      <c r="D56" s="246"/>
      <c r="E56" s="247"/>
      <c r="F56" s="75" t="s">
        <v>569</v>
      </c>
      <c r="G56" s="139">
        <f>ROUND(G48*1/1000,0)</f>
        <v>2</v>
      </c>
      <c r="H56" s="256"/>
      <c r="J56" s="98"/>
    </row>
    <row r="57" spans="1:10" ht="28.5" customHeight="1" x14ac:dyDescent="0.15">
      <c r="A57" s="107" t="s">
        <v>365</v>
      </c>
      <c r="B57" s="107">
        <v>1221</v>
      </c>
      <c r="C57" s="77" t="s">
        <v>92</v>
      </c>
      <c r="D57" s="246"/>
      <c r="E57" s="245" t="s">
        <v>87</v>
      </c>
      <c r="F57" s="75"/>
      <c r="G57" s="139">
        <f>'Ａ2　訪問型(介護予防訪問介護相当）'!H7</f>
        <v>77</v>
      </c>
      <c r="H57" s="242" t="s">
        <v>12</v>
      </c>
      <c r="J57" s="98"/>
    </row>
    <row r="58" spans="1:10" ht="28.5" customHeight="1" x14ac:dyDescent="0.15">
      <c r="A58" s="107" t="s">
        <v>365</v>
      </c>
      <c r="B58" s="107">
        <v>1222</v>
      </c>
      <c r="C58" s="77" t="s">
        <v>403</v>
      </c>
      <c r="D58" s="246"/>
      <c r="E58" s="246"/>
      <c r="F58" s="77" t="s">
        <v>179</v>
      </c>
      <c r="G58" s="139">
        <f>ROUND(G57*137/1000,0)</f>
        <v>11</v>
      </c>
      <c r="H58" s="243"/>
      <c r="J58" s="98"/>
    </row>
    <row r="59" spans="1:10" ht="28.5" customHeight="1" x14ac:dyDescent="0.15">
      <c r="A59" s="107" t="s">
        <v>365</v>
      </c>
      <c r="B59" s="107">
        <v>1223</v>
      </c>
      <c r="C59" s="77" t="s">
        <v>404</v>
      </c>
      <c r="D59" s="246"/>
      <c r="E59" s="246"/>
      <c r="F59" s="77" t="s">
        <v>180</v>
      </c>
      <c r="G59" s="139">
        <f>ROUND(G57*100/1000,0)</f>
        <v>8</v>
      </c>
      <c r="H59" s="243"/>
      <c r="J59" s="98"/>
    </row>
    <row r="60" spans="1:10" ht="28.5" customHeight="1" x14ac:dyDescent="0.15">
      <c r="A60" s="107" t="s">
        <v>365</v>
      </c>
      <c r="B60" s="107">
        <v>1224</v>
      </c>
      <c r="C60" s="77" t="s">
        <v>405</v>
      </c>
      <c r="D60" s="246"/>
      <c r="E60" s="246"/>
      <c r="F60" s="77" t="s">
        <v>181</v>
      </c>
      <c r="G60" s="139">
        <f>ROUND(G57*55/1000,0)</f>
        <v>4</v>
      </c>
      <c r="H60" s="243"/>
      <c r="J60" s="98"/>
    </row>
    <row r="61" spans="1:10" ht="28.5" customHeight="1" x14ac:dyDescent="0.15">
      <c r="A61" s="107" t="s">
        <v>365</v>
      </c>
      <c r="B61" s="107">
        <v>1225</v>
      </c>
      <c r="C61" s="77" t="s">
        <v>406</v>
      </c>
      <c r="D61" s="246"/>
      <c r="E61" s="246"/>
      <c r="F61" s="77" t="s">
        <v>203</v>
      </c>
      <c r="G61" s="139">
        <f>ROUND(G60*0.9,0)</f>
        <v>4</v>
      </c>
      <c r="H61" s="243"/>
      <c r="J61" s="98"/>
    </row>
    <row r="62" spans="1:10" ht="28.5" customHeight="1" x14ac:dyDescent="0.15">
      <c r="A62" s="107" t="s">
        <v>365</v>
      </c>
      <c r="B62" s="107">
        <v>1226</v>
      </c>
      <c r="C62" s="77" t="s">
        <v>407</v>
      </c>
      <c r="D62" s="246"/>
      <c r="E62" s="246"/>
      <c r="F62" s="77" t="s">
        <v>204</v>
      </c>
      <c r="G62" s="139">
        <f>ROUND(G60*0.8,0)</f>
        <v>3</v>
      </c>
      <c r="H62" s="243"/>
      <c r="J62" s="98"/>
    </row>
    <row r="63" spans="1:10" ht="28.5" customHeight="1" x14ac:dyDescent="0.15">
      <c r="A63" s="107" t="s">
        <v>365</v>
      </c>
      <c r="B63" s="107">
        <v>1227</v>
      </c>
      <c r="C63" s="77" t="s">
        <v>467</v>
      </c>
      <c r="D63" s="246"/>
      <c r="E63" s="246"/>
      <c r="F63" s="75" t="s">
        <v>463</v>
      </c>
      <c r="G63" s="139">
        <f>ROUND(G57*63/1000,0)</f>
        <v>5</v>
      </c>
      <c r="H63" s="243"/>
      <c r="J63" s="98"/>
    </row>
    <row r="64" spans="1:10" ht="28.5" customHeight="1" x14ac:dyDescent="0.15">
      <c r="A64" s="107" t="s">
        <v>365</v>
      </c>
      <c r="B64" s="107">
        <v>1228</v>
      </c>
      <c r="C64" s="77" t="s">
        <v>494</v>
      </c>
      <c r="D64" s="246"/>
      <c r="E64" s="246"/>
      <c r="F64" s="75" t="s">
        <v>466</v>
      </c>
      <c r="G64" s="139">
        <f>ROUND(G57*42/1000,0)</f>
        <v>3</v>
      </c>
      <c r="H64" s="243"/>
      <c r="J64" s="98"/>
    </row>
    <row r="65" spans="1:10" ht="28.5" customHeight="1" x14ac:dyDescent="0.15">
      <c r="A65" s="107" t="s">
        <v>365</v>
      </c>
      <c r="B65" s="107">
        <v>1231</v>
      </c>
      <c r="C65" s="77" t="s">
        <v>169</v>
      </c>
      <c r="D65" s="246"/>
      <c r="E65" s="246"/>
      <c r="F65" s="82" t="s">
        <v>17</v>
      </c>
      <c r="G65" s="139">
        <f>Ａ３訪問型【給付制限】!G57*0.9</f>
        <v>69.3</v>
      </c>
      <c r="H65" s="243"/>
      <c r="J65" s="98"/>
    </row>
    <row r="66" spans="1:10" ht="28.5" customHeight="1" x14ac:dyDescent="0.15">
      <c r="A66" s="107" t="s">
        <v>365</v>
      </c>
      <c r="B66" s="107">
        <v>1232</v>
      </c>
      <c r="C66" s="77" t="s">
        <v>408</v>
      </c>
      <c r="D66" s="246"/>
      <c r="E66" s="246"/>
      <c r="F66" s="77" t="s">
        <v>179</v>
      </c>
      <c r="G66" s="139">
        <f>ROUND(G65*137/1000,0)</f>
        <v>9</v>
      </c>
      <c r="H66" s="243"/>
      <c r="J66" s="98"/>
    </row>
    <row r="67" spans="1:10" ht="28.5" customHeight="1" x14ac:dyDescent="0.15">
      <c r="A67" s="107" t="s">
        <v>365</v>
      </c>
      <c r="B67" s="107">
        <v>1233</v>
      </c>
      <c r="C67" s="77" t="s">
        <v>409</v>
      </c>
      <c r="D67" s="246"/>
      <c r="E67" s="246"/>
      <c r="F67" s="77" t="s">
        <v>180</v>
      </c>
      <c r="G67" s="139">
        <f>ROUND(G65*100/1000,0)</f>
        <v>7</v>
      </c>
      <c r="H67" s="243"/>
      <c r="J67" s="98"/>
    </row>
    <row r="68" spans="1:10" ht="28.5" customHeight="1" x14ac:dyDescent="0.15">
      <c r="A68" s="107" t="s">
        <v>365</v>
      </c>
      <c r="B68" s="107">
        <v>1234</v>
      </c>
      <c r="C68" s="77" t="s">
        <v>410</v>
      </c>
      <c r="D68" s="246"/>
      <c r="E68" s="246"/>
      <c r="F68" s="77" t="s">
        <v>181</v>
      </c>
      <c r="G68" s="139">
        <f>ROUND(G65*55/1000,0)</f>
        <v>4</v>
      </c>
      <c r="H68" s="243"/>
      <c r="J68" s="98"/>
    </row>
    <row r="69" spans="1:10" ht="28.5" customHeight="1" x14ac:dyDescent="0.15">
      <c r="A69" s="107" t="s">
        <v>365</v>
      </c>
      <c r="B69" s="107">
        <v>1235</v>
      </c>
      <c r="C69" s="77" t="s">
        <v>411</v>
      </c>
      <c r="D69" s="246"/>
      <c r="E69" s="246"/>
      <c r="F69" s="77" t="s">
        <v>203</v>
      </c>
      <c r="G69" s="139">
        <f>ROUND(G68*0.9,0)</f>
        <v>4</v>
      </c>
      <c r="H69" s="243"/>
      <c r="J69" s="98"/>
    </row>
    <row r="70" spans="1:10" ht="28.5" customHeight="1" x14ac:dyDescent="0.15">
      <c r="A70" s="107" t="s">
        <v>365</v>
      </c>
      <c r="B70" s="107">
        <v>1236</v>
      </c>
      <c r="C70" s="77" t="s">
        <v>412</v>
      </c>
      <c r="D70" s="246"/>
      <c r="E70" s="246"/>
      <c r="F70" s="77" t="s">
        <v>204</v>
      </c>
      <c r="G70" s="139">
        <f>ROUND(G68*0.8,0)</f>
        <v>3</v>
      </c>
      <c r="H70" s="243"/>
      <c r="J70" s="98"/>
    </row>
    <row r="71" spans="1:10" ht="28.5" customHeight="1" x14ac:dyDescent="0.15">
      <c r="A71" s="107" t="s">
        <v>365</v>
      </c>
      <c r="B71" s="107">
        <v>1237</v>
      </c>
      <c r="C71" s="77" t="s">
        <v>478</v>
      </c>
      <c r="D71" s="246"/>
      <c r="E71" s="246"/>
      <c r="F71" s="75" t="s">
        <v>463</v>
      </c>
      <c r="G71" s="139">
        <f>ROUND(G65*63/1000,0)</f>
        <v>4</v>
      </c>
      <c r="H71" s="243"/>
      <c r="J71" s="98"/>
    </row>
    <row r="72" spans="1:10" ht="28.5" customHeight="1" x14ac:dyDescent="0.15">
      <c r="A72" s="107" t="s">
        <v>365</v>
      </c>
      <c r="B72" s="107">
        <v>1238</v>
      </c>
      <c r="C72" s="77" t="s">
        <v>479</v>
      </c>
      <c r="D72" s="247"/>
      <c r="E72" s="247"/>
      <c r="F72" s="75" t="s">
        <v>466</v>
      </c>
      <c r="G72" s="139">
        <f>ROUND(G65*42/1000,0)</f>
        <v>3</v>
      </c>
      <c r="H72" s="244"/>
      <c r="J72" s="98"/>
    </row>
    <row r="73" spans="1:10" ht="28.5" customHeight="1" x14ac:dyDescent="0.15">
      <c r="A73" s="107" t="s">
        <v>365</v>
      </c>
      <c r="B73" s="107">
        <v>1041</v>
      </c>
      <c r="C73" s="77" t="s">
        <v>93</v>
      </c>
      <c r="D73" s="278" t="s">
        <v>701</v>
      </c>
      <c r="E73" s="245" t="s">
        <v>763</v>
      </c>
      <c r="F73" s="75"/>
      <c r="G73" s="139">
        <f>'Ａ2　訪問型(介護予防訪問介護相当）'!H8</f>
        <v>3727</v>
      </c>
      <c r="H73" s="248" t="s">
        <v>11</v>
      </c>
    </row>
    <row r="74" spans="1:10" ht="28.5" customHeight="1" x14ac:dyDescent="0.15">
      <c r="A74" s="107" t="s">
        <v>365</v>
      </c>
      <c r="B74" s="107">
        <v>1042</v>
      </c>
      <c r="C74" s="77" t="s">
        <v>413</v>
      </c>
      <c r="D74" s="279"/>
      <c r="E74" s="246"/>
      <c r="F74" s="77" t="s">
        <v>179</v>
      </c>
      <c r="G74" s="139">
        <f>ROUND(G73*137/1000,0)</f>
        <v>511</v>
      </c>
      <c r="H74" s="249"/>
    </row>
    <row r="75" spans="1:10" ht="28.5" customHeight="1" x14ac:dyDescent="0.15">
      <c r="A75" s="107" t="s">
        <v>365</v>
      </c>
      <c r="B75" s="107">
        <v>1043</v>
      </c>
      <c r="C75" s="77" t="s">
        <v>414</v>
      </c>
      <c r="D75" s="279"/>
      <c r="E75" s="246"/>
      <c r="F75" s="77" t="s">
        <v>180</v>
      </c>
      <c r="G75" s="139">
        <f>ROUND(G73*100/1000,0)</f>
        <v>373</v>
      </c>
      <c r="H75" s="249"/>
    </row>
    <row r="76" spans="1:10" ht="28.5" customHeight="1" x14ac:dyDescent="0.15">
      <c r="A76" s="107" t="s">
        <v>365</v>
      </c>
      <c r="B76" s="107">
        <v>1044</v>
      </c>
      <c r="C76" s="77" t="s">
        <v>415</v>
      </c>
      <c r="D76" s="279"/>
      <c r="E76" s="246"/>
      <c r="F76" s="77" t="s">
        <v>181</v>
      </c>
      <c r="G76" s="139">
        <f>ROUND(G73*55/1000,0)</f>
        <v>205</v>
      </c>
      <c r="H76" s="249"/>
    </row>
    <row r="77" spans="1:10" ht="28.5" customHeight="1" x14ac:dyDescent="0.15">
      <c r="A77" s="107" t="s">
        <v>365</v>
      </c>
      <c r="B77" s="107">
        <v>1045</v>
      </c>
      <c r="C77" s="77" t="s">
        <v>416</v>
      </c>
      <c r="D77" s="279"/>
      <c r="E77" s="246"/>
      <c r="F77" s="77" t="s">
        <v>203</v>
      </c>
      <c r="G77" s="139">
        <f>ROUND(G76*0.9,0)</f>
        <v>185</v>
      </c>
      <c r="H77" s="249"/>
    </row>
    <row r="78" spans="1:10" ht="28.5" customHeight="1" x14ac:dyDescent="0.15">
      <c r="A78" s="107" t="s">
        <v>365</v>
      </c>
      <c r="B78" s="107">
        <v>1046</v>
      </c>
      <c r="C78" s="77" t="s">
        <v>417</v>
      </c>
      <c r="D78" s="279"/>
      <c r="E78" s="246"/>
      <c r="F78" s="77" t="s">
        <v>204</v>
      </c>
      <c r="G78" s="139">
        <f>ROUND(G76*0.8,0)</f>
        <v>164</v>
      </c>
      <c r="H78" s="249"/>
    </row>
    <row r="79" spans="1:10" ht="28.5" customHeight="1" x14ac:dyDescent="0.15">
      <c r="A79" s="107" t="s">
        <v>365</v>
      </c>
      <c r="B79" s="107">
        <v>1047</v>
      </c>
      <c r="C79" s="77" t="s">
        <v>480</v>
      </c>
      <c r="D79" s="279"/>
      <c r="E79" s="246"/>
      <c r="F79" s="75" t="s">
        <v>463</v>
      </c>
      <c r="G79" s="139">
        <f>ROUND(G73*63/1000,0)</f>
        <v>235</v>
      </c>
      <c r="H79" s="249"/>
    </row>
    <row r="80" spans="1:10" ht="28.5" customHeight="1" x14ac:dyDescent="0.15">
      <c r="A80" s="107" t="s">
        <v>365</v>
      </c>
      <c r="B80" s="107">
        <v>1048</v>
      </c>
      <c r="C80" s="77" t="s">
        <v>481</v>
      </c>
      <c r="D80" s="279"/>
      <c r="E80" s="246"/>
      <c r="F80" s="75" t="s">
        <v>466</v>
      </c>
      <c r="G80" s="139">
        <f>ROUND(G73*42/1000,0)</f>
        <v>157</v>
      </c>
      <c r="H80" s="249"/>
    </row>
    <row r="81" spans="1:10" ht="28.5" customHeight="1" x14ac:dyDescent="0.15">
      <c r="A81" s="107" t="s">
        <v>365</v>
      </c>
      <c r="B81" s="107">
        <v>1049</v>
      </c>
      <c r="C81" s="77" t="str">
        <f>C73&amp;"令和３年９月３０日までの上乗せ分"</f>
        <v>訪問型独自サービスⅢ令和３年９月３０日までの上乗せ分</v>
      </c>
      <c r="D81" s="279"/>
      <c r="E81" s="246"/>
      <c r="F81" s="75" t="s">
        <v>569</v>
      </c>
      <c r="G81" s="139">
        <f>ROUND(G73*1/1000,0)</f>
        <v>4</v>
      </c>
      <c r="H81" s="249"/>
    </row>
    <row r="82" spans="1:10" ht="28.5" customHeight="1" x14ac:dyDescent="0.15">
      <c r="A82" s="107" t="s">
        <v>365</v>
      </c>
      <c r="B82" s="107">
        <v>1051</v>
      </c>
      <c r="C82" s="77" t="s">
        <v>418</v>
      </c>
      <c r="D82" s="279"/>
      <c r="E82" s="246"/>
      <c r="F82" s="77" t="s">
        <v>375</v>
      </c>
      <c r="G82" s="139">
        <f>Ａ３訪問型【給付制限】!G73*0.9</f>
        <v>3354.3</v>
      </c>
      <c r="H82" s="249"/>
      <c r="J82" s="98"/>
    </row>
    <row r="83" spans="1:10" ht="28.5" customHeight="1" x14ac:dyDescent="0.15">
      <c r="A83" s="107" t="s">
        <v>365</v>
      </c>
      <c r="B83" s="107">
        <v>1052</v>
      </c>
      <c r="C83" s="77" t="s">
        <v>419</v>
      </c>
      <c r="D83" s="279"/>
      <c r="E83" s="246"/>
      <c r="F83" s="77" t="s">
        <v>179</v>
      </c>
      <c r="G83" s="139">
        <v>459</v>
      </c>
      <c r="H83" s="249"/>
      <c r="J83" s="98"/>
    </row>
    <row r="84" spans="1:10" ht="28.5" customHeight="1" x14ac:dyDescent="0.15">
      <c r="A84" s="107" t="s">
        <v>365</v>
      </c>
      <c r="B84" s="107">
        <v>1053</v>
      </c>
      <c r="C84" s="77" t="s">
        <v>420</v>
      </c>
      <c r="D84" s="279"/>
      <c r="E84" s="246"/>
      <c r="F84" s="77" t="s">
        <v>180</v>
      </c>
      <c r="G84" s="139">
        <f>ROUND(G82*100/1000,0)</f>
        <v>335</v>
      </c>
      <c r="H84" s="249"/>
      <c r="J84" s="98"/>
    </row>
    <row r="85" spans="1:10" ht="28.5" customHeight="1" x14ac:dyDescent="0.15">
      <c r="A85" s="107" t="s">
        <v>365</v>
      </c>
      <c r="B85" s="107">
        <v>1054</v>
      </c>
      <c r="C85" s="77" t="s">
        <v>421</v>
      </c>
      <c r="D85" s="279"/>
      <c r="E85" s="246"/>
      <c r="F85" s="77" t="s">
        <v>181</v>
      </c>
      <c r="G85" s="139">
        <f>ROUND(G82*55/1000,0)</f>
        <v>184</v>
      </c>
      <c r="H85" s="249"/>
      <c r="J85" s="98"/>
    </row>
    <row r="86" spans="1:10" ht="28.5" customHeight="1" x14ac:dyDescent="0.15">
      <c r="A86" s="107" t="s">
        <v>365</v>
      </c>
      <c r="B86" s="107">
        <v>1055</v>
      </c>
      <c r="C86" s="77" t="s">
        <v>422</v>
      </c>
      <c r="D86" s="279"/>
      <c r="E86" s="246"/>
      <c r="F86" s="77" t="s">
        <v>203</v>
      </c>
      <c r="G86" s="139">
        <f>ROUND(G85*0.9,0)</f>
        <v>166</v>
      </c>
      <c r="H86" s="249"/>
      <c r="J86" s="98"/>
    </row>
    <row r="87" spans="1:10" ht="28.5" customHeight="1" x14ac:dyDescent="0.15">
      <c r="A87" s="107" t="s">
        <v>365</v>
      </c>
      <c r="B87" s="107">
        <v>1056</v>
      </c>
      <c r="C87" s="77" t="s">
        <v>423</v>
      </c>
      <c r="D87" s="279"/>
      <c r="E87" s="246"/>
      <c r="F87" s="77" t="s">
        <v>204</v>
      </c>
      <c r="G87" s="139">
        <f>ROUND(G85*0.8,0)</f>
        <v>147</v>
      </c>
      <c r="H87" s="249"/>
      <c r="J87" s="98"/>
    </row>
    <row r="88" spans="1:10" ht="28.5" customHeight="1" x14ac:dyDescent="0.15">
      <c r="A88" s="107" t="s">
        <v>365</v>
      </c>
      <c r="B88" s="107">
        <v>1057</v>
      </c>
      <c r="C88" s="77" t="s">
        <v>482</v>
      </c>
      <c r="D88" s="279"/>
      <c r="E88" s="246"/>
      <c r="F88" s="75" t="s">
        <v>463</v>
      </c>
      <c r="G88" s="139">
        <f>ROUND(G82*63/1000,0)</f>
        <v>211</v>
      </c>
      <c r="H88" s="249"/>
      <c r="J88" s="98"/>
    </row>
    <row r="89" spans="1:10" ht="28.5" customHeight="1" x14ac:dyDescent="0.15">
      <c r="A89" s="107" t="s">
        <v>365</v>
      </c>
      <c r="B89" s="107">
        <v>1058</v>
      </c>
      <c r="C89" s="77" t="s">
        <v>483</v>
      </c>
      <c r="D89" s="279"/>
      <c r="E89" s="246"/>
      <c r="F89" s="75" t="s">
        <v>466</v>
      </c>
      <c r="G89" s="139">
        <f>ROUND(G82*42/1000,0)</f>
        <v>141</v>
      </c>
      <c r="H89" s="249"/>
      <c r="J89" s="98"/>
    </row>
    <row r="90" spans="1:10" ht="28.5" customHeight="1" x14ac:dyDescent="0.15">
      <c r="A90" s="107" t="s">
        <v>365</v>
      </c>
      <c r="B90" s="107">
        <v>1059</v>
      </c>
      <c r="C90" s="77" t="str">
        <f>C82&amp;"令和３年９月３０日までの上乗せ分"</f>
        <v>訪問型独自サービスⅢ・同一令和３年９月３０日までの上乗せ分</v>
      </c>
      <c r="D90" s="279"/>
      <c r="E90" s="247"/>
      <c r="F90" s="75" t="s">
        <v>569</v>
      </c>
      <c r="G90" s="139">
        <f>ROUND(G82*1/1000,0)</f>
        <v>3</v>
      </c>
      <c r="H90" s="250"/>
      <c r="J90" s="98"/>
    </row>
    <row r="91" spans="1:10" ht="28.5" customHeight="1" x14ac:dyDescent="0.15">
      <c r="A91" s="107" t="s">
        <v>365</v>
      </c>
      <c r="B91" s="107">
        <v>1241</v>
      </c>
      <c r="C91" s="77" t="s">
        <v>94</v>
      </c>
      <c r="D91" s="279"/>
      <c r="E91" s="245" t="s">
        <v>764</v>
      </c>
      <c r="F91" s="82"/>
      <c r="G91" s="139">
        <f>'Ａ2　訪問型(介護予防訪問介護相当）'!H9</f>
        <v>123</v>
      </c>
      <c r="H91" s="251" t="s">
        <v>12</v>
      </c>
      <c r="J91" s="98"/>
    </row>
    <row r="92" spans="1:10" ht="28.5" customHeight="1" x14ac:dyDescent="0.15">
      <c r="A92" s="107" t="s">
        <v>365</v>
      </c>
      <c r="B92" s="107">
        <v>1242</v>
      </c>
      <c r="C92" s="77" t="s">
        <v>424</v>
      </c>
      <c r="D92" s="279"/>
      <c r="E92" s="246"/>
      <c r="F92" s="77" t="s">
        <v>179</v>
      </c>
      <c r="G92" s="139">
        <f>ROUND(G91*137/1000,0)</f>
        <v>17</v>
      </c>
      <c r="H92" s="252"/>
      <c r="J92" s="98"/>
    </row>
    <row r="93" spans="1:10" ht="28.5" customHeight="1" x14ac:dyDescent="0.15">
      <c r="A93" s="107" t="s">
        <v>365</v>
      </c>
      <c r="B93" s="107">
        <v>1243</v>
      </c>
      <c r="C93" s="77" t="s">
        <v>425</v>
      </c>
      <c r="D93" s="279"/>
      <c r="E93" s="246"/>
      <c r="F93" s="77" t="s">
        <v>180</v>
      </c>
      <c r="G93" s="139">
        <f>ROUND(G91*100/1000,0)</f>
        <v>12</v>
      </c>
      <c r="H93" s="252"/>
      <c r="J93" s="98"/>
    </row>
    <row r="94" spans="1:10" ht="28.5" customHeight="1" x14ac:dyDescent="0.15">
      <c r="A94" s="107" t="s">
        <v>365</v>
      </c>
      <c r="B94" s="107">
        <v>1244</v>
      </c>
      <c r="C94" s="77" t="s">
        <v>426</v>
      </c>
      <c r="D94" s="279"/>
      <c r="E94" s="246"/>
      <c r="F94" s="77" t="s">
        <v>181</v>
      </c>
      <c r="G94" s="139">
        <f>ROUND(G91*55/1000,0)</f>
        <v>7</v>
      </c>
      <c r="H94" s="252"/>
      <c r="J94" s="98"/>
    </row>
    <row r="95" spans="1:10" ht="28.5" customHeight="1" x14ac:dyDescent="0.15">
      <c r="A95" s="107" t="s">
        <v>365</v>
      </c>
      <c r="B95" s="107">
        <v>1245</v>
      </c>
      <c r="C95" s="77" t="s">
        <v>427</v>
      </c>
      <c r="D95" s="279"/>
      <c r="E95" s="246"/>
      <c r="F95" s="77" t="s">
        <v>203</v>
      </c>
      <c r="G95" s="139">
        <f>ROUND(G94*0.9,0)</f>
        <v>6</v>
      </c>
      <c r="H95" s="252"/>
      <c r="J95" s="98"/>
    </row>
    <row r="96" spans="1:10" ht="28.5" customHeight="1" x14ac:dyDescent="0.15">
      <c r="A96" s="107" t="s">
        <v>365</v>
      </c>
      <c r="B96" s="107">
        <v>1246</v>
      </c>
      <c r="C96" s="77" t="s">
        <v>428</v>
      </c>
      <c r="D96" s="279"/>
      <c r="E96" s="246"/>
      <c r="F96" s="77" t="s">
        <v>204</v>
      </c>
      <c r="G96" s="139">
        <f>ROUND(G94*0.8,0)</f>
        <v>6</v>
      </c>
      <c r="H96" s="252"/>
      <c r="J96" s="98"/>
    </row>
    <row r="97" spans="1:10" ht="28.5" customHeight="1" x14ac:dyDescent="0.15">
      <c r="A97" s="107" t="s">
        <v>365</v>
      </c>
      <c r="B97" s="107">
        <v>1247</v>
      </c>
      <c r="C97" s="77" t="s">
        <v>484</v>
      </c>
      <c r="D97" s="279"/>
      <c r="E97" s="246"/>
      <c r="F97" s="75" t="s">
        <v>463</v>
      </c>
      <c r="G97" s="139">
        <f>ROUND(G91*63/1000,0)</f>
        <v>8</v>
      </c>
      <c r="H97" s="252"/>
      <c r="J97" s="98"/>
    </row>
    <row r="98" spans="1:10" ht="28.5" customHeight="1" x14ac:dyDescent="0.15">
      <c r="A98" s="107" t="s">
        <v>365</v>
      </c>
      <c r="B98" s="107">
        <v>1248</v>
      </c>
      <c r="C98" s="77" t="s">
        <v>485</v>
      </c>
      <c r="D98" s="279"/>
      <c r="E98" s="246"/>
      <c r="F98" s="75" t="s">
        <v>466</v>
      </c>
      <c r="G98" s="139">
        <f>ROUND(G91*42/1000,0)</f>
        <v>5</v>
      </c>
      <c r="H98" s="252"/>
      <c r="J98" s="98"/>
    </row>
    <row r="99" spans="1:10" ht="28.5" customHeight="1" x14ac:dyDescent="0.15">
      <c r="A99" s="107" t="s">
        <v>365</v>
      </c>
      <c r="B99" s="107">
        <v>1251</v>
      </c>
      <c r="C99" s="77" t="s">
        <v>95</v>
      </c>
      <c r="D99" s="279"/>
      <c r="E99" s="246"/>
      <c r="F99" s="82" t="s">
        <v>17</v>
      </c>
      <c r="G99" s="139">
        <f>Ａ３訪問型【給付制限】!G91*0.9</f>
        <v>110.7</v>
      </c>
      <c r="H99" s="252"/>
      <c r="J99" s="98"/>
    </row>
    <row r="100" spans="1:10" ht="28.5" customHeight="1" x14ac:dyDescent="0.15">
      <c r="A100" s="107" t="s">
        <v>365</v>
      </c>
      <c r="B100" s="107">
        <v>1252</v>
      </c>
      <c r="C100" s="77" t="s">
        <v>429</v>
      </c>
      <c r="D100" s="279"/>
      <c r="E100" s="246"/>
      <c r="F100" s="77" t="s">
        <v>179</v>
      </c>
      <c r="G100" s="139">
        <f>ROUND(G99*137/1000,0)</f>
        <v>15</v>
      </c>
      <c r="H100" s="252"/>
      <c r="J100" s="98"/>
    </row>
    <row r="101" spans="1:10" ht="28.5" customHeight="1" x14ac:dyDescent="0.15">
      <c r="A101" s="107" t="s">
        <v>365</v>
      </c>
      <c r="B101" s="107">
        <v>1253</v>
      </c>
      <c r="C101" s="77" t="s">
        <v>430</v>
      </c>
      <c r="D101" s="279"/>
      <c r="E101" s="246"/>
      <c r="F101" s="77" t="s">
        <v>180</v>
      </c>
      <c r="G101" s="139">
        <f>ROUND(G99*100/1000,0)</f>
        <v>11</v>
      </c>
      <c r="H101" s="252"/>
      <c r="J101" s="98"/>
    </row>
    <row r="102" spans="1:10" ht="28.5" customHeight="1" x14ac:dyDescent="0.15">
      <c r="A102" s="107" t="s">
        <v>365</v>
      </c>
      <c r="B102" s="107">
        <v>1254</v>
      </c>
      <c r="C102" s="77" t="s">
        <v>431</v>
      </c>
      <c r="D102" s="279"/>
      <c r="E102" s="246"/>
      <c r="F102" s="77" t="s">
        <v>181</v>
      </c>
      <c r="G102" s="139">
        <f>ROUND(G99*55/1000,0)</f>
        <v>6</v>
      </c>
      <c r="H102" s="252"/>
      <c r="J102" s="98"/>
    </row>
    <row r="103" spans="1:10" ht="28.5" customHeight="1" x14ac:dyDescent="0.15">
      <c r="A103" s="107" t="s">
        <v>365</v>
      </c>
      <c r="B103" s="107">
        <v>1255</v>
      </c>
      <c r="C103" s="77" t="s">
        <v>432</v>
      </c>
      <c r="D103" s="279"/>
      <c r="E103" s="246"/>
      <c r="F103" s="77" t="s">
        <v>203</v>
      </c>
      <c r="G103" s="139">
        <f>ROUND(G102*0.9,0)</f>
        <v>5</v>
      </c>
      <c r="H103" s="252"/>
      <c r="J103" s="98"/>
    </row>
    <row r="104" spans="1:10" ht="28.5" customHeight="1" x14ac:dyDescent="0.15">
      <c r="A104" s="107" t="s">
        <v>365</v>
      </c>
      <c r="B104" s="107">
        <v>1256</v>
      </c>
      <c r="C104" s="77" t="s">
        <v>433</v>
      </c>
      <c r="D104" s="279"/>
      <c r="E104" s="246"/>
      <c r="F104" s="77" t="s">
        <v>204</v>
      </c>
      <c r="G104" s="139">
        <f>ROUND(G102*0.8,0)</f>
        <v>5</v>
      </c>
      <c r="H104" s="252"/>
      <c r="J104" s="98"/>
    </row>
    <row r="105" spans="1:10" ht="28.5" customHeight="1" x14ac:dyDescent="0.15">
      <c r="A105" s="107" t="s">
        <v>365</v>
      </c>
      <c r="B105" s="107">
        <v>1257</v>
      </c>
      <c r="C105" s="77" t="s">
        <v>486</v>
      </c>
      <c r="D105" s="279"/>
      <c r="E105" s="246"/>
      <c r="F105" s="75" t="s">
        <v>463</v>
      </c>
      <c r="G105" s="139">
        <f>ROUND(G99*63/1000,0)</f>
        <v>7</v>
      </c>
      <c r="H105" s="252"/>
      <c r="J105" s="98"/>
    </row>
    <row r="106" spans="1:10" ht="28.5" customHeight="1" x14ac:dyDescent="0.15">
      <c r="A106" s="107" t="s">
        <v>365</v>
      </c>
      <c r="B106" s="107">
        <v>1258</v>
      </c>
      <c r="C106" s="77" t="s">
        <v>487</v>
      </c>
      <c r="D106" s="280"/>
      <c r="E106" s="247"/>
      <c r="F106" s="75" t="s">
        <v>466</v>
      </c>
      <c r="G106" s="139">
        <f>ROUND(G99*42/1000,0)</f>
        <v>5</v>
      </c>
      <c r="H106" s="253"/>
      <c r="J106" s="98"/>
    </row>
    <row r="107" spans="1:10" ht="28.5" customHeight="1" x14ac:dyDescent="0.15">
      <c r="A107" s="107" t="s">
        <v>365</v>
      </c>
      <c r="B107" s="107">
        <v>1301</v>
      </c>
      <c r="C107" s="75" t="s">
        <v>170</v>
      </c>
      <c r="D107" s="278" t="s">
        <v>7</v>
      </c>
      <c r="E107" s="284"/>
      <c r="F107" s="76" t="s">
        <v>21</v>
      </c>
      <c r="G107" s="139">
        <f>'Ａ2　訪問型(介護予防訪問介護相当）'!H17</f>
        <v>200</v>
      </c>
      <c r="H107" s="251" t="s">
        <v>434</v>
      </c>
      <c r="J107" s="98"/>
    </row>
    <row r="108" spans="1:10" ht="28.5" customHeight="1" x14ac:dyDescent="0.15">
      <c r="A108" s="107" t="s">
        <v>365</v>
      </c>
      <c r="B108" s="107">
        <v>1302</v>
      </c>
      <c r="C108" s="75" t="s">
        <v>435</v>
      </c>
      <c r="D108" s="279"/>
      <c r="E108" s="285"/>
      <c r="F108" s="76" t="s">
        <v>179</v>
      </c>
      <c r="G108" s="139">
        <f>ROUND(G107*137/1000,0)</f>
        <v>27</v>
      </c>
      <c r="H108" s="252"/>
      <c r="J108" s="98"/>
    </row>
    <row r="109" spans="1:10" ht="28.5" customHeight="1" x14ac:dyDescent="0.15">
      <c r="A109" s="107" t="s">
        <v>365</v>
      </c>
      <c r="B109" s="107">
        <v>1303</v>
      </c>
      <c r="C109" s="75" t="s">
        <v>436</v>
      </c>
      <c r="D109" s="279"/>
      <c r="E109" s="285"/>
      <c r="F109" s="76" t="s">
        <v>180</v>
      </c>
      <c r="G109" s="139">
        <f>ROUND(G107*100/1000,0)</f>
        <v>20</v>
      </c>
      <c r="H109" s="252"/>
      <c r="J109" s="98"/>
    </row>
    <row r="110" spans="1:10" ht="28.5" customHeight="1" x14ac:dyDescent="0.15">
      <c r="A110" s="107" t="s">
        <v>365</v>
      </c>
      <c r="B110" s="107">
        <v>1304</v>
      </c>
      <c r="C110" s="75" t="s">
        <v>437</v>
      </c>
      <c r="D110" s="279"/>
      <c r="E110" s="285"/>
      <c r="F110" s="76" t="s">
        <v>181</v>
      </c>
      <c r="G110" s="139">
        <f>ROUND(G107*55/1000,0)</f>
        <v>11</v>
      </c>
      <c r="H110" s="252"/>
      <c r="J110" s="98"/>
    </row>
    <row r="111" spans="1:10" ht="28.5" customHeight="1" x14ac:dyDescent="0.15">
      <c r="A111" s="107" t="s">
        <v>365</v>
      </c>
      <c r="B111" s="107">
        <v>1305</v>
      </c>
      <c r="C111" s="75" t="s">
        <v>438</v>
      </c>
      <c r="D111" s="279"/>
      <c r="E111" s="285"/>
      <c r="F111" s="76" t="s">
        <v>203</v>
      </c>
      <c r="G111" s="139">
        <f>ROUND(G110*0.9,0)</f>
        <v>10</v>
      </c>
      <c r="H111" s="252"/>
      <c r="J111" s="98"/>
    </row>
    <row r="112" spans="1:10" ht="28.5" customHeight="1" x14ac:dyDescent="0.15">
      <c r="A112" s="107" t="s">
        <v>365</v>
      </c>
      <c r="B112" s="107">
        <v>1306</v>
      </c>
      <c r="C112" s="75" t="s">
        <v>439</v>
      </c>
      <c r="D112" s="279"/>
      <c r="E112" s="285"/>
      <c r="F112" s="76" t="s">
        <v>204</v>
      </c>
      <c r="G112" s="139">
        <f>ROUND(G110*0.8,0)</f>
        <v>9</v>
      </c>
      <c r="H112" s="252"/>
      <c r="J112" s="98"/>
    </row>
    <row r="113" spans="1:10" ht="28.5" customHeight="1" x14ac:dyDescent="0.15">
      <c r="A113" s="107" t="s">
        <v>365</v>
      </c>
      <c r="B113" s="107">
        <v>1307</v>
      </c>
      <c r="C113" s="75" t="s">
        <v>488</v>
      </c>
      <c r="D113" s="279"/>
      <c r="E113" s="285"/>
      <c r="F113" s="75" t="s">
        <v>463</v>
      </c>
      <c r="G113" s="139">
        <f>ROUND(G107*63/1000,0)</f>
        <v>13</v>
      </c>
      <c r="H113" s="252"/>
      <c r="J113" s="98"/>
    </row>
    <row r="114" spans="1:10" ht="28.5" customHeight="1" x14ac:dyDescent="0.15">
      <c r="A114" s="107" t="s">
        <v>365</v>
      </c>
      <c r="B114" s="107">
        <v>1308</v>
      </c>
      <c r="C114" s="75" t="s">
        <v>489</v>
      </c>
      <c r="D114" s="280"/>
      <c r="E114" s="286"/>
      <c r="F114" s="75" t="s">
        <v>466</v>
      </c>
      <c r="G114" s="139">
        <f>ROUND(G107*42/1000,0)</f>
        <v>8</v>
      </c>
      <c r="H114" s="252"/>
      <c r="J114" s="98"/>
    </row>
    <row r="115" spans="1:10" ht="28.5" customHeight="1" x14ac:dyDescent="0.15">
      <c r="A115" s="107" t="s">
        <v>365</v>
      </c>
      <c r="B115" s="107">
        <v>1411</v>
      </c>
      <c r="C115" s="75" t="s">
        <v>193</v>
      </c>
      <c r="D115" s="278" t="s">
        <v>194</v>
      </c>
      <c r="E115" s="284"/>
      <c r="F115" s="78" t="s">
        <v>750</v>
      </c>
      <c r="G115" s="139">
        <f>'Ａ2　訪問型(介護予防訪問介護相当）'!H18</f>
        <v>100</v>
      </c>
      <c r="H115" s="252"/>
    </row>
    <row r="116" spans="1:10" ht="28.5" customHeight="1" x14ac:dyDescent="0.15">
      <c r="A116" s="107" t="s">
        <v>365</v>
      </c>
      <c r="B116" s="107">
        <v>1412</v>
      </c>
      <c r="C116" s="75" t="s">
        <v>440</v>
      </c>
      <c r="D116" s="279"/>
      <c r="E116" s="285"/>
      <c r="F116" s="76" t="s">
        <v>179</v>
      </c>
      <c r="G116" s="139">
        <f>ROUND(G115*137/1000,0)</f>
        <v>14</v>
      </c>
      <c r="H116" s="252"/>
      <c r="J116" s="98"/>
    </row>
    <row r="117" spans="1:10" ht="28.5" customHeight="1" x14ac:dyDescent="0.15">
      <c r="A117" s="107" t="s">
        <v>365</v>
      </c>
      <c r="B117" s="107">
        <v>1413</v>
      </c>
      <c r="C117" s="75" t="s">
        <v>441</v>
      </c>
      <c r="D117" s="279"/>
      <c r="E117" s="285"/>
      <c r="F117" s="76" t="s">
        <v>180</v>
      </c>
      <c r="G117" s="139">
        <f>ROUND(G115*100/1000,0)</f>
        <v>10</v>
      </c>
      <c r="H117" s="252"/>
      <c r="J117" s="98"/>
    </row>
    <row r="118" spans="1:10" ht="28.5" customHeight="1" x14ac:dyDescent="0.15">
      <c r="A118" s="107" t="s">
        <v>365</v>
      </c>
      <c r="B118" s="107">
        <v>1414</v>
      </c>
      <c r="C118" s="75" t="s">
        <v>442</v>
      </c>
      <c r="D118" s="279"/>
      <c r="E118" s="285"/>
      <c r="F118" s="76" t="s">
        <v>181</v>
      </c>
      <c r="G118" s="139">
        <f>ROUND(G115*55/1000,0)</f>
        <v>6</v>
      </c>
      <c r="H118" s="252"/>
      <c r="J118" s="98"/>
    </row>
    <row r="119" spans="1:10" ht="28.5" customHeight="1" x14ac:dyDescent="0.15">
      <c r="A119" s="107" t="s">
        <v>365</v>
      </c>
      <c r="B119" s="107">
        <v>1415</v>
      </c>
      <c r="C119" s="75" t="s">
        <v>443</v>
      </c>
      <c r="D119" s="279"/>
      <c r="E119" s="285"/>
      <c r="F119" s="76" t="s">
        <v>203</v>
      </c>
      <c r="G119" s="139">
        <f>ROUND(G118*0.9,0)</f>
        <v>5</v>
      </c>
      <c r="H119" s="252"/>
      <c r="J119" s="98"/>
    </row>
    <row r="120" spans="1:10" ht="28.5" customHeight="1" x14ac:dyDescent="0.15">
      <c r="A120" s="107" t="s">
        <v>365</v>
      </c>
      <c r="B120" s="107">
        <v>1416</v>
      </c>
      <c r="C120" s="75" t="s">
        <v>444</v>
      </c>
      <c r="D120" s="279"/>
      <c r="E120" s="285"/>
      <c r="F120" s="76" t="s">
        <v>204</v>
      </c>
      <c r="G120" s="139">
        <f>ROUND(G118*0.8,0)</f>
        <v>5</v>
      </c>
      <c r="H120" s="252"/>
      <c r="J120" s="98"/>
    </row>
    <row r="121" spans="1:10" ht="28.5" customHeight="1" x14ac:dyDescent="0.15">
      <c r="A121" s="107" t="s">
        <v>365</v>
      </c>
      <c r="B121" s="107">
        <v>1417</v>
      </c>
      <c r="C121" s="75" t="s">
        <v>491</v>
      </c>
      <c r="D121" s="279"/>
      <c r="E121" s="285"/>
      <c r="F121" s="75" t="s">
        <v>463</v>
      </c>
      <c r="G121" s="139">
        <f>ROUND(G115*63/1000,0)</f>
        <v>6</v>
      </c>
      <c r="H121" s="252"/>
      <c r="J121" s="98"/>
    </row>
    <row r="122" spans="1:10" ht="28.5" customHeight="1" x14ac:dyDescent="0.15">
      <c r="A122" s="107" t="s">
        <v>365</v>
      </c>
      <c r="B122" s="107">
        <v>1418</v>
      </c>
      <c r="C122" s="75" t="s">
        <v>490</v>
      </c>
      <c r="D122" s="279"/>
      <c r="E122" s="285"/>
      <c r="F122" s="75" t="s">
        <v>466</v>
      </c>
      <c r="G122" s="139">
        <f>ROUND(G115*42/1000,0)</f>
        <v>4</v>
      </c>
      <c r="H122" s="252"/>
      <c r="J122" s="98"/>
    </row>
    <row r="123" spans="1:10" ht="28.5" customHeight="1" x14ac:dyDescent="0.15">
      <c r="A123" s="107" t="s">
        <v>365</v>
      </c>
      <c r="B123" s="107">
        <v>1421</v>
      </c>
      <c r="C123" s="75" t="s">
        <v>749</v>
      </c>
      <c r="D123" s="279"/>
      <c r="E123" s="285"/>
      <c r="F123" s="78" t="s">
        <v>751</v>
      </c>
      <c r="G123" s="139">
        <f>'Ａ2　訪問型(介護予防訪問介護相当）'!H19</f>
        <v>200</v>
      </c>
      <c r="H123" s="252"/>
    </row>
    <row r="124" spans="1:10" ht="28.5" customHeight="1" x14ac:dyDescent="0.15">
      <c r="A124" s="107" t="s">
        <v>365</v>
      </c>
      <c r="B124" s="107">
        <v>1422</v>
      </c>
      <c r="C124" s="75" t="s">
        <v>445</v>
      </c>
      <c r="D124" s="279"/>
      <c r="E124" s="285"/>
      <c r="F124" s="76" t="s">
        <v>179</v>
      </c>
      <c r="G124" s="139">
        <f>ROUND(G123*137/1000,0)</f>
        <v>27</v>
      </c>
      <c r="H124" s="252"/>
    </row>
    <row r="125" spans="1:10" ht="28.5" customHeight="1" x14ac:dyDescent="0.15">
      <c r="A125" s="107" t="s">
        <v>365</v>
      </c>
      <c r="B125" s="107">
        <v>1423</v>
      </c>
      <c r="C125" s="75" t="s">
        <v>446</v>
      </c>
      <c r="D125" s="279"/>
      <c r="E125" s="285"/>
      <c r="F125" s="77" t="s">
        <v>180</v>
      </c>
      <c r="G125" s="139">
        <f>ROUND(G123*100/1000,0)</f>
        <v>20</v>
      </c>
      <c r="H125" s="252"/>
    </row>
    <row r="126" spans="1:10" ht="28.5" customHeight="1" x14ac:dyDescent="0.15">
      <c r="A126" s="107" t="s">
        <v>365</v>
      </c>
      <c r="B126" s="107">
        <v>1424</v>
      </c>
      <c r="C126" s="75" t="s">
        <v>447</v>
      </c>
      <c r="D126" s="279"/>
      <c r="E126" s="285"/>
      <c r="F126" s="76" t="s">
        <v>181</v>
      </c>
      <c r="G126" s="139">
        <f>ROUND(G123*55/1000,0)</f>
        <v>11</v>
      </c>
      <c r="H126" s="252"/>
    </row>
    <row r="127" spans="1:10" ht="28.5" customHeight="1" x14ac:dyDescent="0.15">
      <c r="A127" s="107" t="s">
        <v>365</v>
      </c>
      <c r="B127" s="108">
        <v>1425</v>
      </c>
      <c r="C127" s="151" t="s">
        <v>448</v>
      </c>
      <c r="D127" s="279"/>
      <c r="E127" s="285"/>
      <c r="F127" s="140" t="s">
        <v>203</v>
      </c>
      <c r="G127" s="139">
        <f>ROUND(G126*0.9,0)</f>
        <v>10</v>
      </c>
      <c r="H127" s="252"/>
    </row>
    <row r="128" spans="1:10" ht="28.5" customHeight="1" x14ac:dyDescent="0.15">
      <c r="A128" s="107" t="s">
        <v>365</v>
      </c>
      <c r="B128" s="107">
        <v>1426</v>
      </c>
      <c r="C128" s="75" t="s">
        <v>449</v>
      </c>
      <c r="D128" s="279"/>
      <c r="E128" s="285"/>
      <c r="F128" s="76" t="s">
        <v>204</v>
      </c>
      <c r="G128" s="139">
        <f>ROUND(G126*0.8,0)</f>
        <v>9</v>
      </c>
      <c r="H128" s="252"/>
    </row>
    <row r="129" spans="1:10" ht="28.5" customHeight="1" x14ac:dyDescent="0.15">
      <c r="A129" s="107" t="s">
        <v>365</v>
      </c>
      <c r="B129" s="108">
        <v>1427</v>
      </c>
      <c r="C129" s="75" t="s">
        <v>492</v>
      </c>
      <c r="D129" s="279"/>
      <c r="E129" s="285"/>
      <c r="F129" s="75" t="s">
        <v>463</v>
      </c>
      <c r="G129" s="139">
        <f>ROUND(G123*63/1000,0)</f>
        <v>13</v>
      </c>
      <c r="H129" s="252"/>
    </row>
    <row r="130" spans="1:10" ht="28.5" customHeight="1" x14ac:dyDescent="0.15">
      <c r="A130" s="107" t="s">
        <v>365</v>
      </c>
      <c r="B130" s="107">
        <v>1428</v>
      </c>
      <c r="C130" s="75" t="s">
        <v>493</v>
      </c>
      <c r="D130" s="280"/>
      <c r="E130" s="286"/>
      <c r="F130" s="75" t="s">
        <v>466</v>
      </c>
      <c r="G130" s="139">
        <f>ROUND(G123*42/1000,0)</f>
        <v>8</v>
      </c>
      <c r="H130" s="253"/>
    </row>
    <row r="131" spans="1:10" ht="28.5" customHeight="1" x14ac:dyDescent="0.15">
      <c r="A131" s="107" t="s">
        <v>365</v>
      </c>
      <c r="B131" s="107">
        <v>1701</v>
      </c>
      <c r="C131" s="77" t="s">
        <v>167</v>
      </c>
      <c r="D131" s="267" t="s">
        <v>757</v>
      </c>
      <c r="E131" s="267" t="s">
        <v>452</v>
      </c>
      <c r="F131" s="82"/>
      <c r="G131" s="139">
        <f>'Ａ2　訪問型(健康づくりヘルパー)'!H4</f>
        <v>823</v>
      </c>
      <c r="H131" s="251" t="s">
        <v>11</v>
      </c>
    </row>
    <row r="132" spans="1:10" ht="28.5" customHeight="1" x14ac:dyDescent="0.15">
      <c r="A132" s="107" t="s">
        <v>365</v>
      </c>
      <c r="B132" s="107">
        <v>1702</v>
      </c>
      <c r="C132" s="77" t="s">
        <v>102</v>
      </c>
      <c r="D132" s="267"/>
      <c r="E132" s="267"/>
      <c r="F132" s="83" t="s">
        <v>166</v>
      </c>
      <c r="G132" s="139" t="e">
        <f>'Ａ2　訪問型(健康づくりヘルパー)'!#REF!</f>
        <v>#REF!</v>
      </c>
      <c r="H132" s="252"/>
      <c r="J132" s="98"/>
    </row>
    <row r="133" spans="1:10" ht="28.5" customHeight="1" x14ac:dyDescent="0.15">
      <c r="A133" s="107" t="s">
        <v>365</v>
      </c>
      <c r="B133" s="107">
        <v>1801</v>
      </c>
      <c r="C133" s="77" t="s">
        <v>103</v>
      </c>
      <c r="D133" s="267"/>
      <c r="E133" s="267" t="s">
        <v>159</v>
      </c>
      <c r="F133" s="82"/>
      <c r="G133" s="139">
        <f>'Ａ2　訪問型(健康づくりヘルパー)'!H5</f>
        <v>27</v>
      </c>
      <c r="H133" s="251" t="s">
        <v>12</v>
      </c>
      <c r="J133" s="98"/>
    </row>
    <row r="134" spans="1:10" ht="28.5" customHeight="1" x14ac:dyDescent="0.15">
      <c r="A134" s="107" t="s">
        <v>365</v>
      </c>
      <c r="B134" s="107">
        <v>1802</v>
      </c>
      <c r="C134" s="77" t="s">
        <v>104</v>
      </c>
      <c r="D134" s="267"/>
      <c r="E134" s="267"/>
      <c r="F134" s="83" t="s">
        <v>166</v>
      </c>
      <c r="G134" s="139" t="e">
        <f>'Ａ2　訪問型(健康づくりヘルパー)'!#REF!</f>
        <v>#REF!</v>
      </c>
      <c r="H134" s="252"/>
      <c r="J134" s="98"/>
    </row>
    <row r="135" spans="1:10" ht="28.5" customHeight="1" x14ac:dyDescent="0.15">
      <c r="A135" s="107" t="s">
        <v>365</v>
      </c>
      <c r="B135" s="107">
        <v>1711</v>
      </c>
      <c r="C135" s="77" t="s">
        <v>105</v>
      </c>
      <c r="D135" s="267" t="s">
        <v>756</v>
      </c>
      <c r="E135" s="267" t="s">
        <v>453</v>
      </c>
      <c r="F135" s="82"/>
      <c r="G135" s="139">
        <f>'Ａ2　訪問型(健康づくりヘルパー)'!H6</f>
        <v>1644</v>
      </c>
      <c r="H135" s="251" t="s">
        <v>11</v>
      </c>
    </row>
    <row r="136" spans="1:10" ht="28.5" customHeight="1" x14ac:dyDescent="0.15">
      <c r="A136" s="107" t="s">
        <v>367</v>
      </c>
      <c r="B136" s="107">
        <v>1712</v>
      </c>
      <c r="C136" s="77" t="s">
        <v>106</v>
      </c>
      <c r="D136" s="267"/>
      <c r="E136" s="267"/>
      <c r="F136" s="83" t="s">
        <v>166</v>
      </c>
      <c r="G136" s="139" t="e">
        <f>'Ａ2　訪問型(健康づくりヘルパー)'!#REF!</f>
        <v>#REF!</v>
      </c>
      <c r="H136" s="252"/>
      <c r="J136" s="98"/>
    </row>
    <row r="137" spans="1:10" ht="28.5" customHeight="1" x14ac:dyDescent="0.15">
      <c r="A137" s="107" t="s">
        <v>367</v>
      </c>
      <c r="B137" s="107">
        <v>1811</v>
      </c>
      <c r="C137" s="77" t="s">
        <v>107</v>
      </c>
      <c r="D137" s="267"/>
      <c r="E137" s="267" t="s">
        <v>160</v>
      </c>
      <c r="F137" s="82"/>
      <c r="G137" s="139">
        <f>'Ａ2　訪問型(健康づくりヘルパー)'!H7</f>
        <v>54</v>
      </c>
      <c r="H137" s="251" t="s">
        <v>12</v>
      </c>
      <c r="J137" s="98"/>
    </row>
    <row r="138" spans="1:10" ht="28.5" customHeight="1" x14ac:dyDescent="0.15">
      <c r="A138" s="107" t="s">
        <v>367</v>
      </c>
      <c r="B138" s="107">
        <v>1812</v>
      </c>
      <c r="C138" s="77" t="s">
        <v>108</v>
      </c>
      <c r="D138" s="267"/>
      <c r="E138" s="267"/>
      <c r="F138" s="83" t="s">
        <v>166</v>
      </c>
      <c r="G138" s="139" t="e">
        <f>'Ａ2　訪問型(健康づくりヘルパー)'!#REF!</f>
        <v>#REF!</v>
      </c>
      <c r="H138" s="252"/>
      <c r="J138" s="98"/>
    </row>
    <row r="139" spans="1:10" ht="28.5" customHeight="1" x14ac:dyDescent="0.15">
      <c r="A139" s="107" t="s">
        <v>367</v>
      </c>
      <c r="B139" s="107">
        <v>1721</v>
      </c>
      <c r="C139" s="77" t="s">
        <v>109</v>
      </c>
      <c r="D139" s="267" t="s">
        <v>755</v>
      </c>
      <c r="E139" s="267" t="s">
        <v>454</v>
      </c>
      <c r="F139" s="82"/>
      <c r="G139" s="139">
        <f>'Ａ2　訪問型(健康づくりヘルパー)'!H8</f>
        <v>2609</v>
      </c>
      <c r="H139" s="251" t="s">
        <v>11</v>
      </c>
    </row>
    <row r="140" spans="1:10" ht="28.5" customHeight="1" x14ac:dyDescent="0.15">
      <c r="A140" s="107" t="s">
        <v>367</v>
      </c>
      <c r="B140" s="107">
        <v>1722</v>
      </c>
      <c r="C140" s="77" t="s">
        <v>110</v>
      </c>
      <c r="D140" s="267"/>
      <c r="E140" s="267"/>
      <c r="F140" s="83" t="s">
        <v>166</v>
      </c>
      <c r="G140" s="139" t="e">
        <f>'Ａ2　訪問型(健康づくりヘルパー)'!#REF!</f>
        <v>#REF!</v>
      </c>
      <c r="H140" s="252"/>
      <c r="J140" s="98"/>
    </row>
    <row r="141" spans="1:10" ht="28.5" customHeight="1" x14ac:dyDescent="0.15">
      <c r="A141" s="107" t="s">
        <v>367</v>
      </c>
      <c r="B141" s="107">
        <v>1821</v>
      </c>
      <c r="C141" s="77" t="s">
        <v>111</v>
      </c>
      <c r="D141" s="267"/>
      <c r="E141" s="267" t="s">
        <v>455</v>
      </c>
      <c r="F141" s="82"/>
      <c r="G141" s="139">
        <f>'Ａ2　訪問型(健康づくりヘルパー)'!H9</f>
        <v>86</v>
      </c>
      <c r="H141" s="251" t="s">
        <v>12</v>
      </c>
      <c r="J141" s="98"/>
    </row>
    <row r="142" spans="1:10" ht="28.5" customHeight="1" x14ac:dyDescent="0.15">
      <c r="A142" s="107" t="s">
        <v>367</v>
      </c>
      <c r="B142" s="107">
        <v>1822</v>
      </c>
      <c r="C142" s="77" t="s">
        <v>112</v>
      </c>
      <c r="D142" s="267"/>
      <c r="E142" s="267"/>
      <c r="F142" s="83" t="s">
        <v>166</v>
      </c>
      <c r="G142" s="139" t="e">
        <f>'Ａ2　訪問型(健康づくりヘルパー)'!#REF!</f>
        <v>#REF!</v>
      </c>
      <c r="H142" s="253"/>
      <c r="J142" s="98"/>
    </row>
    <row r="143" spans="1:10" ht="18" customHeight="1" x14ac:dyDescent="0.15">
      <c r="A143" s="281"/>
      <c r="B143" s="282"/>
      <c r="C143" s="282"/>
      <c r="D143" s="282"/>
      <c r="E143" s="282"/>
      <c r="F143" s="282"/>
      <c r="G143" s="282"/>
      <c r="H143" s="283"/>
      <c r="J143" s="98"/>
    </row>
    <row r="144" spans="1:10" ht="30" customHeight="1" x14ac:dyDescent="0.15">
      <c r="A144" s="274" t="s">
        <v>2</v>
      </c>
      <c r="B144" s="275"/>
      <c r="C144" s="276" t="s">
        <v>3</v>
      </c>
      <c r="D144" s="268" t="s">
        <v>4</v>
      </c>
      <c r="E144" s="268"/>
      <c r="F144" s="268"/>
      <c r="G144" s="269" t="s">
        <v>9</v>
      </c>
      <c r="H144" s="270" t="s">
        <v>10</v>
      </c>
    </row>
    <row r="145" spans="1:10" ht="30" customHeight="1" x14ac:dyDescent="0.15">
      <c r="A145" s="72" t="s">
        <v>0</v>
      </c>
      <c r="B145" s="72" t="s">
        <v>1</v>
      </c>
      <c r="C145" s="277"/>
      <c r="D145" s="268"/>
      <c r="E145" s="268"/>
      <c r="F145" s="268"/>
      <c r="G145" s="269"/>
      <c r="H145" s="270"/>
    </row>
    <row r="146" spans="1:10" ht="24.75" customHeight="1" x14ac:dyDescent="0.15">
      <c r="A146" s="271" t="s">
        <v>450</v>
      </c>
      <c r="B146" s="272"/>
      <c r="C146" s="272"/>
      <c r="D146" s="272"/>
      <c r="E146" s="272"/>
      <c r="F146" s="272"/>
      <c r="G146" s="272"/>
      <c r="H146" s="273"/>
    </row>
    <row r="147" spans="1:10" ht="28.5" customHeight="1" x14ac:dyDescent="0.15">
      <c r="A147" s="107" t="s">
        <v>367</v>
      </c>
      <c r="B147" s="107">
        <v>2001</v>
      </c>
      <c r="C147" s="77" t="s">
        <v>368</v>
      </c>
      <c r="D147" s="245" t="s">
        <v>758</v>
      </c>
      <c r="E147" s="245" t="s">
        <v>765</v>
      </c>
      <c r="F147" s="82"/>
      <c r="G147" s="139">
        <f>'Ａ2　訪問型(介護予防訪問介護相当）'!H4</f>
        <v>1176</v>
      </c>
      <c r="H147" s="248" t="s">
        <v>11</v>
      </c>
    </row>
    <row r="148" spans="1:10" ht="28.5" customHeight="1" x14ac:dyDescent="0.15">
      <c r="A148" s="107" t="s">
        <v>367</v>
      </c>
      <c r="B148" s="107">
        <v>2002</v>
      </c>
      <c r="C148" s="77" t="s">
        <v>369</v>
      </c>
      <c r="D148" s="246"/>
      <c r="E148" s="246"/>
      <c r="F148" s="77" t="s">
        <v>179</v>
      </c>
      <c r="G148" s="139">
        <f>ROUND(G147*137/1000,0)</f>
        <v>161</v>
      </c>
      <c r="H148" s="249"/>
      <c r="J148" s="98"/>
    </row>
    <row r="149" spans="1:10" ht="28.5" customHeight="1" x14ac:dyDescent="0.15">
      <c r="A149" s="107" t="s">
        <v>367</v>
      </c>
      <c r="B149" s="107">
        <v>2003</v>
      </c>
      <c r="C149" s="77" t="s">
        <v>370</v>
      </c>
      <c r="D149" s="246"/>
      <c r="E149" s="246"/>
      <c r="F149" s="77" t="s">
        <v>180</v>
      </c>
      <c r="G149" s="139">
        <f>ROUND(G147*100/1000,0)</f>
        <v>118</v>
      </c>
      <c r="H149" s="249"/>
      <c r="J149" s="98"/>
    </row>
    <row r="150" spans="1:10" ht="28.5" customHeight="1" x14ac:dyDescent="0.15">
      <c r="A150" s="107" t="s">
        <v>367</v>
      </c>
      <c r="B150" s="107">
        <v>2004</v>
      </c>
      <c r="C150" s="77" t="s">
        <v>371</v>
      </c>
      <c r="D150" s="246"/>
      <c r="E150" s="246"/>
      <c r="F150" s="77" t="s">
        <v>181</v>
      </c>
      <c r="G150" s="139">
        <f>ROUND(G147*55/1000,0)</f>
        <v>65</v>
      </c>
      <c r="H150" s="249"/>
      <c r="J150" s="98"/>
    </row>
    <row r="151" spans="1:10" ht="28.5" customHeight="1" x14ac:dyDescent="0.15">
      <c r="A151" s="107" t="s">
        <v>367</v>
      </c>
      <c r="B151" s="107">
        <v>2005</v>
      </c>
      <c r="C151" s="77" t="s">
        <v>372</v>
      </c>
      <c r="D151" s="246"/>
      <c r="E151" s="246"/>
      <c r="F151" s="77" t="s">
        <v>203</v>
      </c>
      <c r="G151" s="139">
        <f>ROUND(G150*0.9,0)</f>
        <v>59</v>
      </c>
      <c r="H151" s="249"/>
      <c r="J151" s="98"/>
    </row>
    <row r="152" spans="1:10" ht="28.5" customHeight="1" x14ac:dyDescent="0.15">
      <c r="A152" s="107" t="s">
        <v>367</v>
      </c>
      <c r="B152" s="107">
        <v>2006</v>
      </c>
      <c r="C152" s="77" t="s">
        <v>373</v>
      </c>
      <c r="D152" s="246"/>
      <c r="E152" s="246"/>
      <c r="F152" s="77" t="s">
        <v>204</v>
      </c>
      <c r="G152" s="139">
        <f>ROUND(G150*0.8,0)</f>
        <v>52</v>
      </c>
      <c r="H152" s="249"/>
      <c r="J152" s="98"/>
    </row>
    <row r="153" spans="1:10" ht="28.5" customHeight="1" x14ac:dyDescent="0.15">
      <c r="A153" s="107" t="s">
        <v>367</v>
      </c>
      <c r="B153" s="107">
        <v>2007</v>
      </c>
      <c r="C153" s="77" t="s">
        <v>461</v>
      </c>
      <c r="D153" s="246"/>
      <c r="E153" s="246"/>
      <c r="F153" s="75" t="s">
        <v>463</v>
      </c>
      <c r="G153" s="139">
        <f>ROUND(G147*63/1000,0)</f>
        <v>74</v>
      </c>
      <c r="H153" s="249"/>
      <c r="J153" s="98"/>
    </row>
    <row r="154" spans="1:10" ht="28.5" customHeight="1" x14ac:dyDescent="0.15">
      <c r="A154" s="107" t="s">
        <v>367</v>
      </c>
      <c r="B154" s="107">
        <v>2008</v>
      </c>
      <c r="C154" s="77" t="s">
        <v>462</v>
      </c>
      <c r="D154" s="246"/>
      <c r="E154" s="246"/>
      <c r="F154" s="141" t="s">
        <v>465</v>
      </c>
      <c r="G154" s="139">
        <f>ROUND(G147*42/1000,0)</f>
        <v>49</v>
      </c>
      <c r="H154" s="249"/>
      <c r="J154" s="98"/>
    </row>
    <row r="155" spans="1:10" ht="28.5" customHeight="1" x14ac:dyDescent="0.15">
      <c r="A155" s="107" t="s">
        <v>365</v>
      </c>
      <c r="B155" s="107">
        <v>2009</v>
      </c>
      <c r="C155" s="77" t="str">
        <f>C147&amp;"令和３年９月３０日までの上乗せ分"</f>
        <v>訪問型独自サービスⅠ令和３年９月３０日までの上乗せ分</v>
      </c>
      <c r="D155" s="246"/>
      <c r="E155" s="246"/>
      <c r="F155" s="75" t="s">
        <v>569</v>
      </c>
      <c r="G155" s="139">
        <f>ROUND(G147*1/1000,0)</f>
        <v>1</v>
      </c>
      <c r="H155" s="249"/>
      <c r="J155" s="98"/>
    </row>
    <row r="156" spans="1:10" ht="28.5" customHeight="1" x14ac:dyDescent="0.15">
      <c r="A156" s="107" t="s">
        <v>367</v>
      </c>
      <c r="B156" s="107">
        <v>2011</v>
      </c>
      <c r="C156" s="77" t="s">
        <v>374</v>
      </c>
      <c r="D156" s="246"/>
      <c r="E156" s="246"/>
      <c r="F156" s="82" t="s">
        <v>375</v>
      </c>
      <c r="G156" s="139">
        <f>Ａ３訪問型【給付制限】!G147*0.9</f>
        <v>1058.4000000000001</v>
      </c>
      <c r="H156" s="249"/>
      <c r="J156" s="98"/>
    </row>
    <row r="157" spans="1:10" ht="28.5" customHeight="1" x14ac:dyDescent="0.15">
      <c r="A157" s="107" t="s">
        <v>367</v>
      </c>
      <c r="B157" s="107">
        <v>2012</v>
      </c>
      <c r="C157" s="77" t="s">
        <v>376</v>
      </c>
      <c r="D157" s="246"/>
      <c r="E157" s="246"/>
      <c r="F157" s="77" t="s">
        <v>179</v>
      </c>
      <c r="G157" s="139">
        <f>ROUND(G156*137/1000,0)</f>
        <v>145</v>
      </c>
      <c r="H157" s="249"/>
      <c r="J157" s="98"/>
    </row>
    <row r="158" spans="1:10" ht="28.5" customHeight="1" x14ac:dyDescent="0.15">
      <c r="A158" s="107" t="s">
        <v>367</v>
      </c>
      <c r="B158" s="107">
        <v>2013</v>
      </c>
      <c r="C158" s="77" t="s">
        <v>377</v>
      </c>
      <c r="D158" s="246"/>
      <c r="E158" s="246"/>
      <c r="F158" s="77" t="s">
        <v>180</v>
      </c>
      <c r="G158" s="139">
        <f>ROUND(G156*100/1000,0)</f>
        <v>106</v>
      </c>
      <c r="H158" s="249"/>
      <c r="J158" s="98"/>
    </row>
    <row r="159" spans="1:10" ht="28.5" customHeight="1" x14ac:dyDescent="0.15">
      <c r="A159" s="107" t="s">
        <v>367</v>
      </c>
      <c r="B159" s="107">
        <v>2014</v>
      </c>
      <c r="C159" s="77" t="s">
        <v>378</v>
      </c>
      <c r="D159" s="246"/>
      <c r="E159" s="246"/>
      <c r="F159" s="77" t="s">
        <v>181</v>
      </c>
      <c r="G159" s="139">
        <f>ROUND(G156*55/1000,0)</f>
        <v>58</v>
      </c>
      <c r="H159" s="249"/>
      <c r="J159" s="98"/>
    </row>
    <row r="160" spans="1:10" ht="28.5" customHeight="1" x14ac:dyDescent="0.15">
      <c r="A160" s="107" t="s">
        <v>367</v>
      </c>
      <c r="B160" s="107">
        <v>2015</v>
      </c>
      <c r="C160" s="77" t="s">
        <v>379</v>
      </c>
      <c r="D160" s="246"/>
      <c r="E160" s="246"/>
      <c r="F160" s="77" t="s">
        <v>203</v>
      </c>
      <c r="G160" s="139">
        <f>ROUND(G159*0.9,0)</f>
        <v>52</v>
      </c>
      <c r="H160" s="249"/>
      <c r="J160" s="98"/>
    </row>
    <row r="161" spans="1:10" ht="28.5" customHeight="1" x14ac:dyDescent="0.15">
      <c r="A161" s="107" t="s">
        <v>367</v>
      </c>
      <c r="B161" s="107">
        <v>2016</v>
      </c>
      <c r="C161" s="77" t="s">
        <v>380</v>
      </c>
      <c r="D161" s="246"/>
      <c r="E161" s="246"/>
      <c r="F161" s="77" t="s">
        <v>204</v>
      </c>
      <c r="G161" s="139">
        <f>ROUND(G159*0.8,0)</f>
        <v>46</v>
      </c>
      <c r="H161" s="249"/>
      <c r="J161" s="98"/>
    </row>
    <row r="162" spans="1:10" ht="28.5" customHeight="1" x14ac:dyDescent="0.15">
      <c r="A162" s="107" t="s">
        <v>367</v>
      </c>
      <c r="B162" s="107">
        <v>2017</v>
      </c>
      <c r="C162" s="77" t="s">
        <v>476</v>
      </c>
      <c r="D162" s="246"/>
      <c r="E162" s="246"/>
      <c r="F162" s="75" t="s">
        <v>463</v>
      </c>
      <c r="G162" s="139">
        <f>ROUND(G156*63/1000,0)</f>
        <v>67</v>
      </c>
      <c r="H162" s="249"/>
      <c r="J162" s="98"/>
    </row>
    <row r="163" spans="1:10" ht="28.5" customHeight="1" x14ac:dyDescent="0.15">
      <c r="A163" s="107" t="s">
        <v>464</v>
      </c>
      <c r="B163" s="107">
        <v>2018</v>
      </c>
      <c r="C163" s="77" t="s">
        <v>477</v>
      </c>
      <c r="D163" s="246"/>
      <c r="E163" s="246"/>
      <c r="F163" s="75" t="s">
        <v>466</v>
      </c>
      <c r="G163" s="139">
        <f>ROUND(G156*42/1000,0)</f>
        <v>44</v>
      </c>
      <c r="H163" s="249"/>
      <c r="J163" s="98"/>
    </row>
    <row r="164" spans="1:10" ht="28.5" customHeight="1" x14ac:dyDescent="0.15">
      <c r="A164" s="107" t="s">
        <v>365</v>
      </c>
      <c r="B164" s="107">
        <v>2019</v>
      </c>
      <c r="C164" s="77" t="str">
        <f>C156&amp;"令和３年９月３０日までの上乗せ分"</f>
        <v>訪問型独自サービスⅠ・同一令和３年９月３０日までの上乗せ分</v>
      </c>
      <c r="D164" s="246"/>
      <c r="E164" s="247"/>
      <c r="F164" s="75" t="s">
        <v>569</v>
      </c>
      <c r="G164" s="139">
        <f>ROUND(G156*1/1000,0)</f>
        <v>1</v>
      </c>
      <c r="H164" s="250"/>
      <c r="J164" s="98"/>
    </row>
    <row r="165" spans="1:10" ht="28.5" customHeight="1" x14ac:dyDescent="0.15">
      <c r="A165" s="107" t="s">
        <v>367</v>
      </c>
      <c r="B165" s="107">
        <v>2201</v>
      </c>
      <c r="C165" s="77" t="s">
        <v>89</v>
      </c>
      <c r="D165" s="246"/>
      <c r="E165" s="245" t="s">
        <v>766</v>
      </c>
      <c r="F165" s="82"/>
      <c r="G165" s="139">
        <f>'Ａ2　訪問型(介護予防訪問介護相当）'!H5</f>
        <v>39</v>
      </c>
      <c r="H165" s="251" t="s">
        <v>12</v>
      </c>
      <c r="J165" s="98"/>
    </row>
    <row r="166" spans="1:10" ht="28.5" customHeight="1" x14ac:dyDescent="0.15">
      <c r="A166" s="107" t="s">
        <v>365</v>
      </c>
      <c r="B166" s="107">
        <v>2202</v>
      </c>
      <c r="C166" s="77" t="s">
        <v>381</v>
      </c>
      <c r="D166" s="246"/>
      <c r="E166" s="246"/>
      <c r="F166" s="77" t="s">
        <v>179</v>
      </c>
      <c r="G166" s="139">
        <f>ROUND(G165*137/1000,0)</f>
        <v>5</v>
      </c>
      <c r="H166" s="252"/>
      <c r="J166" s="98"/>
    </row>
    <row r="167" spans="1:10" ht="28.5" customHeight="1" x14ac:dyDescent="0.15">
      <c r="A167" s="107" t="s">
        <v>365</v>
      </c>
      <c r="B167" s="107">
        <v>2203</v>
      </c>
      <c r="C167" s="77" t="s">
        <v>382</v>
      </c>
      <c r="D167" s="246"/>
      <c r="E167" s="246"/>
      <c r="F167" s="77" t="s">
        <v>180</v>
      </c>
      <c r="G167" s="139">
        <f>ROUND(G165*100/1000,0)</f>
        <v>4</v>
      </c>
      <c r="H167" s="252"/>
      <c r="J167" s="98"/>
    </row>
    <row r="168" spans="1:10" ht="28.5" customHeight="1" x14ac:dyDescent="0.15">
      <c r="A168" s="107" t="s">
        <v>365</v>
      </c>
      <c r="B168" s="107">
        <v>2204</v>
      </c>
      <c r="C168" s="77" t="s">
        <v>383</v>
      </c>
      <c r="D168" s="246"/>
      <c r="E168" s="246"/>
      <c r="F168" s="77" t="s">
        <v>181</v>
      </c>
      <c r="G168" s="139">
        <f>ROUND(G165*55/1000,0)</f>
        <v>2</v>
      </c>
      <c r="H168" s="252"/>
      <c r="J168" s="98"/>
    </row>
    <row r="169" spans="1:10" ht="28.5" customHeight="1" x14ac:dyDescent="0.15">
      <c r="A169" s="107" t="s">
        <v>365</v>
      </c>
      <c r="B169" s="107">
        <v>2205</v>
      </c>
      <c r="C169" s="77" t="s">
        <v>384</v>
      </c>
      <c r="D169" s="246"/>
      <c r="E169" s="246"/>
      <c r="F169" s="77" t="s">
        <v>203</v>
      </c>
      <c r="G169" s="139">
        <f>ROUND(G168*0.9,0)</f>
        <v>2</v>
      </c>
      <c r="H169" s="252"/>
      <c r="J169" s="98"/>
    </row>
    <row r="170" spans="1:10" ht="28.5" customHeight="1" x14ac:dyDescent="0.15">
      <c r="A170" s="107" t="s">
        <v>365</v>
      </c>
      <c r="B170" s="107">
        <v>2206</v>
      </c>
      <c r="C170" s="77" t="s">
        <v>385</v>
      </c>
      <c r="D170" s="246"/>
      <c r="E170" s="246"/>
      <c r="F170" s="77" t="s">
        <v>204</v>
      </c>
      <c r="G170" s="139">
        <f>ROUND(G168*0.8,0)</f>
        <v>2</v>
      </c>
      <c r="H170" s="252"/>
      <c r="J170" s="98"/>
    </row>
    <row r="171" spans="1:10" ht="28.5" customHeight="1" x14ac:dyDescent="0.15">
      <c r="A171" s="107" t="s">
        <v>365</v>
      </c>
      <c r="B171" s="107">
        <v>2207</v>
      </c>
      <c r="C171" s="77" t="s">
        <v>474</v>
      </c>
      <c r="D171" s="246"/>
      <c r="E171" s="246"/>
      <c r="F171" s="75" t="s">
        <v>463</v>
      </c>
      <c r="G171" s="139">
        <f>ROUND(G165*63/1000,0)</f>
        <v>2</v>
      </c>
      <c r="H171" s="252"/>
      <c r="J171" s="98"/>
    </row>
    <row r="172" spans="1:10" ht="28.5" customHeight="1" x14ac:dyDescent="0.15">
      <c r="A172" s="107" t="s">
        <v>365</v>
      </c>
      <c r="B172" s="107">
        <v>2208</v>
      </c>
      <c r="C172" s="77" t="s">
        <v>475</v>
      </c>
      <c r="D172" s="246"/>
      <c r="E172" s="246"/>
      <c r="F172" s="75" t="s">
        <v>466</v>
      </c>
      <c r="G172" s="139">
        <f>ROUND(G165*42/1000,0)</f>
        <v>2</v>
      </c>
      <c r="H172" s="252"/>
      <c r="J172" s="98"/>
    </row>
    <row r="173" spans="1:10" ht="28.5" customHeight="1" x14ac:dyDescent="0.15">
      <c r="A173" s="107" t="s">
        <v>367</v>
      </c>
      <c r="B173" s="107">
        <v>2211</v>
      </c>
      <c r="C173" s="77" t="s">
        <v>90</v>
      </c>
      <c r="D173" s="246"/>
      <c r="E173" s="246"/>
      <c r="F173" s="82" t="s">
        <v>17</v>
      </c>
      <c r="G173" s="139">
        <f>Ａ３訪問型【給付制限】!G165*0.9</f>
        <v>35.1</v>
      </c>
      <c r="H173" s="252"/>
      <c r="J173" s="98"/>
    </row>
    <row r="174" spans="1:10" ht="28.5" customHeight="1" x14ac:dyDescent="0.15">
      <c r="A174" s="107" t="s">
        <v>365</v>
      </c>
      <c r="B174" s="107">
        <v>2212</v>
      </c>
      <c r="C174" s="77" t="s">
        <v>386</v>
      </c>
      <c r="D174" s="246"/>
      <c r="E174" s="246"/>
      <c r="F174" s="77" t="s">
        <v>179</v>
      </c>
      <c r="G174" s="139">
        <f>ROUND(G173*137/1000,0)</f>
        <v>5</v>
      </c>
      <c r="H174" s="252"/>
      <c r="J174" s="98"/>
    </row>
    <row r="175" spans="1:10" ht="28.5" customHeight="1" x14ac:dyDescent="0.15">
      <c r="A175" s="107" t="s">
        <v>365</v>
      </c>
      <c r="B175" s="107">
        <v>2213</v>
      </c>
      <c r="C175" s="77" t="s">
        <v>387</v>
      </c>
      <c r="D175" s="246"/>
      <c r="E175" s="246"/>
      <c r="F175" s="77" t="s">
        <v>180</v>
      </c>
      <c r="G175" s="139">
        <f>ROUND(G173*100/1000,0)</f>
        <v>4</v>
      </c>
      <c r="H175" s="252"/>
      <c r="J175" s="98"/>
    </row>
    <row r="176" spans="1:10" ht="28.5" customHeight="1" x14ac:dyDescent="0.15">
      <c r="A176" s="107" t="s">
        <v>365</v>
      </c>
      <c r="B176" s="107">
        <v>2214</v>
      </c>
      <c r="C176" s="77" t="s">
        <v>388</v>
      </c>
      <c r="D176" s="246"/>
      <c r="E176" s="246"/>
      <c r="F176" s="77" t="s">
        <v>181</v>
      </c>
      <c r="G176" s="139">
        <f>ROUND(G173*55/1000,0)</f>
        <v>2</v>
      </c>
      <c r="H176" s="252"/>
      <c r="J176" s="98"/>
    </row>
    <row r="177" spans="1:10" ht="28.5" customHeight="1" x14ac:dyDescent="0.15">
      <c r="A177" s="107" t="s">
        <v>365</v>
      </c>
      <c r="B177" s="107">
        <v>2215</v>
      </c>
      <c r="C177" s="77" t="s">
        <v>389</v>
      </c>
      <c r="D177" s="246"/>
      <c r="E177" s="246"/>
      <c r="F177" s="77" t="s">
        <v>203</v>
      </c>
      <c r="G177" s="139">
        <f>ROUND(G176*0.9,0)</f>
        <v>2</v>
      </c>
      <c r="H177" s="252"/>
      <c r="J177" s="98"/>
    </row>
    <row r="178" spans="1:10" ht="28.5" customHeight="1" x14ac:dyDescent="0.15">
      <c r="A178" s="107" t="s">
        <v>365</v>
      </c>
      <c r="B178" s="107">
        <v>2216</v>
      </c>
      <c r="C178" s="77" t="s">
        <v>390</v>
      </c>
      <c r="D178" s="246"/>
      <c r="E178" s="246"/>
      <c r="F178" s="77" t="s">
        <v>204</v>
      </c>
      <c r="G178" s="139">
        <f>ROUND(G176*0.8,0)</f>
        <v>2</v>
      </c>
      <c r="H178" s="252"/>
      <c r="J178" s="98"/>
    </row>
    <row r="179" spans="1:10" ht="28.5" customHeight="1" x14ac:dyDescent="0.15">
      <c r="A179" s="107" t="s">
        <v>365</v>
      </c>
      <c r="B179" s="107">
        <v>2217</v>
      </c>
      <c r="C179" s="77" t="s">
        <v>472</v>
      </c>
      <c r="D179" s="246"/>
      <c r="E179" s="246"/>
      <c r="F179" s="75" t="s">
        <v>463</v>
      </c>
      <c r="G179" s="139">
        <f>ROUND(G173*63/1000,0)</f>
        <v>2</v>
      </c>
      <c r="H179" s="252"/>
      <c r="J179" s="98"/>
    </row>
    <row r="180" spans="1:10" ht="28.5" customHeight="1" x14ac:dyDescent="0.15">
      <c r="A180" s="107" t="s">
        <v>365</v>
      </c>
      <c r="B180" s="107">
        <v>2218</v>
      </c>
      <c r="C180" s="77" t="s">
        <v>473</v>
      </c>
      <c r="D180" s="247"/>
      <c r="E180" s="247"/>
      <c r="F180" s="75" t="s">
        <v>466</v>
      </c>
      <c r="G180" s="139">
        <f>ROUND(G173*42/1000,0)</f>
        <v>1</v>
      </c>
      <c r="H180" s="253"/>
      <c r="J180" s="98"/>
    </row>
    <row r="181" spans="1:10" ht="28.5" customHeight="1" x14ac:dyDescent="0.15">
      <c r="A181" s="107" t="s">
        <v>367</v>
      </c>
      <c r="B181" s="107">
        <v>2021</v>
      </c>
      <c r="C181" s="77" t="s">
        <v>91</v>
      </c>
      <c r="D181" s="245" t="s">
        <v>759</v>
      </c>
      <c r="E181" s="245" t="s">
        <v>767</v>
      </c>
      <c r="F181" s="75"/>
      <c r="G181" s="139">
        <f>'Ａ2　訪問型(介護予防訪問介護相当）'!H6</f>
        <v>2349</v>
      </c>
      <c r="H181" s="248" t="s">
        <v>11</v>
      </c>
    </row>
    <row r="182" spans="1:10" ht="28.5" customHeight="1" x14ac:dyDescent="0.15">
      <c r="A182" s="107" t="s">
        <v>367</v>
      </c>
      <c r="B182" s="107">
        <v>2022</v>
      </c>
      <c r="C182" s="77" t="s">
        <v>391</v>
      </c>
      <c r="D182" s="246"/>
      <c r="E182" s="246"/>
      <c r="F182" s="77" t="s">
        <v>179</v>
      </c>
      <c r="G182" s="139">
        <f>ROUND(G181*137/1000,0)</f>
        <v>322</v>
      </c>
      <c r="H182" s="249"/>
    </row>
    <row r="183" spans="1:10" ht="28.5" customHeight="1" x14ac:dyDescent="0.15">
      <c r="A183" s="107" t="s">
        <v>367</v>
      </c>
      <c r="B183" s="107">
        <v>2023</v>
      </c>
      <c r="C183" s="77" t="s">
        <v>392</v>
      </c>
      <c r="D183" s="246"/>
      <c r="E183" s="246"/>
      <c r="F183" s="77" t="s">
        <v>180</v>
      </c>
      <c r="G183" s="139">
        <f>ROUND(G181*100/1000,0)</f>
        <v>235</v>
      </c>
      <c r="H183" s="249"/>
    </row>
    <row r="184" spans="1:10" ht="28.5" customHeight="1" x14ac:dyDescent="0.15">
      <c r="A184" s="107" t="s">
        <v>367</v>
      </c>
      <c r="B184" s="107">
        <v>2024</v>
      </c>
      <c r="C184" s="77" t="s">
        <v>393</v>
      </c>
      <c r="D184" s="246"/>
      <c r="E184" s="246"/>
      <c r="F184" s="77" t="s">
        <v>181</v>
      </c>
      <c r="G184" s="139">
        <f>ROUND(G181*55/1000,0)</f>
        <v>129</v>
      </c>
      <c r="H184" s="249"/>
    </row>
    <row r="185" spans="1:10" ht="28.5" customHeight="1" x14ac:dyDescent="0.15">
      <c r="A185" s="107" t="s">
        <v>367</v>
      </c>
      <c r="B185" s="107">
        <v>2025</v>
      </c>
      <c r="C185" s="77" t="s">
        <v>394</v>
      </c>
      <c r="D185" s="246"/>
      <c r="E185" s="246"/>
      <c r="F185" s="77" t="s">
        <v>203</v>
      </c>
      <c r="G185" s="139">
        <f>ROUND(G184*0.9,0)</f>
        <v>116</v>
      </c>
      <c r="H185" s="249"/>
    </row>
    <row r="186" spans="1:10" ht="28.5" customHeight="1" x14ac:dyDescent="0.15">
      <c r="A186" s="107" t="s">
        <v>367</v>
      </c>
      <c r="B186" s="107">
        <v>2026</v>
      </c>
      <c r="C186" s="77" t="s">
        <v>395</v>
      </c>
      <c r="D186" s="246"/>
      <c r="E186" s="246"/>
      <c r="F186" s="77" t="s">
        <v>204</v>
      </c>
      <c r="G186" s="139">
        <f>ROUND(G184*0.8,0)</f>
        <v>103</v>
      </c>
      <c r="H186" s="249"/>
    </row>
    <row r="187" spans="1:10" ht="28.5" customHeight="1" x14ac:dyDescent="0.15">
      <c r="A187" s="107" t="s">
        <v>365</v>
      </c>
      <c r="B187" s="107">
        <v>2027</v>
      </c>
      <c r="C187" s="77" t="s">
        <v>470</v>
      </c>
      <c r="D187" s="246"/>
      <c r="E187" s="246"/>
      <c r="F187" s="75" t="s">
        <v>463</v>
      </c>
      <c r="G187" s="139">
        <f>ROUND(G181*63/1000,0)</f>
        <v>148</v>
      </c>
      <c r="H187" s="249"/>
    </row>
    <row r="188" spans="1:10" ht="28.5" customHeight="1" x14ac:dyDescent="0.15">
      <c r="A188" s="107" t="s">
        <v>365</v>
      </c>
      <c r="B188" s="107">
        <v>2028</v>
      </c>
      <c r="C188" s="77" t="s">
        <v>471</v>
      </c>
      <c r="D188" s="246"/>
      <c r="E188" s="246"/>
      <c r="F188" s="75" t="s">
        <v>466</v>
      </c>
      <c r="G188" s="139">
        <f>ROUND(G181*42/1000,0)</f>
        <v>99</v>
      </c>
      <c r="H188" s="249"/>
    </row>
    <row r="189" spans="1:10" ht="28.5" customHeight="1" x14ac:dyDescent="0.15">
      <c r="A189" s="107" t="s">
        <v>365</v>
      </c>
      <c r="B189" s="107">
        <v>2029</v>
      </c>
      <c r="C189" s="77" t="str">
        <f>C181&amp;"令和３年９月３０日までの上乗せ分"</f>
        <v>訪問型独自サービスⅡ令和３年９月３０日までの上乗せ分</v>
      </c>
      <c r="D189" s="246"/>
      <c r="E189" s="246"/>
      <c r="F189" s="75" t="s">
        <v>569</v>
      </c>
      <c r="G189" s="139">
        <f>ROUND(G181*1/1000,0)</f>
        <v>2</v>
      </c>
      <c r="H189" s="249"/>
    </row>
    <row r="190" spans="1:10" ht="28.5" customHeight="1" x14ac:dyDescent="0.15">
      <c r="A190" s="107" t="s">
        <v>367</v>
      </c>
      <c r="B190" s="107">
        <v>2031</v>
      </c>
      <c r="C190" s="77" t="s">
        <v>396</v>
      </c>
      <c r="D190" s="246"/>
      <c r="E190" s="246"/>
      <c r="F190" s="82" t="s">
        <v>397</v>
      </c>
      <c r="G190" s="139">
        <f>Ａ３訪問型【給付制限】!G181*0.9</f>
        <v>2114.1</v>
      </c>
      <c r="H190" s="249"/>
      <c r="J190" s="98"/>
    </row>
    <row r="191" spans="1:10" ht="28.5" customHeight="1" x14ac:dyDescent="0.15">
      <c r="A191" s="107" t="s">
        <v>367</v>
      </c>
      <c r="B191" s="107">
        <v>2032</v>
      </c>
      <c r="C191" s="77" t="s">
        <v>398</v>
      </c>
      <c r="D191" s="246"/>
      <c r="E191" s="246"/>
      <c r="F191" s="77" t="s">
        <v>179</v>
      </c>
      <c r="G191" s="139">
        <f>ROUND(G190*137/1000,0)</f>
        <v>290</v>
      </c>
      <c r="H191" s="249"/>
      <c r="J191" s="98"/>
    </row>
    <row r="192" spans="1:10" ht="28.5" customHeight="1" x14ac:dyDescent="0.15">
      <c r="A192" s="107" t="s">
        <v>367</v>
      </c>
      <c r="B192" s="107">
        <v>2033</v>
      </c>
      <c r="C192" s="77" t="s">
        <v>399</v>
      </c>
      <c r="D192" s="246"/>
      <c r="E192" s="246"/>
      <c r="F192" s="77" t="s">
        <v>180</v>
      </c>
      <c r="G192" s="139">
        <f>ROUND(G190*100/1000,0)</f>
        <v>211</v>
      </c>
      <c r="H192" s="249"/>
      <c r="J192" s="98"/>
    </row>
    <row r="193" spans="1:10" ht="28.5" customHeight="1" x14ac:dyDescent="0.15">
      <c r="A193" s="107" t="s">
        <v>367</v>
      </c>
      <c r="B193" s="107">
        <v>2034</v>
      </c>
      <c r="C193" s="77" t="s">
        <v>400</v>
      </c>
      <c r="D193" s="246"/>
      <c r="E193" s="246"/>
      <c r="F193" s="77" t="s">
        <v>181</v>
      </c>
      <c r="G193" s="139">
        <f>ROUND(G190*55/1000,0)</f>
        <v>116</v>
      </c>
      <c r="H193" s="249"/>
      <c r="J193" s="98"/>
    </row>
    <row r="194" spans="1:10" ht="28.5" customHeight="1" x14ac:dyDescent="0.15">
      <c r="A194" s="107" t="s">
        <v>367</v>
      </c>
      <c r="B194" s="107">
        <v>2035</v>
      </c>
      <c r="C194" s="77" t="s">
        <v>401</v>
      </c>
      <c r="D194" s="246"/>
      <c r="E194" s="246"/>
      <c r="F194" s="77" t="s">
        <v>203</v>
      </c>
      <c r="G194" s="139">
        <f>ROUND(G193*0.9,0)</f>
        <v>104</v>
      </c>
      <c r="H194" s="249"/>
      <c r="J194" s="98"/>
    </row>
    <row r="195" spans="1:10" ht="28.5" customHeight="1" x14ac:dyDescent="0.15">
      <c r="A195" s="107" t="s">
        <v>367</v>
      </c>
      <c r="B195" s="107">
        <v>2036</v>
      </c>
      <c r="C195" s="77" t="s">
        <v>402</v>
      </c>
      <c r="D195" s="246"/>
      <c r="E195" s="246"/>
      <c r="F195" s="77" t="s">
        <v>204</v>
      </c>
      <c r="G195" s="139">
        <f>ROUND(G193*0.8,0)</f>
        <v>93</v>
      </c>
      <c r="H195" s="249"/>
      <c r="J195" s="98"/>
    </row>
    <row r="196" spans="1:10" ht="28.5" customHeight="1" x14ac:dyDescent="0.15">
      <c r="A196" s="107" t="s">
        <v>365</v>
      </c>
      <c r="B196" s="107">
        <v>2037</v>
      </c>
      <c r="C196" s="77" t="s">
        <v>468</v>
      </c>
      <c r="D196" s="246"/>
      <c r="E196" s="246"/>
      <c r="F196" s="75" t="s">
        <v>463</v>
      </c>
      <c r="G196" s="139">
        <f>ROUND(G190*63/1000,0)</f>
        <v>133</v>
      </c>
      <c r="H196" s="249"/>
      <c r="J196" s="98"/>
    </row>
    <row r="197" spans="1:10" ht="28.5" customHeight="1" x14ac:dyDescent="0.15">
      <c r="A197" s="107" t="s">
        <v>365</v>
      </c>
      <c r="B197" s="107">
        <v>2038</v>
      </c>
      <c r="C197" s="77" t="s">
        <v>469</v>
      </c>
      <c r="D197" s="246"/>
      <c r="E197" s="246"/>
      <c r="F197" s="75" t="s">
        <v>466</v>
      </c>
      <c r="G197" s="139">
        <f>ROUND(G190*42/1000,0)</f>
        <v>89</v>
      </c>
      <c r="H197" s="249"/>
      <c r="J197" s="98"/>
    </row>
    <row r="198" spans="1:10" ht="28.5" customHeight="1" x14ac:dyDescent="0.15">
      <c r="A198" s="107" t="s">
        <v>365</v>
      </c>
      <c r="B198" s="107">
        <v>2039</v>
      </c>
      <c r="C198" s="77" t="str">
        <f>C190&amp;"令和３年９月３０日までの上乗せ分"</f>
        <v>訪問型独自サービスⅡ・同一令和３年９月３０日までの上乗せ分</v>
      </c>
      <c r="D198" s="246"/>
      <c r="E198" s="247"/>
      <c r="F198" s="75" t="s">
        <v>569</v>
      </c>
      <c r="G198" s="139">
        <f>ROUND(G190*1/1000,0)</f>
        <v>2</v>
      </c>
      <c r="H198" s="250"/>
      <c r="J198" s="98"/>
    </row>
    <row r="199" spans="1:10" ht="28.5" customHeight="1" x14ac:dyDescent="0.15">
      <c r="A199" s="107" t="s">
        <v>367</v>
      </c>
      <c r="B199" s="107">
        <v>2221</v>
      </c>
      <c r="C199" s="77" t="s">
        <v>92</v>
      </c>
      <c r="D199" s="246"/>
      <c r="E199" s="245" t="s">
        <v>768</v>
      </c>
      <c r="F199" s="75"/>
      <c r="G199" s="139">
        <f>'Ａ2　訪問型(介護予防訪問介護相当）'!H7</f>
        <v>77</v>
      </c>
      <c r="H199" s="251" t="s">
        <v>12</v>
      </c>
      <c r="J199" s="98"/>
    </row>
    <row r="200" spans="1:10" ht="28.5" customHeight="1" x14ac:dyDescent="0.15">
      <c r="A200" s="107" t="s">
        <v>365</v>
      </c>
      <c r="B200" s="107">
        <v>2222</v>
      </c>
      <c r="C200" s="77" t="s">
        <v>403</v>
      </c>
      <c r="D200" s="246"/>
      <c r="E200" s="246"/>
      <c r="F200" s="77" t="s">
        <v>179</v>
      </c>
      <c r="G200" s="139">
        <f>ROUND(G199*137/1000,0)</f>
        <v>11</v>
      </c>
      <c r="H200" s="252"/>
      <c r="J200" s="98"/>
    </row>
    <row r="201" spans="1:10" ht="28.5" customHeight="1" x14ac:dyDescent="0.15">
      <c r="A201" s="107" t="s">
        <v>365</v>
      </c>
      <c r="B201" s="107">
        <v>2223</v>
      </c>
      <c r="C201" s="77" t="s">
        <v>404</v>
      </c>
      <c r="D201" s="246"/>
      <c r="E201" s="246"/>
      <c r="F201" s="77" t="s">
        <v>180</v>
      </c>
      <c r="G201" s="139">
        <f>ROUND(G199*100/1000,0)</f>
        <v>8</v>
      </c>
      <c r="H201" s="252"/>
      <c r="J201" s="98"/>
    </row>
    <row r="202" spans="1:10" ht="28.5" customHeight="1" x14ac:dyDescent="0.15">
      <c r="A202" s="107" t="s">
        <v>365</v>
      </c>
      <c r="B202" s="107">
        <v>2224</v>
      </c>
      <c r="C202" s="77" t="s">
        <v>405</v>
      </c>
      <c r="D202" s="246"/>
      <c r="E202" s="246"/>
      <c r="F202" s="77" t="s">
        <v>181</v>
      </c>
      <c r="G202" s="139">
        <f>ROUND(G199*55/1000,0)</f>
        <v>4</v>
      </c>
      <c r="H202" s="252"/>
      <c r="J202" s="98"/>
    </row>
    <row r="203" spans="1:10" ht="28.5" customHeight="1" x14ac:dyDescent="0.15">
      <c r="A203" s="107" t="s">
        <v>365</v>
      </c>
      <c r="B203" s="107">
        <v>2225</v>
      </c>
      <c r="C203" s="77" t="s">
        <v>406</v>
      </c>
      <c r="D203" s="246"/>
      <c r="E203" s="246"/>
      <c r="F203" s="77" t="s">
        <v>203</v>
      </c>
      <c r="G203" s="139">
        <f>ROUND(G202*0.9,0)</f>
        <v>4</v>
      </c>
      <c r="H203" s="252"/>
      <c r="J203" s="98"/>
    </row>
    <row r="204" spans="1:10" ht="28.5" customHeight="1" x14ac:dyDescent="0.15">
      <c r="A204" s="107" t="s">
        <v>365</v>
      </c>
      <c r="B204" s="107">
        <v>2226</v>
      </c>
      <c r="C204" s="77" t="s">
        <v>407</v>
      </c>
      <c r="D204" s="246"/>
      <c r="E204" s="246"/>
      <c r="F204" s="77" t="s">
        <v>204</v>
      </c>
      <c r="G204" s="139">
        <f>ROUND(G202*0.8,0)</f>
        <v>3</v>
      </c>
      <c r="H204" s="252"/>
      <c r="J204" s="98"/>
    </row>
    <row r="205" spans="1:10" ht="28.5" customHeight="1" x14ac:dyDescent="0.15">
      <c r="A205" s="107" t="s">
        <v>365</v>
      </c>
      <c r="B205" s="107">
        <v>2227</v>
      </c>
      <c r="C205" s="77" t="s">
        <v>467</v>
      </c>
      <c r="D205" s="246"/>
      <c r="E205" s="246"/>
      <c r="F205" s="75" t="s">
        <v>463</v>
      </c>
      <c r="G205" s="139">
        <f>ROUND(G199*63/1000,0)</f>
        <v>5</v>
      </c>
      <c r="H205" s="252"/>
      <c r="J205" s="98"/>
    </row>
    <row r="206" spans="1:10" ht="28.5" customHeight="1" x14ac:dyDescent="0.15">
      <c r="A206" s="107" t="s">
        <v>365</v>
      </c>
      <c r="B206" s="107">
        <v>2228</v>
      </c>
      <c r="C206" s="77" t="s">
        <v>494</v>
      </c>
      <c r="D206" s="246"/>
      <c r="E206" s="246"/>
      <c r="F206" s="75" t="s">
        <v>466</v>
      </c>
      <c r="G206" s="139">
        <f>ROUND(G199*42/1000,0)</f>
        <v>3</v>
      </c>
      <c r="H206" s="252"/>
      <c r="J206" s="98"/>
    </row>
    <row r="207" spans="1:10" ht="28.5" customHeight="1" x14ac:dyDescent="0.15">
      <c r="A207" s="107" t="s">
        <v>367</v>
      </c>
      <c r="B207" s="107">
        <v>2231</v>
      </c>
      <c r="C207" s="77" t="s">
        <v>169</v>
      </c>
      <c r="D207" s="246"/>
      <c r="E207" s="246"/>
      <c r="F207" s="82" t="s">
        <v>17</v>
      </c>
      <c r="G207" s="139">
        <f>Ａ３訪問型【給付制限】!G199*0.9</f>
        <v>69.3</v>
      </c>
      <c r="H207" s="252"/>
      <c r="J207" s="98"/>
    </row>
    <row r="208" spans="1:10" ht="28.5" customHeight="1" x14ac:dyDescent="0.15">
      <c r="A208" s="107" t="s">
        <v>365</v>
      </c>
      <c r="B208" s="107">
        <v>2232</v>
      </c>
      <c r="C208" s="77" t="s">
        <v>408</v>
      </c>
      <c r="D208" s="246"/>
      <c r="E208" s="246"/>
      <c r="F208" s="77" t="s">
        <v>179</v>
      </c>
      <c r="G208" s="139">
        <f>ROUND(G207*137/1000,0)</f>
        <v>9</v>
      </c>
      <c r="H208" s="252"/>
      <c r="J208" s="98"/>
    </row>
    <row r="209" spans="1:10" ht="28.5" customHeight="1" x14ac:dyDescent="0.15">
      <c r="A209" s="107" t="s">
        <v>365</v>
      </c>
      <c r="B209" s="107">
        <v>2233</v>
      </c>
      <c r="C209" s="77" t="s">
        <v>409</v>
      </c>
      <c r="D209" s="246"/>
      <c r="E209" s="246"/>
      <c r="F209" s="77" t="s">
        <v>180</v>
      </c>
      <c r="G209" s="139">
        <f>ROUND(G207*100/1000,0)</f>
        <v>7</v>
      </c>
      <c r="H209" s="252"/>
      <c r="J209" s="98"/>
    </row>
    <row r="210" spans="1:10" ht="28.5" customHeight="1" x14ac:dyDescent="0.15">
      <c r="A210" s="107" t="s">
        <v>365</v>
      </c>
      <c r="B210" s="107">
        <v>2234</v>
      </c>
      <c r="C210" s="77" t="s">
        <v>410</v>
      </c>
      <c r="D210" s="246"/>
      <c r="E210" s="246"/>
      <c r="F210" s="77" t="s">
        <v>181</v>
      </c>
      <c r="G210" s="139">
        <f>ROUND(G207*55/1000,0)</f>
        <v>4</v>
      </c>
      <c r="H210" s="252"/>
      <c r="J210" s="98"/>
    </row>
    <row r="211" spans="1:10" ht="28.5" customHeight="1" x14ac:dyDescent="0.15">
      <c r="A211" s="107" t="s">
        <v>365</v>
      </c>
      <c r="B211" s="107">
        <v>2235</v>
      </c>
      <c r="C211" s="77" t="s">
        <v>411</v>
      </c>
      <c r="D211" s="246"/>
      <c r="E211" s="246"/>
      <c r="F211" s="77" t="s">
        <v>203</v>
      </c>
      <c r="G211" s="139">
        <f>ROUND(G210*0.9,0)</f>
        <v>4</v>
      </c>
      <c r="H211" s="252"/>
      <c r="J211" s="98"/>
    </row>
    <row r="212" spans="1:10" ht="28.5" customHeight="1" x14ac:dyDescent="0.15">
      <c r="A212" s="107" t="s">
        <v>365</v>
      </c>
      <c r="B212" s="107">
        <v>2236</v>
      </c>
      <c r="C212" s="77" t="s">
        <v>412</v>
      </c>
      <c r="D212" s="246"/>
      <c r="E212" s="246"/>
      <c r="F212" s="77" t="s">
        <v>204</v>
      </c>
      <c r="G212" s="139">
        <f>ROUND(G210*0.8,0)</f>
        <v>3</v>
      </c>
      <c r="H212" s="252"/>
      <c r="J212" s="98"/>
    </row>
    <row r="213" spans="1:10" ht="28.5" customHeight="1" x14ac:dyDescent="0.15">
      <c r="A213" s="107" t="s">
        <v>365</v>
      </c>
      <c r="B213" s="107">
        <v>2237</v>
      </c>
      <c r="C213" s="77" t="s">
        <v>478</v>
      </c>
      <c r="D213" s="246"/>
      <c r="E213" s="246"/>
      <c r="F213" s="75" t="s">
        <v>463</v>
      </c>
      <c r="G213" s="139">
        <f>ROUND(G207*63/1000,0)</f>
        <v>4</v>
      </c>
      <c r="H213" s="252"/>
      <c r="J213" s="98"/>
    </row>
    <row r="214" spans="1:10" ht="28.5" customHeight="1" x14ac:dyDescent="0.15">
      <c r="A214" s="107" t="s">
        <v>365</v>
      </c>
      <c r="B214" s="107">
        <v>2238</v>
      </c>
      <c r="C214" s="77" t="s">
        <v>479</v>
      </c>
      <c r="D214" s="247"/>
      <c r="E214" s="247"/>
      <c r="F214" s="75" t="s">
        <v>466</v>
      </c>
      <c r="G214" s="139">
        <f>ROUND(G207*42/1000,0)</f>
        <v>3</v>
      </c>
      <c r="H214" s="253"/>
      <c r="J214" s="98"/>
    </row>
    <row r="215" spans="1:10" ht="28.5" customHeight="1" x14ac:dyDescent="0.15">
      <c r="A215" s="107" t="s">
        <v>367</v>
      </c>
      <c r="B215" s="107">
        <v>2041</v>
      </c>
      <c r="C215" s="77" t="s">
        <v>93</v>
      </c>
      <c r="D215" s="278" t="s">
        <v>760</v>
      </c>
      <c r="E215" s="245" t="s">
        <v>764</v>
      </c>
      <c r="F215" s="75"/>
      <c r="G215" s="139">
        <f>'Ａ2　訪問型(介護予防訪問介護相当）'!H8</f>
        <v>3727</v>
      </c>
      <c r="H215" s="248" t="s">
        <v>11</v>
      </c>
    </row>
    <row r="216" spans="1:10" ht="28.5" customHeight="1" x14ac:dyDescent="0.15">
      <c r="A216" s="107" t="s">
        <v>367</v>
      </c>
      <c r="B216" s="107">
        <v>2042</v>
      </c>
      <c r="C216" s="77" t="s">
        <v>413</v>
      </c>
      <c r="D216" s="279"/>
      <c r="E216" s="246"/>
      <c r="F216" s="77" t="s">
        <v>179</v>
      </c>
      <c r="G216" s="139">
        <f>ROUND(G215*137/1000,0)</f>
        <v>511</v>
      </c>
      <c r="H216" s="249"/>
    </row>
    <row r="217" spans="1:10" ht="28.5" customHeight="1" x14ac:dyDescent="0.15">
      <c r="A217" s="107" t="s">
        <v>367</v>
      </c>
      <c r="B217" s="107">
        <v>2043</v>
      </c>
      <c r="C217" s="77" t="s">
        <v>414</v>
      </c>
      <c r="D217" s="279"/>
      <c r="E217" s="246"/>
      <c r="F217" s="77" t="s">
        <v>180</v>
      </c>
      <c r="G217" s="139">
        <f>ROUND(G215*100/1000,0)</f>
        <v>373</v>
      </c>
      <c r="H217" s="249"/>
    </row>
    <row r="218" spans="1:10" ht="28.5" customHeight="1" x14ac:dyDescent="0.15">
      <c r="A218" s="107" t="s">
        <v>367</v>
      </c>
      <c r="B218" s="107">
        <v>2044</v>
      </c>
      <c r="C218" s="77" t="s">
        <v>415</v>
      </c>
      <c r="D218" s="279"/>
      <c r="E218" s="246"/>
      <c r="F218" s="77" t="s">
        <v>181</v>
      </c>
      <c r="G218" s="139">
        <f>ROUND(G215*55/1000,0)</f>
        <v>205</v>
      </c>
      <c r="H218" s="249"/>
    </row>
    <row r="219" spans="1:10" ht="28.5" customHeight="1" x14ac:dyDescent="0.15">
      <c r="A219" s="107" t="s">
        <v>367</v>
      </c>
      <c r="B219" s="107">
        <v>2045</v>
      </c>
      <c r="C219" s="77" t="s">
        <v>416</v>
      </c>
      <c r="D219" s="279"/>
      <c r="E219" s="246"/>
      <c r="F219" s="77" t="s">
        <v>203</v>
      </c>
      <c r="G219" s="139">
        <f>ROUND(G218*0.9,0)</f>
        <v>185</v>
      </c>
      <c r="H219" s="249"/>
    </row>
    <row r="220" spans="1:10" ht="28.5" customHeight="1" x14ac:dyDescent="0.15">
      <c r="A220" s="107" t="s">
        <v>367</v>
      </c>
      <c r="B220" s="107">
        <v>2046</v>
      </c>
      <c r="C220" s="77" t="s">
        <v>417</v>
      </c>
      <c r="D220" s="279"/>
      <c r="E220" s="246"/>
      <c r="F220" s="77" t="s">
        <v>204</v>
      </c>
      <c r="G220" s="139">
        <f>ROUND(G218*0.8,0)</f>
        <v>164</v>
      </c>
      <c r="H220" s="249"/>
    </row>
    <row r="221" spans="1:10" ht="28.5" customHeight="1" x14ac:dyDescent="0.15">
      <c r="A221" s="107" t="s">
        <v>365</v>
      </c>
      <c r="B221" s="107">
        <v>2047</v>
      </c>
      <c r="C221" s="77" t="s">
        <v>480</v>
      </c>
      <c r="D221" s="279"/>
      <c r="E221" s="246"/>
      <c r="F221" s="75" t="s">
        <v>463</v>
      </c>
      <c r="G221" s="139">
        <f>ROUND(G215*63/1000,0)</f>
        <v>235</v>
      </c>
      <c r="H221" s="249"/>
    </row>
    <row r="222" spans="1:10" ht="28.5" customHeight="1" x14ac:dyDescent="0.15">
      <c r="A222" s="107" t="s">
        <v>365</v>
      </c>
      <c r="B222" s="107">
        <v>2048</v>
      </c>
      <c r="C222" s="77" t="s">
        <v>481</v>
      </c>
      <c r="D222" s="279"/>
      <c r="E222" s="246"/>
      <c r="F222" s="75" t="s">
        <v>466</v>
      </c>
      <c r="G222" s="139">
        <f>ROUND(G215*42/1000,0)</f>
        <v>157</v>
      </c>
      <c r="H222" s="249"/>
    </row>
    <row r="223" spans="1:10" ht="28.5" customHeight="1" x14ac:dyDescent="0.15">
      <c r="A223" s="107" t="s">
        <v>365</v>
      </c>
      <c r="B223" s="107">
        <v>2049</v>
      </c>
      <c r="C223" s="77" t="str">
        <f>C215&amp;"令和３年９月３０日までの上乗せ分"</f>
        <v>訪問型独自サービスⅢ令和３年９月３０日までの上乗せ分</v>
      </c>
      <c r="D223" s="279"/>
      <c r="E223" s="246"/>
      <c r="F223" s="75" t="s">
        <v>569</v>
      </c>
      <c r="G223" s="139">
        <f>ROUND(G215*1/1000,0)</f>
        <v>4</v>
      </c>
      <c r="H223" s="249"/>
    </row>
    <row r="224" spans="1:10" ht="28.5" customHeight="1" x14ac:dyDescent="0.15">
      <c r="A224" s="107" t="s">
        <v>365</v>
      </c>
      <c r="B224" s="107">
        <v>2051</v>
      </c>
      <c r="C224" s="77" t="s">
        <v>418</v>
      </c>
      <c r="D224" s="279"/>
      <c r="E224" s="246"/>
      <c r="F224" s="82" t="s">
        <v>375</v>
      </c>
      <c r="G224" s="139">
        <f>Ａ３訪問型【給付制限】!G215*0.9</f>
        <v>3354.3</v>
      </c>
      <c r="H224" s="249"/>
      <c r="J224" s="98"/>
    </row>
    <row r="225" spans="1:10" ht="28.5" customHeight="1" x14ac:dyDescent="0.15">
      <c r="A225" s="107" t="s">
        <v>367</v>
      </c>
      <c r="B225" s="107">
        <v>2052</v>
      </c>
      <c r="C225" s="77" t="s">
        <v>419</v>
      </c>
      <c r="D225" s="279"/>
      <c r="E225" s="246"/>
      <c r="F225" s="77" t="s">
        <v>179</v>
      </c>
      <c r="G225" s="139">
        <v>459</v>
      </c>
      <c r="H225" s="249"/>
      <c r="J225" s="98"/>
    </row>
    <row r="226" spans="1:10" ht="28.5" customHeight="1" x14ac:dyDescent="0.15">
      <c r="A226" s="107" t="s">
        <v>367</v>
      </c>
      <c r="B226" s="107">
        <v>2053</v>
      </c>
      <c r="C226" s="77" t="s">
        <v>420</v>
      </c>
      <c r="D226" s="279"/>
      <c r="E226" s="246"/>
      <c r="F226" s="77" t="s">
        <v>180</v>
      </c>
      <c r="G226" s="139">
        <f>ROUND(G224*100/1000,0)</f>
        <v>335</v>
      </c>
      <c r="H226" s="249"/>
      <c r="J226" s="98"/>
    </row>
    <row r="227" spans="1:10" ht="28.5" customHeight="1" x14ac:dyDescent="0.15">
      <c r="A227" s="107" t="s">
        <v>367</v>
      </c>
      <c r="B227" s="107">
        <v>2054</v>
      </c>
      <c r="C227" s="77" t="s">
        <v>421</v>
      </c>
      <c r="D227" s="279"/>
      <c r="E227" s="246"/>
      <c r="F227" s="77" t="s">
        <v>181</v>
      </c>
      <c r="G227" s="139">
        <f>ROUND(G224*55/1000,0)</f>
        <v>184</v>
      </c>
      <c r="H227" s="249"/>
      <c r="J227" s="98"/>
    </row>
    <row r="228" spans="1:10" ht="28.5" customHeight="1" x14ac:dyDescent="0.15">
      <c r="A228" s="107" t="s">
        <v>367</v>
      </c>
      <c r="B228" s="107">
        <v>2055</v>
      </c>
      <c r="C228" s="77" t="s">
        <v>422</v>
      </c>
      <c r="D228" s="279"/>
      <c r="E228" s="246"/>
      <c r="F228" s="77" t="s">
        <v>203</v>
      </c>
      <c r="G228" s="139">
        <f>ROUND(G227*0.9,0)</f>
        <v>166</v>
      </c>
      <c r="H228" s="249"/>
      <c r="J228" s="98"/>
    </row>
    <row r="229" spans="1:10" ht="28.5" customHeight="1" x14ac:dyDescent="0.15">
      <c r="A229" s="107" t="s">
        <v>367</v>
      </c>
      <c r="B229" s="107">
        <v>2056</v>
      </c>
      <c r="C229" s="77" t="s">
        <v>423</v>
      </c>
      <c r="D229" s="279"/>
      <c r="E229" s="246"/>
      <c r="F229" s="77" t="s">
        <v>204</v>
      </c>
      <c r="G229" s="139">
        <f>ROUND(G227*0.8,0)</f>
        <v>147</v>
      </c>
      <c r="H229" s="249"/>
      <c r="J229" s="98"/>
    </row>
    <row r="230" spans="1:10" ht="28.5" customHeight="1" x14ac:dyDescent="0.15">
      <c r="A230" s="107" t="s">
        <v>365</v>
      </c>
      <c r="B230" s="107">
        <v>2057</v>
      </c>
      <c r="C230" s="77" t="s">
        <v>482</v>
      </c>
      <c r="D230" s="279"/>
      <c r="E230" s="246"/>
      <c r="F230" s="75" t="s">
        <v>463</v>
      </c>
      <c r="G230" s="139">
        <f>ROUND(G224*63/1000,0)</f>
        <v>211</v>
      </c>
      <c r="H230" s="249"/>
      <c r="J230" s="98"/>
    </row>
    <row r="231" spans="1:10" ht="28.5" customHeight="1" x14ac:dyDescent="0.15">
      <c r="A231" s="107" t="s">
        <v>365</v>
      </c>
      <c r="B231" s="107">
        <v>2058</v>
      </c>
      <c r="C231" s="77" t="s">
        <v>483</v>
      </c>
      <c r="D231" s="279"/>
      <c r="E231" s="246"/>
      <c r="F231" s="75" t="s">
        <v>466</v>
      </c>
      <c r="G231" s="139">
        <f>ROUND(G224*42/1000,0)</f>
        <v>141</v>
      </c>
      <c r="H231" s="249"/>
      <c r="J231" s="98"/>
    </row>
    <row r="232" spans="1:10" ht="28.5" customHeight="1" x14ac:dyDescent="0.15">
      <c r="A232" s="107" t="s">
        <v>365</v>
      </c>
      <c r="B232" s="107">
        <v>2059</v>
      </c>
      <c r="C232" s="77" t="str">
        <f>C224&amp;"令和３年９月３０日までの上乗せ分"</f>
        <v>訪問型独自サービスⅢ・同一令和３年９月３０日までの上乗せ分</v>
      </c>
      <c r="D232" s="279"/>
      <c r="E232" s="247"/>
      <c r="F232" s="75" t="s">
        <v>569</v>
      </c>
      <c r="G232" s="139">
        <f>ROUND(G224*1/1000,0)</f>
        <v>3</v>
      </c>
      <c r="H232" s="250"/>
      <c r="J232" s="98"/>
    </row>
    <row r="233" spans="1:10" ht="28.5" customHeight="1" x14ac:dyDescent="0.15">
      <c r="A233" s="107" t="s">
        <v>367</v>
      </c>
      <c r="B233" s="107">
        <v>2241</v>
      </c>
      <c r="C233" s="77" t="s">
        <v>94</v>
      </c>
      <c r="D233" s="279"/>
      <c r="E233" s="245" t="s">
        <v>763</v>
      </c>
      <c r="F233" s="75"/>
      <c r="G233" s="139">
        <f>'Ａ2　訪問型(介護予防訪問介護相当）'!H9</f>
        <v>123</v>
      </c>
      <c r="H233" s="251" t="s">
        <v>12</v>
      </c>
      <c r="J233" s="98"/>
    </row>
    <row r="234" spans="1:10" ht="28.5" customHeight="1" x14ac:dyDescent="0.15">
      <c r="A234" s="107" t="s">
        <v>365</v>
      </c>
      <c r="B234" s="107">
        <v>2242</v>
      </c>
      <c r="C234" s="77" t="s">
        <v>424</v>
      </c>
      <c r="D234" s="279"/>
      <c r="E234" s="246"/>
      <c r="F234" s="77" t="s">
        <v>179</v>
      </c>
      <c r="G234" s="139">
        <f>ROUND(G233*137/1000,0)</f>
        <v>17</v>
      </c>
      <c r="H234" s="252"/>
      <c r="J234" s="98"/>
    </row>
    <row r="235" spans="1:10" ht="28.5" customHeight="1" x14ac:dyDescent="0.15">
      <c r="A235" s="107" t="s">
        <v>365</v>
      </c>
      <c r="B235" s="107">
        <v>2243</v>
      </c>
      <c r="C235" s="77" t="s">
        <v>425</v>
      </c>
      <c r="D235" s="279"/>
      <c r="E235" s="246"/>
      <c r="F235" s="77" t="s">
        <v>180</v>
      </c>
      <c r="G235" s="139">
        <f>ROUND(G233*100/1000,0)</f>
        <v>12</v>
      </c>
      <c r="H235" s="252"/>
      <c r="J235" s="98"/>
    </row>
    <row r="236" spans="1:10" ht="28.5" customHeight="1" x14ac:dyDescent="0.15">
      <c r="A236" s="107" t="s">
        <v>365</v>
      </c>
      <c r="B236" s="107">
        <v>2244</v>
      </c>
      <c r="C236" s="77" t="s">
        <v>426</v>
      </c>
      <c r="D236" s="279"/>
      <c r="E236" s="246"/>
      <c r="F236" s="77" t="s">
        <v>181</v>
      </c>
      <c r="G236" s="139">
        <f>ROUND(G233*55/1000,0)</f>
        <v>7</v>
      </c>
      <c r="H236" s="252"/>
      <c r="J236" s="98"/>
    </row>
    <row r="237" spans="1:10" ht="28.5" customHeight="1" x14ac:dyDescent="0.15">
      <c r="A237" s="107" t="s">
        <v>365</v>
      </c>
      <c r="B237" s="107">
        <v>2245</v>
      </c>
      <c r="C237" s="77" t="s">
        <v>427</v>
      </c>
      <c r="D237" s="279"/>
      <c r="E237" s="246"/>
      <c r="F237" s="77" t="s">
        <v>203</v>
      </c>
      <c r="G237" s="139">
        <f>ROUND(G236*0.9,0)</f>
        <v>6</v>
      </c>
      <c r="H237" s="252"/>
      <c r="J237" s="98"/>
    </row>
    <row r="238" spans="1:10" ht="28.5" customHeight="1" x14ac:dyDescent="0.15">
      <c r="A238" s="107" t="s">
        <v>365</v>
      </c>
      <c r="B238" s="107">
        <v>2246</v>
      </c>
      <c r="C238" s="77" t="s">
        <v>428</v>
      </c>
      <c r="D238" s="279"/>
      <c r="E238" s="246"/>
      <c r="F238" s="77" t="s">
        <v>204</v>
      </c>
      <c r="G238" s="139">
        <f>ROUND(G236*0.8,0)</f>
        <v>6</v>
      </c>
      <c r="H238" s="252"/>
      <c r="J238" s="98"/>
    </row>
    <row r="239" spans="1:10" ht="28.5" customHeight="1" x14ac:dyDescent="0.15">
      <c r="A239" s="107" t="s">
        <v>365</v>
      </c>
      <c r="B239" s="107">
        <v>2247</v>
      </c>
      <c r="C239" s="77" t="s">
        <v>484</v>
      </c>
      <c r="D239" s="279"/>
      <c r="E239" s="246"/>
      <c r="F239" s="75" t="s">
        <v>463</v>
      </c>
      <c r="G239" s="139">
        <f>ROUND(G233*63/1000,0)</f>
        <v>8</v>
      </c>
      <c r="H239" s="252"/>
      <c r="J239" s="98"/>
    </row>
    <row r="240" spans="1:10" ht="28.5" customHeight="1" x14ac:dyDescent="0.15">
      <c r="A240" s="107" t="s">
        <v>365</v>
      </c>
      <c r="B240" s="107">
        <v>2248</v>
      </c>
      <c r="C240" s="77" t="s">
        <v>485</v>
      </c>
      <c r="D240" s="279"/>
      <c r="E240" s="246"/>
      <c r="F240" s="75" t="s">
        <v>466</v>
      </c>
      <c r="G240" s="139">
        <f>ROUND(G233*42/1000,0)</f>
        <v>5</v>
      </c>
      <c r="H240" s="252"/>
      <c r="J240" s="98"/>
    </row>
    <row r="241" spans="1:10" ht="28.5" customHeight="1" x14ac:dyDescent="0.15">
      <c r="A241" s="107" t="s">
        <v>367</v>
      </c>
      <c r="B241" s="107">
        <v>2251</v>
      </c>
      <c r="C241" s="77" t="s">
        <v>95</v>
      </c>
      <c r="D241" s="279"/>
      <c r="E241" s="246"/>
      <c r="F241" s="82" t="s">
        <v>17</v>
      </c>
      <c r="G241" s="139">
        <f>Ａ３訪問型【給付制限】!G233*0.9</f>
        <v>110.7</v>
      </c>
      <c r="H241" s="252"/>
      <c r="J241" s="98"/>
    </row>
    <row r="242" spans="1:10" ht="28.5" customHeight="1" x14ac:dyDescent="0.15">
      <c r="A242" s="107" t="s">
        <v>365</v>
      </c>
      <c r="B242" s="107">
        <v>2252</v>
      </c>
      <c r="C242" s="77" t="s">
        <v>429</v>
      </c>
      <c r="D242" s="279"/>
      <c r="E242" s="246"/>
      <c r="F242" s="77" t="s">
        <v>179</v>
      </c>
      <c r="G242" s="139">
        <f>ROUND(G241*137/1000,0)</f>
        <v>15</v>
      </c>
      <c r="H242" s="252"/>
      <c r="J242" s="98"/>
    </row>
    <row r="243" spans="1:10" ht="28.5" customHeight="1" x14ac:dyDescent="0.15">
      <c r="A243" s="107" t="s">
        <v>365</v>
      </c>
      <c r="B243" s="107">
        <v>2253</v>
      </c>
      <c r="C243" s="77" t="s">
        <v>430</v>
      </c>
      <c r="D243" s="279"/>
      <c r="E243" s="246"/>
      <c r="F243" s="77" t="s">
        <v>180</v>
      </c>
      <c r="G243" s="139">
        <f>ROUND(G241*100/1000,0)</f>
        <v>11</v>
      </c>
      <c r="H243" s="252"/>
      <c r="J243" s="98"/>
    </row>
    <row r="244" spans="1:10" ht="28.5" customHeight="1" x14ac:dyDescent="0.15">
      <c r="A244" s="107" t="s">
        <v>365</v>
      </c>
      <c r="B244" s="107">
        <v>2254</v>
      </c>
      <c r="C244" s="77" t="s">
        <v>431</v>
      </c>
      <c r="D244" s="279"/>
      <c r="E244" s="246"/>
      <c r="F244" s="77" t="s">
        <v>181</v>
      </c>
      <c r="G244" s="139">
        <f>ROUND(G241*55/1000,0)</f>
        <v>6</v>
      </c>
      <c r="H244" s="252"/>
      <c r="J244" s="98"/>
    </row>
    <row r="245" spans="1:10" ht="28.5" customHeight="1" x14ac:dyDescent="0.15">
      <c r="A245" s="107" t="s">
        <v>365</v>
      </c>
      <c r="B245" s="107">
        <v>2255</v>
      </c>
      <c r="C245" s="77" t="s">
        <v>432</v>
      </c>
      <c r="D245" s="279"/>
      <c r="E245" s="246"/>
      <c r="F245" s="77" t="s">
        <v>203</v>
      </c>
      <c r="G245" s="139">
        <f>ROUND(G244*0.9,0)</f>
        <v>5</v>
      </c>
      <c r="H245" s="252"/>
      <c r="J245" s="98"/>
    </row>
    <row r="246" spans="1:10" ht="28.5" customHeight="1" x14ac:dyDescent="0.15">
      <c r="A246" s="107" t="s">
        <v>365</v>
      </c>
      <c r="B246" s="107">
        <v>2256</v>
      </c>
      <c r="C246" s="77" t="s">
        <v>433</v>
      </c>
      <c r="D246" s="279"/>
      <c r="E246" s="246"/>
      <c r="F246" s="77" t="s">
        <v>204</v>
      </c>
      <c r="G246" s="139">
        <f>ROUND(G244*0.8,0)</f>
        <v>5</v>
      </c>
      <c r="H246" s="252"/>
      <c r="J246" s="98"/>
    </row>
    <row r="247" spans="1:10" ht="28.5" customHeight="1" x14ac:dyDescent="0.15">
      <c r="A247" s="107" t="s">
        <v>365</v>
      </c>
      <c r="B247" s="107">
        <v>2257</v>
      </c>
      <c r="C247" s="77" t="s">
        <v>486</v>
      </c>
      <c r="D247" s="279"/>
      <c r="E247" s="246"/>
      <c r="F247" s="76" t="s">
        <v>463</v>
      </c>
      <c r="G247" s="139">
        <f>ROUND(G241*63/1000,0)</f>
        <v>7</v>
      </c>
      <c r="H247" s="252"/>
      <c r="J247" s="98"/>
    </row>
    <row r="248" spans="1:10" ht="28.5" customHeight="1" x14ac:dyDescent="0.15">
      <c r="A248" s="107" t="s">
        <v>365</v>
      </c>
      <c r="B248" s="107">
        <v>2258</v>
      </c>
      <c r="C248" s="77" t="s">
        <v>487</v>
      </c>
      <c r="D248" s="280"/>
      <c r="E248" s="247"/>
      <c r="F248" s="76" t="s">
        <v>466</v>
      </c>
      <c r="G248" s="139">
        <f>ROUND(G241*42/1000,0)</f>
        <v>5</v>
      </c>
      <c r="H248" s="253"/>
      <c r="J248" s="98"/>
    </row>
    <row r="249" spans="1:10" ht="28.5" customHeight="1" x14ac:dyDescent="0.15">
      <c r="A249" s="107" t="s">
        <v>367</v>
      </c>
      <c r="B249" s="107">
        <v>2301</v>
      </c>
      <c r="C249" s="75" t="s">
        <v>170</v>
      </c>
      <c r="D249" s="278" t="s">
        <v>7</v>
      </c>
      <c r="E249" s="284"/>
      <c r="F249" s="76" t="s">
        <v>21</v>
      </c>
      <c r="G249" s="139">
        <f>'Ａ2　訪問型(介護予防訪問介護相当）'!H17</f>
        <v>200</v>
      </c>
      <c r="H249" s="251" t="s">
        <v>434</v>
      </c>
      <c r="J249" s="98"/>
    </row>
    <row r="250" spans="1:10" ht="28.5" customHeight="1" x14ac:dyDescent="0.15">
      <c r="A250" s="107" t="s">
        <v>367</v>
      </c>
      <c r="B250" s="107">
        <v>2302</v>
      </c>
      <c r="C250" s="75" t="s">
        <v>435</v>
      </c>
      <c r="D250" s="279"/>
      <c r="E250" s="285"/>
      <c r="F250" s="76" t="s">
        <v>179</v>
      </c>
      <c r="G250" s="139">
        <f>ROUND(G249*137/1000,0)</f>
        <v>27</v>
      </c>
      <c r="H250" s="252"/>
      <c r="J250" s="98"/>
    </row>
    <row r="251" spans="1:10" ht="28.5" customHeight="1" x14ac:dyDescent="0.15">
      <c r="A251" s="107" t="s">
        <v>367</v>
      </c>
      <c r="B251" s="107">
        <v>2303</v>
      </c>
      <c r="C251" s="75" t="s">
        <v>436</v>
      </c>
      <c r="D251" s="279"/>
      <c r="E251" s="285"/>
      <c r="F251" s="76" t="s">
        <v>180</v>
      </c>
      <c r="G251" s="139">
        <f>ROUND(G249*100/1000,0)</f>
        <v>20</v>
      </c>
      <c r="H251" s="252"/>
      <c r="J251" s="98"/>
    </row>
    <row r="252" spans="1:10" ht="28.5" customHeight="1" x14ac:dyDescent="0.15">
      <c r="A252" s="107" t="s">
        <v>367</v>
      </c>
      <c r="B252" s="107">
        <v>2304</v>
      </c>
      <c r="C252" s="75" t="s">
        <v>437</v>
      </c>
      <c r="D252" s="279"/>
      <c r="E252" s="285"/>
      <c r="F252" s="76" t="s">
        <v>181</v>
      </c>
      <c r="G252" s="139">
        <f>ROUND(G249*55/1000,0)</f>
        <v>11</v>
      </c>
      <c r="H252" s="252"/>
      <c r="J252" s="98"/>
    </row>
    <row r="253" spans="1:10" ht="28.5" customHeight="1" x14ac:dyDescent="0.15">
      <c r="A253" s="107" t="s">
        <v>367</v>
      </c>
      <c r="B253" s="107">
        <v>2305</v>
      </c>
      <c r="C253" s="75" t="s">
        <v>438</v>
      </c>
      <c r="D253" s="279"/>
      <c r="E253" s="285"/>
      <c r="F253" s="76" t="s">
        <v>203</v>
      </c>
      <c r="G253" s="139">
        <f>ROUND(G252*0.9,0)</f>
        <v>10</v>
      </c>
      <c r="H253" s="252"/>
      <c r="J253" s="98"/>
    </row>
    <row r="254" spans="1:10" ht="28.5" customHeight="1" x14ac:dyDescent="0.15">
      <c r="A254" s="107" t="s">
        <v>367</v>
      </c>
      <c r="B254" s="107">
        <v>2306</v>
      </c>
      <c r="C254" s="75" t="s">
        <v>439</v>
      </c>
      <c r="D254" s="279"/>
      <c r="E254" s="285"/>
      <c r="F254" s="76" t="s">
        <v>204</v>
      </c>
      <c r="G254" s="139">
        <f>ROUND(G252*0.8,0)</f>
        <v>9</v>
      </c>
      <c r="H254" s="252"/>
      <c r="J254" s="98"/>
    </row>
    <row r="255" spans="1:10" ht="28.5" customHeight="1" x14ac:dyDescent="0.15">
      <c r="A255" s="107" t="s">
        <v>365</v>
      </c>
      <c r="B255" s="107">
        <v>2307</v>
      </c>
      <c r="C255" s="75" t="s">
        <v>488</v>
      </c>
      <c r="D255" s="279"/>
      <c r="E255" s="285"/>
      <c r="F255" s="78" t="s">
        <v>463</v>
      </c>
      <c r="G255" s="139">
        <f>ROUND(G249*63/1000,0)</f>
        <v>13</v>
      </c>
      <c r="H255" s="252"/>
      <c r="J255" s="98"/>
    </row>
    <row r="256" spans="1:10" ht="28.5" customHeight="1" x14ac:dyDescent="0.15">
      <c r="A256" s="107" t="s">
        <v>365</v>
      </c>
      <c r="B256" s="107">
        <v>2308</v>
      </c>
      <c r="C256" s="75" t="s">
        <v>489</v>
      </c>
      <c r="D256" s="280"/>
      <c r="E256" s="286"/>
      <c r="F256" s="78" t="s">
        <v>466</v>
      </c>
      <c r="G256" s="139">
        <f>ROUND(G249*42/1000,0)</f>
        <v>8</v>
      </c>
      <c r="H256" s="252"/>
      <c r="J256" s="98"/>
    </row>
    <row r="257" spans="1:10" ht="28.5" customHeight="1" x14ac:dyDescent="0.15">
      <c r="A257" s="107" t="s">
        <v>367</v>
      </c>
      <c r="B257" s="107">
        <v>2411</v>
      </c>
      <c r="C257" s="75" t="s">
        <v>193</v>
      </c>
      <c r="D257" s="278" t="s">
        <v>194</v>
      </c>
      <c r="E257" s="284"/>
      <c r="F257" s="78" t="s">
        <v>752</v>
      </c>
      <c r="G257" s="139">
        <f>'Ａ2　訪問型(介護予防訪問介護相当）'!H18</f>
        <v>100</v>
      </c>
      <c r="H257" s="252"/>
    </row>
    <row r="258" spans="1:10" ht="28.5" customHeight="1" x14ac:dyDescent="0.15">
      <c r="A258" s="107" t="s">
        <v>367</v>
      </c>
      <c r="B258" s="107">
        <v>2412</v>
      </c>
      <c r="C258" s="75" t="s">
        <v>440</v>
      </c>
      <c r="D258" s="279"/>
      <c r="E258" s="285"/>
      <c r="F258" s="76" t="s">
        <v>179</v>
      </c>
      <c r="G258" s="139">
        <f>ROUND(G257*137/1000,0)</f>
        <v>14</v>
      </c>
      <c r="H258" s="252"/>
      <c r="J258" s="98"/>
    </row>
    <row r="259" spans="1:10" ht="28.5" customHeight="1" x14ac:dyDescent="0.15">
      <c r="A259" s="107" t="s">
        <v>367</v>
      </c>
      <c r="B259" s="107">
        <v>2413</v>
      </c>
      <c r="C259" s="75" t="s">
        <v>441</v>
      </c>
      <c r="D259" s="279"/>
      <c r="E259" s="285"/>
      <c r="F259" s="76" t="s">
        <v>180</v>
      </c>
      <c r="G259" s="139">
        <f>ROUND(G257*100/1000,0)</f>
        <v>10</v>
      </c>
      <c r="H259" s="252"/>
      <c r="J259" s="98"/>
    </row>
    <row r="260" spans="1:10" ht="28.5" customHeight="1" x14ac:dyDescent="0.15">
      <c r="A260" s="107" t="s">
        <v>367</v>
      </c>
      <c r="B260" s="107">
        <v>2414</v>
      </c>
      <c r="C260" s="75" t="s">
        <v>442</v>
      </c>
      <c r="D260" s="279"/>
      <c r="E260" s="285"/>
      <c r="F260" s="76" t="s">
        <v>181</v>
      </c>
      <c r="G260" s="139">
        <f>ROUND(G257*55/1000,0)</f>
        <v>6</v>
      </c>
      <c r="H260" s="252"/>
      <c r="J260" s="98"/>
    </row>
    <row r="261" spans="1:10" ht="28.5" customHeight="1" x14ac:dyDescent="0.15">
      <c r="A261" s="107" t="s">
        <v>367</v>
      </c>
      <c r="B261" s="107">
        <v>2415</v>
      </c>
      <c r="C261" s="75" t="s">
        <v>443</v>
      </c>
      <c r="D261" s="279"/>
      <c r="E261" s="285"/>
      <c r="F261" s="76" t="s">
        <v>203</v>
      </c>
      <c r="G261" s="139">
        <f>ROUND(G260*0.9,0)</f>
        <v>5</v>
      </c>
      <c r="H261" s="252"/>
      <c r="J261" s="98"/>
    </row>
    <row r="262" spans="1:10" ht="28.5" customHeight="1" x14ac:dyDescent="0.15">
      <c r="A262" s="107" t="s">
        <v>367</v>
      </c>
      <c r="B262" s="107">
        <v>2416</v>
      </c>
      <c r="C262" s="75" t="s">
        <v>444</v>
      </c>
      <c r="D262" s="279"/>
      <c r="E262" s="285"/>
      <c r="F262" s="76" t="s">
        <v>204</v>
      </c>
      <c r="G262" s="139">
        <f>ROUND(G260*0.8,0)</f>
        <v>5</v>
      </c>
      <c r="H262" s="252"/>
      <c r="J262" s="98"/>
    </row>
    <row r="263" spans="1:10" ht="28.5" customHeight="1" x14ac:dyDescent="0.15">
      <c r="A263" s="107" t="s">
        <v>365</v>
      </c>
      <c r="B263" s="107">
        <v>2417</v>
      </c>
      <c r="C263" s="75" t="s">
        <v>490</v>
      </c>
      <c r="D263" s="279"/>
      <c r="E263" s="285"/>
      <c r="F263" s="78" t="s">
        <v>463</v>
      </c>
      <c r="G263" s="139">
        <f>ROUND(G257*63/1000,0)</f>
        <v>6</v>
      </c>
      <c r="H263" s="252"/>
      <c r="J263" s="98"/>
    </row>
    <row r="264" spans="1:10" ht="28.5" customHeight="1" x14ac:dyDescent="0.15">
      <c r="A264" s="107" t="s">
        <v>365</v>
      </c>
      <c r="B264" s="107">
        <v>2418</v>
      </c>
      <c r="C264" s="75" t="s">
        <v>491</v>
      </c>
      <c r="D264" s="279"/>
      <c r="E264" s="285"/>
      <c r="F264" s="78" t="s">
        <v>466</v>
      </c>
      <c r="G264" s="139">
        <f>ROUND(G257*42/1000,0)</f>
        <v>4</v>
      </c>
      <c r="H264" s="252"/>
      <c r="J264" s="98"/>
    </row>
    <row r="265" spans="1:10" ht="28.5" customHeight="1" x14ac:dyDescent="0.15">
      <c r="A265" s="107" t="s">
        <v>367</v>
      </c>
      <c r="B265" s="107">
        <v>2421</v>
      </c>
      <c r="C265" s="75" t="s">
        <v>749</v>
      </c>
      <c r="D265" s="279"/>
      <c r="E265" s="285"/>
      <c r="F265" s="78" t="s">
        <v>753</v>
      </c>
      <c r="G265" s="139">
        <f>'Ａ2　訪問型(介護予防訪問介護相当）'!H19</f>
        <v>200</v>
      </c>
      <c r="H265" s="252"/>
    </row>
    <row r="266" spans="1:10" ht="28.5" customHeight="1" x14ac:dyDescent="0.15">
      <c r="A266" s="107" t="s">
        <v>367</v>
      </c>
      <c r="B266" s="107">
        <v>2422</v>
      </c>
      <c r="C266" s="75" t="s">
        <v>445</v>
      </c>
      <c r="D266" s="279"/>
      <c r="E266" s="285"/>
      <c r="F266" s="76" t="s">
        <v>179</v>
      </c>
      <c r="G266" s="139">
        <f>ROUND(G265*137/1000,0)</f>
        <v>27</v>
      </c>
      <c r="H266" s="252"/>
    </row>
    <row r="267" spans="1:10" ht="28.5" customHeight="1" x14ac:dyDescent="0.15">
      <c r="A267" s="107" t="s">
        <v>367</v>
      </c>
      <c r="B267" s="107">
        <v>2423</v>
      </c>
      <c r="C267" s="75" t="s">
        <v>446</v>
      </c>
      <c r="D267" s="279"/>
      <c r="E267" s="285"/>
      <c r="F267" s="76" t="s">
        <v>180</v>
      </c>
      <c r="G267" s="139">
        <f>ROUND(G265*100/1000,0)</f>
        <v>20</v>
      </c>
      <c r="H267" s="252"/>
    </row>
    <row r="268" spans="1:10" ht="28.5" customHeight="1" x14ac:dyDescent="0.15">
      <c r="A268" s="107" t="s">
        <v>367</v>
      </c>
      <c r="B268" s="107">
        <v>2424</v>
      </c>
      <c r="C268" s="75" t="s">
        <v>447</v>
      </c>
      <c r="D268" s="279"/>
      <c r="E268" s="285"/>
      <c r="F268" s="76" t="s">
        <v>181</v>
      </c>
      <c r="G268" s="139">
        <f>ROUND(G265*55/1000,0)</f>
        <v>11</v>
      </c>
      <c r="H268" s="252"/>
    </row>
    <row r="269" spans="1:10" ht="28.5" customHeight="1" x14ac:dyDescent="0.15">
      <c r="A269" s="107" t="s">
        <v>367</v>
      </c>
      <c r="B269" s="107">
        <v>2425</v>
      </c>
      <c r="C269" s="151" t="s">
        <v>448</v>
      </c>
      <c r="D269" s="279"/>
      <c r="E269" s="285"/>
      <c r="F269" s="140" t="s">
        <v>203</v>
      </c>
      <c r="G269" s="139">
        <f>ROUND(G268*0.9,0)</f>
        <v>10</v>
      </c>
      <c r="H269" s="252"/>
    </row>
    <row r="270" spans="1:10" ht="28.5" customHeight="1" x14ac:dyDescent="0.15">
      <c r="A270" s="107" t="s">
        <v>367</v>
      </c>
      <c r="B270" s="107">
        <v>2426</v>
      </c>
      <c r="C270" s="75" t="s">
        <v>449</v>
      </c>
      <c r="D270" s="279"/>
      <c r="E270" s="285"/>
      <c r="F270" s="76" t="s">
        <v>204</v>
      </c>
      <c r="G270" s="139">
        <f>ROUND(G268*0.8,0)</f>
        <v>9</v>
      </c>
      <c r="H270" s="252"/>
    </row>
    <row r="271" spans="1:10" ht="28.5" customHeight="1" x14ac:dyDescent="0.15">
      <c r="A271" s="107" t="s">
        <v>365</v>
      </c>
      <c r="B271" s="107">
        <v>2427</v>
      </c>
      <c r="C271" s="75" t="s">
        <v>492</v>
      </c>
      <c r="D271" s="279"/>
      <c r="E271" s="285"/>
      <c r="F271" s="78" t="s">
        <v>463</v>
      </c>
      <c r="G271" s="139">
        <f>ROUND(G265*63/1000,0)</f>
        <v>13</v>
      </c>
      <c r="H271" s="252"/>
    </row>
    <row r="272" spans="1:10" ht="28.5" customHeight="1" x14ac:dyDescent="0.15">
      <c r="A272" s="107" t="s">
        <v>365</v>
      </c>
      <c r="B272" s="107">
        <v>2428</v>
      </c>
      <c r="C272" s="75" t="s">
        <v>493</v>
      </c>
      <c r="D272" s="280"/>
      <c r="E272" s="286"/>
      <c r="F272" s="78" t="s">
        <v>466</v>
      </c>
      <c r="G272" s="139">
        <f>ROUND(G265*42/1000,0)</f>
        <v>8</v>
      </c>
      <c r="H272" s="253"/>
    </row>
    <row r="273" spans="1:10" ht="28.5" customHeight="1" x14ac:dyDescent="0.15">
      <c r="A273" s="107" t="s">
        <v>367</v>
      </c>
      <c r="B273" s="107">
        <v>2701</v>
      </c>
      <c r="C273" s="77" t="s">
        <v>167</v>
      </c>
      <c r="D273" s="267" t="s">
        <v>754</v>
      </c>
      <c r="E273" s="267" t="s">
        <v>452</v>
      </c>
      <c r="F273" s="82"/>
      <c r="G273" s="139">
        <f>'Ａ2　訪問型(健康づくりヘルパー)'!H4</f>
        <v>823</v>
      </c>
      <c r="H273" s="251" t="s">
        <v>11</v>
      </c>
    </row>
    <row r="274" spans="1:10" ht="28.5" customHeight="1" x14ac:dyDescent="0.15">
      <c r="A274" s="107" t="s">
        <v>367</v>
      </c>
      <c r="B274" s="107">
        <v>2702</v>
      </c>
      <c r="C274" s="77" t="s">
        <v>102</v>
      </c>
      <c r="D274" s="267"/>
      <c r="E274" s="267"/>
      <c r="F274" s="83" t="s">
        <v>166</v>
      </c>
      <c r="G274" s="139">
        <f>ROUND(G273*0.9,0)</f>
        <v>741</v>
      </c>
      <c r="H274" s="252"/>
      <c r="J274" s="98"/>
    </row>
    <row r="275" spans="1:10" ht="28.5" customHeight="1" x14ac:dyDescent="0.15">
      <c r="A275" s="107" t="s">
        <v>367</v>
      </c>
      <c r="B275" s="107">
        <v>2801</v>
      </c>
      <c r="C275" s="77" t="s">
        <v>103</v>
      </c>
      <c r="D275" s="267"/>
      <c r="E275" s="267" t="s">
        <v>159</v>
      </c>
      <c r="F275" s="82"/>
      <c r="G275" s="139">
        <f>'Ａ2　訪問型(健康づくりヘルパー)'!H5</f>
        <v>27</v>
      </c>
      <c r="H275" s="251" t="s">
        <v>12</v>
      </c>
      <c r="J275" s="98"/>
    </row>
    <row r="276" spans="1:10" ht="28.5" customHeight="1" x14ac:dyDescent="0.15">
      <c r="A276" s="107" t="s">
        <v>367</v>
      </c>
      <c r="B276" s="107">
        <v>2802</v>
      </c>
      <c r="C276" s="77" t="s">
        <v>104</v>
      </c>
      <c r="D276" s="267"/>
      <c r="E276" s="267"/>
      <c r="F276" s="83" t="s">
        <v>166</v>
      </c>
      <c r="G276" s="139">
        <f>ROUND(G275*0.9,0)</f>
        <v>24</v>
      </c>
      <c r="H276" s="252"/>
      <c r="J276" s="98"/>
    </row>
    <row r="277" spans="1:10" ht="28.5" customHeight="1" x14ac:dyDescent="0.15">
      <c r="A277" s="107" t="s">
        <v>367</v>
      </c>
      <c r="B277" s="107">
        <v>2711</v>
      </c>
      <c r="C277" s="77" t="s">
        <v>105</v>
      </c>
      <c r="D277" s="267" t="s">
        <v>759</v>
      </c>
      <c r="E277" s="287" t="s">
        <v>453</v>
      </c>
      <c r="F277" s="75"/>
      <c r="G277" s="139">
        <f>'Ａ2　訪問型(健康づくりヘルパー)'!H6</f>
        <v>1644</v>
      </c>
      <c r="H277" s="251" t="s">
        <v>11</v>
      </c>
    </row>
    <row r="278" spans="1:10" ht="28.5" customHeight="1" x14ac:dyDescent="0.15">
      <c r="A278" s="107" t="s">
        <v>367</v>
      </c>
      <c r="B278" s="107">
        <v>2712</v>
      </c>
      <c r="C278" s="77" t="s">
        <v>106</v>
      </c>
      <c r="D278" s="267"/>
      <c r="E278" s="267"/>
      <c r="F278" s="83" t="s">
        <v>166</v>
      </c>
      <c r="G278" s="139">
        <f>ROUND(G277*0.9,0)</f>
        <v>1480</v>
      </c>
      <c r="H278" s="252"/>
      <c r="J278" s="98"/>
    </row>
    <row r="279" spans="1:10" ht="28.5" customHeight="1" x14ac:dyDescent="0.15">
      <c r="A279" s="107" t="s">
        <v>367</v>
      </c>
      <c r="B279" s="107">
        <v>2811</v>
      </c>
      <c r="C279" s="77" t="s">
        <v>107</v>
      </c>
      <c r="D279" s="267"/>
      <c r="E279" s="287" t="s">
        <v>160</v>
      </c>
      <c r="F279" s="75"/>
      <c r="G279" s="139">
        <f>'Ａ2　訪問型(健康づくりヘルパー)'!H7</f>
        <v>54</v>
      </c>
      <c r="H279" s="251" t="s">
        <v>12</v>
      </c>
      <c r="J279" s="98"/>
    </row>
    <row r="280" spans="1:10" ht="28.5" customHeight="1" x14ac:dyDescent="0.15">
      <c r="A280" s="107" t="s">
        <v>367</v>
      </c>
      <c r="B280" s="107">
        <v>2812</v>
      </c>
      <c r="C280" s="77" t="s">
        <v>108</v>
      </c>
      <c r="D280" s="267"/>
      <c r="E280" s="267"/>
      <c r="F280" s="83" t="s">
        <v>166</v>
      </c>
      <c r="G280" s="139">
        <f>ROUND(G279*0.9,0)</f>
        <v>49</v>
      </c>
      <c r="H280" s="252"/>
      <c r="J280" s="98"/>
    </row>
    <row r="281" spans="1:10" ht="28.5" customHeight="1" x14ac:dyDescent="0.15">
      <c r="A281" s="107" t="s">
        <v>367</v>
      </c>
      <c r="B281" s="107">
        <v>2721</v>
      </c>
      <c r="C281" s="77" t="s">
        <v>109</v>
      </c>
      <c r="D281" s="267" t="s">
        <v>701</v>
      </c>
      <c r="E281" s="287" t="s">
        <v>454</v>
      </c>
      <c r="F281" s="75"/>
      <c r="G281" s="139">
        <f>'Ａ2　訪問型(健康づくりヘルパー)'!H8</f>
        <v>2609</v>
      </c>
      <c r="H281" s="251" t="s">
        <v>11</v>
      </c>
    </row>
    <row r="282" spans="1:10" ht="28.5" customHeight="1" x14ac:dyDescent="0.15">
      <c r="A282" s="107" t="s">
        <v>367</v>
      </c>
      <c r="B282" s="107">
        <v>2722</v>
      </c>
      <c r="C282" s="77" t="s">
        <v>110</v>
      </c>
      <c r="D282" s="267"/>
      <c r="E282" s="267"/>
      <c r="F282" s="83" t="s">
        <v>166</v>
      </c>
      <c r="G282" s="139">
        <f>ROUND(G281*0.9,0)</f>
        <v>2348</v>
      </c>
      <c r="H282" s="252"/>
      <c r="J282" s="98"/>
    </row>
    <row r="283" spans="1:10" ht="28.5" customHeight="1" x14ac:dyDescent="0.15">
      <c r="A283" s="107" t="s">
        <v>367</v>
      </c>
      <c r="B283" s="107">
        <v>2821</v>
      </c>
      <c r="C283" s="77" t="s">
        <v>111</v>
      </c>
      <c r="D283" s="267"/>
      <c r="E283" s="287" t="s">
        <v>455</v>
      </c>
      <c r="F283" s="75"/>
      <c r="G283" s="139">
        <f>'Ａ2　訪問型(健康づくりヘルパー)'!H9</f>
        <v>86</v>
      </c>
      <c r="H283" s="251" t="s">
        <v>12</v>
      </c>
      <c r="J283" s="98"/>
    </row>
    <row r="284" spans="1:10" ht="28.5" customHeight="1" x14ac:dyDescent="0.15">
      <c r="A284" s="107" t="s">
        <v>367</v>
      </c>
      <c r="B284" s="107">
        <v>2822</v>
      </c>
      <c r="C284" s="77" t="s">
        <v>112</v>
      </c>
      <c r="D284" s="267"/>
      <c r="E284" s="267"/>
      <c r="F284" s="83" t="s">
        <v>166</v>
      </c>
      <c r="G284" s="142">
        <f>ROUND(G283*0.9,0)</f>
        <v>77</v>
      </c>
      <c r="H284" s="253"/>
      <c r="J284" s="98"/>
    </row>
    <row r="285" spans="1:10" ht="30.75" customHeight="1" x14ac:dyDescent="0.15"/>
    <row r="286" spans="1:10" ht="30.75" customHeight="1" x14ac:dyDescent="0.15"/>
    <row r="287" spans="1:10" ht="30.75" customHeight="1" x14ac:dyDescent="0.15"/>
    <row r="288" spans="1:10" ht="30.75" customHeight="1" x14ac:dyDescent="0.15"/>
    <row r="289" spans="1:9" ht="30.75" customHeight="1" x14ac:dyDescent="0.15"/>
    <row r="290" spans="1:9" ht="30.75" customHeight="1" x14ac:dyDescent="0.15"/>
    <row r="291" spans="1:9" ht="30.75" customHeight="1" x14ac:dyDescent="0.15"/>
    <row r="292" spans="1:9" ht="30.75" customHeight="1" x14ac:dyDescent="0.15"/>
    <row r="293" spans="1:9" ht="30.75" customHeight="1" x14ac:dyDescent="0.15"/>
    <row r="294" spans="1:9" ht="30.75" customHeight="1" x14ac:dyDescent="0.15"/>
    <row r="295" spans="1:9" ht="30.75" customHeight="1" x14ac:dyDescent="0.15"/>
    <row r="296" spans="1:9" ht="30.75" customHeight="1" x14ac:dyDescent="0.15"/>
    <row r="297" spans="1:9" ht="30.75" customHeight="1" x14ac:dyDescent="0.15">
      <c r="A297" s="38"/>
      <c r="B297" s="38"/>
      <c r="G297" s="80"/>
      <c r="H297" s="73"/>
      <c r="I297" s="97"/>
    </row>
    <row r="298" spans="1:9" ht="30.75" customHeight="1" x14ac:dyDescent="0.15">
      <c r="A298" s="38"/>
      <c r="B298" s="38"/>
      <c r="G298" s="80"/>
      <c r="H298" s="73"/>
      <c r="I298" s="97"/>
    </row>
    <row r="299" spans="1:9" ht="30.75" customHeight="1" x14ac:dyDescent="0.15">
      <c r="A299" s="38"/>
      <c r="B299" s="38"/>
      <c r="G299" s="80"/>
      <c r="H299" s="73"/>
      <c r="I299" s="97"/>
    </row>
    <row r="300" spans="1:9" ht="30.75" customHeight="1" x14ac:dyDescent="0.15">
      <c r="A300" s="38"/>
      <c r="B300" s="38"/>
      <c r="G300" s="80"/>
      <c r="H300" s="73"/>
      <c r="I300" s="97"/>
    </row>
    <row r="301" spans="1:9" ht="30.75" customHeight="1" x14ac:dyDescent="0.15">
      <c r="A301" s="38"/>
      <c r="B301" s="38"/>
      <c r="G301" s="80"/>
      <c r="H301" s="73"/>
      <c r="I301" s="97"/>
    </row>
    <row r="302" spans="1:9" ht="30.75" customHeight="1" x14ac:dyDescent="0.15">
      <c r="A302" s="38"/>
      <c r="B302" s="38"/>
      <c r="G302" s="80"/>
      <c r="H302" s="73"/>
      <c r="I302" s="97"/>
    </row>
    <row r="303" spans="1:9" ht="30.75" customHeight="1" x14ac:dyDescent="0.15">
      <c r="A303" s="38"/>
      <c r="B303" s="38"/>
      <c r="G303" s="80"/>
      <c r="H303" s="73"/>
      <c r="I303" s="97"/>
    </row>
    <row r="304" spans="1:9" ht="30.75" customHeight="1" x14ac:dyDescent="0.15">
      <c r="A304" s="38"/>
      <c r="B304" s="38"/>
      <c r="G304" s="80"/>
      <c r="H304" s="73"/>
      <c r="I304" s="97"/>
    </row>
    <row r="305" spans="1:9" ht="30.75" customHeight="1" x14ac:dyDescent="0.15">
      <c r="A305" s="38"/>
      <c r="B305" s="38"/>
      <c r="G305" s="80"/>
      <c r="H305" s="73"/>
      <c r="I305" s="97"/>
    </row>
    <row r="306" spans="1:9" ht="30.75" customHeight="1" x14ac:dyDescent="0.15">
      <c r="A306" s="38"/>
      <c r="B306" s="38"/>
      <c r="G306" s="80"/>
      <c r="H306" s="73"/>
      <c r="I306" s="97"/>
    </row>
    <row r="307" spans="1:9" ht="30.75" customHeight="1" x14ac:dyDescent="0.15">
      <c r="A307" s="38"/>
      <c r="B307" s="38"/>
      <c r="G307" s="80"/>
      <c r="H307" s="73"/>
      <c r="I307" s="97"/>
    </row>
    <row r="308" spans="1:9" ht="30.75" customHeight="1" x14ac:dyDescent="0.15">
      <c r="A308" s="38"/>
      <c r="B308" s="38"/>
      <c r="G308" s="80"/>
      <c r="H308" s="73"/>
      <c r="I308" s="97"/>
    </row>
    <row r="309" spans="1:9" ht="30.75" customHeight="1" x14ac:dyDescent="0.15">
      <c r="A309" s="38"/>
      <c r="B309" s="38"/>
      <c r="G309" s="80"/>
      <c r="H309" s="73"/>
      <c r="I309" s="97"/>
    </row>
    <row r="310" spans="1:9" ht="30.75" customHeight="1" x14ac:dyDescent="0.15">
      <c r="A310" s="38"/>
      <c r="B310" s="38"/>
      <c r="G310" s="80"/>
      <c r="H310" s="73"/>
      <c r="I310" s="97"/>
    </row>
    <row r="311" spans="1:9" ht="30.75" customHeight="1" x14ac:dyDescent="0.15">
      <c r="A311" s="38"/>
      <c r="B311" s="38"/>
      <c r="G311" s="80"/>
      <c r="H311" s="73"/>
      <c r="I311" s="97"/>
    </row>
    <row r="312" spans="1:9" ht="30.75" customHeight="1" x14ac:dyDescent="0.15">
      <c r="A312" s="38"/>
      <c r="B312" s="38"/>
      <c r="G312" s="80"/>
      <c r="H312" s="73"/>
      <c r="I312" s="97"/>
    </row>
    <row r="313" spans="1:9" ht="30.75" customHeight="1" x14ac:dyDescent="0.15">
      <c r="A313" s="38"/>
      <c r="B313" s="38"/>
      <c r="G313" s="80"/>
      <c r="H313" s="73"/>
      <c r="I313" s="97"/>
    </row>
    <row r="314" spans="1:9" ht="30.75" customHeight="1" x14ac:dyDescent="0.15">
      <c r="A314" s="38"/>
      <c r="B314" s="38"/>
      <c r="G314" s="80"/>
      <c r="H314" s="73"/>
      <c r="I314" s="97"/>
    </row>
    <row r="315" spans="1:9" ht="30.75" customHeight="1" x14ac:dyDescent="0.15">
      <c r="A315" s="38"/>
      <c r="B315" s="38"/>
      <c r="G315" s="80"/>
      <c r="H315" s="73"/>
      <c r="I315" s="97"/>
    </row>
    <row r="316" spans="1:9" ht="30.75" customHeight="1" x14ac:dyDescent="0.15">
      <c r="A316" s="38"/>
      <c r="B316" s="38"/>
      <c r="G316" s="80"/>
      <c r="H316" s="73"/>
      <c r="I316" s="97"/>
    </row>
    <row r="317" spans="1:9" ht="30.75" customHeight="1" x14ac:dyDescent="0.15">
      <c r="A317" s="38"/>
      <c r="B317" s="38"/>
      <c r="G317" s="80"/>
      <c r="H317" s="73"/>
      <c r="I317" s="97"/>
    </row>
    <row r="318" spans="1:9" ht="30.75" customHeight="1" x14ac:dyDescent="0.15">
      <c r="A318" s="38"/>
      <c r="B318" s="38"/>
      <c r="G318" s="80"/>
      <c r="H318" s="73"/>
      <c r="I318" s="97"/>
    </row>
    <row r="319" spans="1:9" ht="30.75" customHeight="1" x14ac:dyDescent="0.15">
      <c r="A319" s="38"/>
      <c r="B319" s="38"/>
      <c r="G319" s="80"/>
      <c r="H319" s="73"/>
      <c r="I319" s="97"/>
    </row>
    <row r="320" spans="1:9" ht="30.75" customHeight="1" x14ac:dyDescent="0.15">
      <c r="A320" s="38"/>
      <c r="B320" s="38"/>
      <c r="G320" s="80"/>
      <c r="H320" s="73"/>
      <c r="I320" s="97"/>
    </row>
    <row r="321" spans="1:9" ht="30.75" customHeight="1" x14ac:dyDescent="0.15">
      <c r="A321" s="38"/>
      <c r="B321" s="38"/>
      <c r="G321" s="80"/>
      <c r="H321" s="73"/>
      <c r="I321" s="97"/>
    </row>
    <row r="322" spans="1:9" ht="30.75" customHeight="1" x14ac:dyDescent="0.15">
      <c r="A322" s="38"/>
      <c r="B322" s="38"/>
      <c r="G322" s="80"/>
      <c r="H322" s="73"/>
      <c r="I322" s="97"/>
    </row>
    <row r="323" spans="1:9" ht="30.75" customHeight="1" x14ac:dyDescent="0.15">
      <c r="A323" s="38"/>
      <c r="B323" s="38"/>
      <c r="G323" s="80"/>
      <c r="H323" s="73"/>
      <c r="I323" s="97"/>
    </row>
    <row r="324" spans="1:9" ht="30.75" customHeight="1" x14ac:dyDescent="0.15">
      <c r="A324" s="38"/>
      <c r="B324" s="38"/>
      <c r="G324" s="80"/>
      <c r="H324" s="73"/>
      <c r="I324" s="97"/>
    </row>
    <row r="325" spans="1:9" ht="30.75" customHeight="1" x14ac:dyDescent="0.15">
      <c r="A325" s="38"/>
      <c r="B325" s="38"/>
      <c r="G325" s="80"/>
      <c r="H325" s="73"/>
      <c r="I325" s="97"/>
    </row>
    <row r="326" spans="1:9" ht="30.75" customHeight="1" x14ac:dyDescent="0.15">
      <c r="A326" s="38"/>
      <c r="B326" s="38"/>
      <c r="G326" s="80"/>
      <c r="H326" s="73"/>
      <c r="I326" s="97"/>
    </row>
    <row r="327" spans="1:9" ht="30.75" customHeight="1" x14ac:dyDescent="0.15">
      <c r="A327" s="38"/>
      <c r="B327" s="38"/>
      <c r="G327" s="80"/>
      <c r="H327" s="73"/>
      <c r="I327" s="97"/>
    </row>
    <row r="328" spans="1:9" ht="30.75" customHeight="1" x14ac:dyDescent="0.15">
      <c r="A328" s="38"/>
      <c r="B328" s="38"/>
      <c r="G328" s="80"/>
      <c r="H328" s="73"/>
      <c r="I328" s="97"/>
    </row>
    <row r="329" spans="1:9" ht="30.75" customHeight="1" x14ac:dyDescent="0.15">
      <c r="A329" s="38"/>
      <c r="B329" s="38"/>
      <c r="G329" s="80"/>
      <c r="H329" s="73"/>
      <c r="I329" s="97"/>
    </row>
    <row r="330" spans="1:9" ht="30.75" customHeight="1" x14ac:dyDescent="0.15">
      <c r="A330" s="38"/>
      <c r="B330" s="38"/>
      <c r="G330" s="80"/>
      <c r="H330" s="73"/>
      <c r="I330" s="97"/>
    </row>
    <row r="331" spans="1:9" ht="30.75" customHeight="1" x14ac:dyDescent="0.15">
      <c r="A331" s="38"/>
      <c r="B331" s="38"/>
      <c r="G331" s="80"/>
      <c r="H331" s="73"/>
      <c r="I331" s="97"/>
    </row>
    <row r="332" spans="1:9" ht="30.75" customHeight="1" x14ac:dyDescent="0.15">
      <c r="A332" s="38"/>
      <c r="B332" s="38"/>
      <c r="G332" s="80"/>
      <c r="H332" s="73"/>
      <c r="I332" s="97"/>
    </row>
    <row r="333" spans="1:9" ht="30.75" customHeight="1" x14ac:dyDescent="0.15">
      <c r="A333" s="38"/>
      <c r="B333" s="38"/>
      <c r="G333" s="80"/>
      <c r="H333" s="73"/>
      <c r="I333" s="97"/>
    </row>
    <row r="334" spans="1:9" ht="30.75" customHeight="1" x14ac:dyDescent="0.15">
      <c r="A334" s="38"/>
      <c r="B334" s="38"/>
      <c r="G334" s="80"/>
      <c r="H334" s="73"/>
      <c r="I334" s="97"/>
    </row>
    <row r="335" spans="1:9" ht="30.75" customHeight="1" x14ac:dyDescent="0.15">
      <c r="A335" s="38"/>
      <c r="B335" s="38"/>
      <c r="G335" s="80"/>
      <c r="H335" s="73"/>
      <c r="I335" s="97"/>
    </row>
    <row r="336" spans="1:9" ht="30.75" customHeight="1" x14ac:dyDescent="0.15">
      <c r="A336" s="38"/>
      <c r="B336" s="38"/>
      <c r="G336" s="80"/>
      <c r="H336" s="73"/>
      <c r="I336" s="97"/>
    </row>
    <row r="337" spans="1:9" ht="30.75" customHeight="1" x14ac:dyDescent="0.15">
      <c r="A337" s="38"/>
      <c r="B337" s="38"/>
      <c r="G337" s="80"/>
      <c r="H337" s="73"/>
      <c r="I337" s="97"/>
    </row>
    <row r="338" spans="1:9" ht="30.75" customHeight="1" x14ac:dyDescent="0.15">
      <c r="A338" s="38"/>
      <c r="B338" s="38"/>
      <c r="G338" s="80"/>
      <c r="H338" s="73"/>
      <c r="I338" s="97"/>
    </row>
    <row r="339" spans="1:9" ht="30.75" customHeight="1" x14ac:dyDescent="0.15">
      <c r="A339" s="38"/>
      <c r="B339" s="38"/>
      <c r="G339" s="80"/>
      <c r="H339" s="73"/>
      <c r="I339" s="97"/>
    </row>
    <row r="340" spans="1:9" ht="30.75" customHeight="1" x14ac:dyDescent="0.15">
      <c r="A340" s="38"/>
      <c r="B340" s="38"/>
      <c r="G340" s="80"/>
      <c r="H340" s="73"/>
      <c r="I340" s="97"/>
    </row>
    <row r="341" spans="1:9" ht="30.75" customHeight="1" x14ac:dyDescent="0.15">
      <c r="A341" s="38"/>
      <c r="B341" s="38"/>
      <c r="G341" s="80"/>
      <c r="H341" s="73"/>
      <c r="I341" s="97"/>
    </row>
    <row r="342" spans="1:9" ht="30.75" customHeight="1" x14ac:dyDescent="0.15">
      <c r="A342" s="38"/>
      <c r="B342" s="38"/>
      <c r="G342" s="80"/>
      <c r="H342" s="73"/>
      <c r="I342" s="97"/>
    </row>
    <row r="343" spans="1:9" ht="30.75" customHeight="1" x14ac:dyDescent="0.15">
      <c r="A343" s="38"/>
      <c r="B343" s="38"/>
      <c r="G343" s="80"/>
      <c r="H343" s="73"/>
      <c r="I343" s="97"/>
    </row>
    <row r="344" spans="1:9" ht="30.75" customHeight="1" x14ac:dyDescent="0.15">
      <c r="A344" s="38"/>
      <c r="B344" s="38"/>
      <c r="G344" s="80"/>
      <c r="H344" s="73"/>
      <c r="I344" s="97"/>
    </row>
    <row r="345" spans="1:9" ht="30.75" customHeight="1" x14ac:dyDescent="0.15">
      <c r="A345" s="38"/>
      <c r="B345" s="38"/>
      <c r="G345" s="80"/>
      <c r="H345" s="73"/>
      <c r="I345" s="97"/>
    </row>
    <row r="346" spans="1:9" ht="30.75" customHeight="1" x14ac:dyDescent="0.15">
      <c r="A346" s="38"/>
      <c r="B346" s="38"/>
      <c r="G346" s="80"/>
      <c r="H346" s="73"/>
      <c r="I346" s="97"/>
    </row>
    <row r="347" spans="1:9" ht="30.75" customHeight="1" x14ac:dyDescent="0.15">
      <c r="A347" s="38"/>
      <c r="B347" s="38"/>
      <c r="G347" s="80"/>
      <c r="H347" s="73"/>
      <c r="I347" s="97"/>
    </row>
    <row r="348" spans="1:9" ht="30.75" customHeight="1" x14ac:dyDescent="0.15">
      <c r="A348" s="38"/>
      <c r="B348" s="38"/>
      <c r="G348" s="80"/>
      <c r="H348" s="73"/>
      <c r="I348" s="97"/>
    </row>
    <row r="349" spans="1:9" ht="30.75" customHeight="1" x14ac:dyDescent="0.15">
      <c r="A349" s="38"/>
      <c r="B349" s="38"/>
      <c r="G349" s="80"/>
      <c r="H349" s="73"/>
      <c r="I349" s="97"/>
    </row>
    <row r="350" spans="1:9" ht="30.75" customHeight="1" x14ac:dyDescent="0.15">
      <c r="A350" s="38"/>
      <c r="B350" s="38"/>
      <c r="G350" s="80"/>
      <c r="H350" s="73"/>
      <c r="I350" s="97"/>
    </row>
    <row r="351" spans="1:9" ht="30.75" customHeight="1" x14ac:dyDescent="0.15">
      <c r="A351" s="38"/>
      <c r="B351" s="38"/>
      <c r="G351" s="80"/>
      <c r="H351" s="73"/>
      <c r="I351" s="97"/>
    </row>
    <row r="352" spans="1:9" ht="30.75" customHeight="1" x14ac:dyDescent="0.15">
      <c r="A352" s="38"/>
      <c r="B352" s="38"/>
      <c r="G352" s="80"/>
      <c r="H352" s="73"/>
      <c r="I352" s="97"/>
    </row>
    <row r="353" spans="1:9" ht="30.75" customHeight="1" x14ac:dyDescent="0.15">
      <c r="A353" s="38"/>
      <c r="B353" s="38"/>
      <c r="G353" s="80"/>
      <c r="H353" s="73"/>
      <c r="I353" s="97"/>
    </row>
    <row r="354" spans="1:9" ht="30.75" customHeight="1" x14ac:dyDescent="0.15">
      <c r="A354" s="38"/>
      <c r="B354" s="38"/>
      <c r="G354" s="80"/>
      <c r="H354" s="73"/>
      <c r="I354" s="97"/>
    </row>
    <row r="355" spans="1:9" ht="30.75" customHeight="1" x14ac:dyDescent="0.15">
      <c r="A355" s="38"/>
      <c r="B355" s="38"/>
      <c r="G355" s="80"/>
      <c r="H355" s="73"/>
      <c r="I355" s="97"/>
    </row>
    <row r="356" spans="1:9" ht="30.75" customHeight="1" x14ac:dyDescent="0.15">
      <c r="A356" s="38"/>
      <c r="B356" s="38"/>
      <c r="G356" s="80"/>
      <c r="H356" s="73"/>
      <c r="I356" s="97"/>
    </row>
    <row r="357" spans="1:9" ht="30.75" customHeight="1" x14ac:dyDescent="0.15">
      <c r="A357" s="38"/>
      <c r="B357" s="38"/>
      <c r="G357" s="80"/>
      <c r="H357" s="73"/>
      <c r="I357" s="97"/>
    </row>
    <row r="358" spans="1:9" ht="30.75" customHeight="1" x14ac:dyDescent="0.15">
      <c r="A358" s="38"/>
      <c r="B358" s="38"/>
      <c r="G358" s="80"/>
      <c r="H358" s="73"/>
      <c r="I358" s="97"/>
    </row>
    <row r="359" spans="1:9" ht="30.75" customHeight="1" x14ac:dyDescent="0.15">
      <c r="A359" s="38"/>
      <c r="B359" s="38"/>
      <c r="G359" s="80"/>
      <c r="H359" s="73"/>
      <c r="I359" s="97"/>
    </row>
    <row r="360" spans="1:9" ht="30.75" customHeight="1" x14ac:dyDescent="0.15">
      <c r="A360" s="38"/>
      <c r="B360" s="38"/>
      <c r="G360" s="80"/>
      <c r="H360" s="73"/>
      <c r="I360" s="97"/>
    </row>
    <row r="361" spans="1:9" ht="30.75" customHeight="1" x14ac:dyDescent="0.15">
      <c r="A361" s="38"/>
      <c r="B361" s="38"/>
      <c r="G361" s="80"/>
      <c r="H361" s="73"/>
      <c r="I361" s="97"/>
    </row>
    <row r="362" spans="1:9" ht="30.75" customHeight="1" x14ac:dyDescent="0.15">
      <c r="A362" s="38"/>
      <c r="B362" s="38"/>
      <c r="G362" s="80"/>
      <c r="H362" s="73"/>
      <c r="I362" s="97"/>
    </row>
    <row r="363" spans="1:9" ht="30.75" customHeight="1" x14ac:dyDescent="0.15">
      <c r="A363" s="38"/>
      <c r="B363" s="38"/>
      <c r="G363" s="80"/>
      <c r="H363" s="73"/>
      <c r="I363" s="97"/>
    </row>
    <row r="364" spans="1:9" ht="30.75" customHeight="1" x14ac:dyDescent="0.15">
      <c r="A364" s="38"/>
      <c r="B364" s="38"/>
      <c r="G364" s="80"/>
      <c r="H364" s="73"/>
      <c r="I364" s="97"/>
    </row>
    <row r="365" spans="1:9" ht="30.75" customHeight="1" x14ac:dyDescent="0.15">
      <c r="A365" s="38"/>
      <c r="B365" s="38"/>
      <c r="G365" s="80"/>
      <c r="H365" s="73"/>
      <c r="I365" s="97"/>
    </row>
    <row r="366" spans="1:9" ht="30.75" customHeight="1" x14ac:dyDescent="0.15">
      <c r="A366" s="38"/>
      <c r="B366" s="38"/>
      <c r="G366" s="80"/>
      <c r="H366" s="73"/>
      <c r="I366" s="97"/>
    </row>
    <row r="367" spans="1:9" ht="30.75" customHeight="1" x14ac:dyDescent="0.15">
      <c r="A367" s="38"/>
      <c r="B367" s="38"/>
      <c r="G367" s="80"/>
      <c r="H367" s="73"/>
      <c r="I367" s="97"/>
    </row>
    <row r="368" spans="1:9" ht="30.75" customHeight="1" x14ac:dyDescent="0.15">
      <c r="A368" s="38"/>
      <c r="B368" s="38"/>
      <c r="G368" s="80"/>
      <c r="H368" s="73"/>
      <c r="I368" s="97"/>
    </row>
    <row r="369" spans="1:9" ht="30.75" customHeight="1" x14ac:dyDescent="0.15">
      <c r="A369" s="38"/>
      <c r="B369" s="38"/>
      <c r="G369" s="80"/>
      <c r="H369" s="73"/>
      <c r="I369" s="97"/>
    </row>
    <row r="370" spans="1:9" ht="30.75" customHeight="1" x14ac:dyDescent="0.15">
      <c r="A370" s="38"/>
      <c r="B370" s="38"/>
      <c r="G370" s="80"/>
      <c r="H370" s="73"/>
      <c r="I370" s="97"/>
    </row>
    <row r="371" spans="1:9" ht="30.75" customHeight="1" x14ac:dyDescent="0.15">
      <c r="A371" s="38"/>
      <c r="B371" s="38"/>
      <c r="G371" s="80"/>
      <c r="H371" s="73"/>
      <c r="I371" s="97"/>
    </row>
    <row r="372" spans="1:9" ht="30.75" customHeight="1" x14ac:dyDescent="0.15">
      <c r="A372" s="38"/>
      <c r="B372" s="38"/>
      <c r="G372" s="80"/>
      <c r="H372" s="73"/>
      <c r="I372" s="97"/>
    </row>
    <row r="373" spans="1:9" ht="30.75" customHeight="1" x14ac:dyDescent="0.15">
      <c r="A373" s="38"/>
      <c r="B373" s="38"/>
      <c r="G373" s="80"/>
      <c r="H373" s="73"/>
      <c r="I373" s="97"/>
    </row>
    <row r="374" spans="1:9" ht="30.75" customHeight="1" x14ac:dyDescent="0.15">
      <c r="A374" s="38"/>
      <c r="B374" s="38"/>
      <c r="G374" s="80"/>
      <c r="H374" s="73"/>
      <c r="I374" s="97"/>
    </row>
    <row r="375" spans="1:9" ht="30.75" customHeight="1" x14ac:dyDescent="0.15">
      <c r="A375" s="38"/>
      <c r="B375" s="38"/>
      <c r="G375" s="80"/>
      <c r="H375" s="73"/>
      <c r="I375" s="97"/>
    </row>
    <row r="376" spans="1:9" ht="30.75" customHeight="1" x14ac:dyDescent="0.15">
      <c r="A376" s="38"/>
      <c r="B376" s="38"/>
      <c r="G376" s="80"/>
      <c r="H376" s="73"/>
      <c r="I376" s="97"/>
    </row>
    <row r="377" spans="1:9" ht="30.75" customHeight="1" x14ac:dyDescent="0.15">
      <c r="A377" s="38"/>
      <c r="B377" s="38"/>
      <c r="G377" s="80"/>
      <c r="H377" s="73"/>
      <c r="I377" s="97"/>
    </row>
    <row r="378" spans="1:9" ht="30.75" customHeight="1" x14ac:dyDescent="0.15">
      <c r="A378" s="38"/>
      <c r="B378" s="38"/>
      <c r="G378" s="80"/>
      <c r="H378" s="73"/>
      <c r="I378" s="97"/>
    </row>
    <row r="379" spans="1:9" ht="30.75" customHeight="1" x14ac:dyDescent="0.15">
      <c r="A379" s="38"/>
      <c r="B379" s="38"/>
      <c r="G379" s="80"/>
      <c r="H379" s="73"/>
      <c r="I379" s="97"/>
    </row>
    <row r="380" spans="1:9" ht="30.75" customHeight="1" x14ac:dyDescent="0.15">
      <c r="A380" s="38"/>
      <c r="B380" s="38"/>
      <c r="G380" s="80"/>
      <c r="H380" s="73"/>
      <c r="I380" s="97"/>
    </row>
    <row r="381" spans="1:9" ht="30.75" customHeight="1" x14ac:dyDescent="0.15">
      <c r="A381" s="38"/>
      <c r="B381" s="38"/>
      <c r="G381" s="80"/>
      <c r="H381" s="73"/>
      <c r="I381" s="97"/>
    </row>
    <row r="382" spans="1:9" ht="30.75" customHeight="1" x14ac:dyDescent="0.15">
      <c r="A382" s="38"/>
      <c r="B382" s="38"/>
      <c r="G382" s="80"/>
      <c r="H382" s="73"/>
      <c r="I382" s="97"/>
    </row>
    <row r="383" spans="1:9" ht="30.75" customHeight="1" x14ac:dyDescent="0.15">
      <c r="A383" s="38"/>
      <c r="B383" s="38"/>
      <c r="G383" s="80"/>
      <c r="H383" s="73"/>
      <c r="I383" s="97"/>
    </row>
    <row r="384" spans="1:9" ht="30.75" customHeight="1" x14ac:dyDescent="0.15">
      <c r="A384" s="38"/>
      <c r="B384" s="38"/>
      <c r="G384" s="80"/>
      <c r="H384" s="73"/>
      <c r="I384" s="97"/>
    </row>
    <row r="385" spans="1:9" ht="30.75" customHeight="1" x14ac:dyDescent="0.15">
      <c r="A385" s="38"/>
      <c r="B385" s="38"/>
      <c r="G385" s="80"/>
      <c r="H385" s="73"/>
      <c r="I385" s="97"/>
    </row>
    <row r="386" spans="1:9" ht="30.75" customHeight="1" x14ac:dyDescent="0.15">
      <c r="A386" s="38"/>
      <c r="B386" s="38"/>
      <c r="G386" s="80"/>
      <c r="H386" s="73"/>
      <c r="I386" s="97"/>
    </row>
    <row r="387" spans="1:9" ht="30.75" customHeight="1" x14ac:dyDescent="0.15">
      <c r="A387" s="38"/>
      <c r="B387" s="38"/>
      <c r="G387" s="80"/>
      <c r="H387" s="73"/>
      <c r="I387" s="97"/>
    </row>
    <row r="388" spans="1:9" ht="30.75" customHeight="1" x14ac:dyDescent="0.15">
      <c r="A388" s="38"/>
      <c r="B388" s="38"/>
      <c r="G388" s="80"/>
      <c r="H388" s="73"/>
      <c r="I388" s="97"/>
    </row>
    <row r="389" spans="1:9" ht="30.75" customHeight="1" x14ac:dyDescent="0.15">
      <c r="A389" s="38"/>
      <c r="B389" s="38"/>
      <c r="G389" s="80"/>
      <c r="H389" s="73"/>
      <c r="I389" s="97"/>
    </row>
    <row r="390" spans="1:9" ht="30.75" customHeight="1" x14ac:dyDescent="0.15">
      <c r="A390" s="38"/>
      <c r="B390" s="38"/>
      <c r="G390" s="80"/>
      <c r="H390" s="73"/>
      <c r="I390" s="97"/>
    </row>
    <row r="391" spans="1:9" ht="30.75" customHeight="1" x14ac:dyDescent="0.15">
      <c r="A391" s="38"/>
      <c r="B391" s="38"/>
      <c r="G391" s="80"/>
      <c r="H391" s="73"/>
      <c r="I391" s="97"/>
    </row>
    <row r="392" spans="1:9" ht="30.75" customHeight="1" x14ac:dyDescent="0.15">
      <c r="A392" s="38"/>
      <c r="B392" s="38"/>
      <c r="G392" s="80"/>
      <c r="H392" s="73"/>
      <c r="I392" s="97"/>
    </row>
    <row r="393" spans="1:9" ht="30.75" customHeight="1" x14ac:dyDescent="0.15">
      <c r="A393" s="38"/>
      <c r="B393" s="38"/>
      <c r="G393" s="80"/>
      <c r="H393" s="73"/>
      <c r="I393" s="97"/>
    </row>
    <row r="394" spans="1:9" ht="30.75" customHeight="1" x14ac:dyDescent="0.15">
      <c r="A394" s="38"/>
      <c r="B394" s="38"/>
      <c r="G394" s="80"/>
      <c r="H394" s="73"/>
      <c r="I394" s="97"/>
    </row>
    <row r="395" spans="1:9" ht="30.75" customHeight="1" x14ac:dyDescent="0.15">
      <c r="A395" s="38"/>
      <c r="B395" s="38"/>
      <c r="G395" s="80"/>
      <c r="H395" s="73"/>
      <c r="I395" s="97"/>
    </row>
    <row r="396" spans="1:9" ht="30.75" customHeight="1" x14ac:dyDescent="0.15">
      <c r="A396" s="38"/>
      <c r="B396" s="38"/>
      <c r="G396" s="80"/>
      <c r="H396" s="73"/>
      <c r="I396" s="97"/>
    </row>
    <row r="397" spans="1:9" ht="30.75" customHeight="1" x14ac:dyDescent="0.15">
      <c r="A397" s="38"/>
      <c r="B397" s="38"/>
      <c r="G397" s="80"/>
      <c r="H397" s="73"/>
      <c r="I397" s="97"/>
    </row>
    <row r="398" spans="1:9" ht="30.75" customHeight="1" x14ac:dyDescent="0.15">
      <c r="A398" s="38"/>
      <c r="B398" s="38"/>
      <c r="G398" s="80"/>
      <c r="H398" s="73"/>
      <c r="I398" s="97"/>
    </row>
    <row r="399" spans="1:9" ht="30.75" customHeight="1" x14ac:dyDescent="0.15">
      <c r="A399" s="38"/>
      <c r="B399" s="38"/>
      <c r="G399" s="80"/>
      <c r="H399" s="73"/>
      <c r="I399" s="97"/>
    </row>
    <row r="400" spans="1:9" ht="30.75" customHeight="1" x14ac:dyDescent="0.15">
      <c r="A400" s="38"/>
      <c r="B400" s="38"/>
      <c r="G400" s="80"/>
      <c r="H400" s="73"/>
      <c r="I400" s="97"/>
    </row>
    <row r="401" spans="1:9" ht="30.75" customHeight="1" x14ac:dyDescent="0.15">
      <c r="A401" s="38"/>
      <c r="B401" s="38"/>
      <c r="G401" s="80"/>
      <c r="H401" s="73"/>
      <c r="I401" s="97"/>
    </row>
    <row r="402" spans="1:9" ht="30.75" customHeight="1" x14ac:dyDescent="0.15">
      <c r="A402" s="38"/>
      <c r="B402" s="38"/>
      <c r="G402" s="80"/>
      <c r="H402" s="73"/>
      <c r="I402" s="97"/>
    </row>
    <row r="403" spans="1:9" ht="30.75" customHeight="1" x14ac:dyDescent="0.15">
      <c r="A403" s="38"/>
      <c r="B403" s="38"/>
      <c r="G403" s="80"/>
      <c r="H403" s="73"/>
      <c r="I403" s="97"/>
    </row>
    <row r="404" spans="1:9" ht="30.75" customHeight="1" x14ac:dyDescent="0.15">
      <c r="A404" s="38"/>
      <c r="B404" s="38"/>
      <c r="G404" s="80"/>
      <c r="H404" s="73"/>
      <c r="I404" s="97"/>
    </row>
    <row r="405" spans="1:9" ht="30.75" customHeight="1" x14ac:dyDescent="0.15">
      <c r="A405" s="38"/>
      <c r="B405" s="38"/>
      <c r="G405" s="80"/>
      <c r="H405" s="73"/>
      <c r="I405" s="97"/>
    </row>
    <row r="406" spans="1:9" ht="30.75" customHeight="1" x14ac:dyDescent="0.15">
      <c r="A406" s="38"/>
      <c r="B406" s="38"/>
      <c r="G406" s="80"/>
      <c r="H406" s="73"/>
      <c r="I406" s="97"/>
    </row>
    <row r="407" spans="1:9" ht="30.75" customHeight="1" x14ac:dyDescent="0.15">
      <c r="A407" s="38"/>
      <c r="B407" s="38"/>
      <c r="G407" s="80"/>
      <c r="H407" s="73"/>
      <c r="I407" s="97"/>
    </row>
    <row r="408" spans="1:9" ht="30.75" customHeight="1" x14ac:dyDescent="0.15">
      <c r="A408" s="38"/>
      <c r="B408" s="38"/>
      <c r="G408" s="80"/>
      <c r="H408" s="73"/>
      <c r="I408" s="97"/>
    </row>
    <row r="409" spans="1:9" ht="30.75" customHeight="1" x14ac:dyDescent="0.15">
      <c r="A409" s="38"/>
      <c r="B409" s="38"/>
      <c r="G409" s="80"/>
      <c r="H409" s="73"/>
      <c r="I409" s="97"/>
    </row>
    <row r="410" spans="1:9" ht="30.75" customHeight="1" x14ac:dyDescent="0.15">
      <c r="A410" s="38"/>
      <c r="B410" s="38"/>
      <c r="G410" s="80"/>
      <c r="H410" s="73"/>
      <c r="I410" s="97"/>
    </row>
    <row r="411" spans="1:9" ht="30.75" customHeight="1" x14ac:dyDescent="0.15">
      <c r="A411" s="38"/>
      <c r="B411" s="38"/>
      <c r="G411" s="80"/>
      <c r="H411" s="73"/>
      <c r="I411" s="97"/>
    </row>
    <row r="412" spans="1:9" ht="30.75" customHeight="1" x14ac:dyDescent="0.15">
      <c r="A412" s="38"/>
      <c r="B412" s="38"/>
      <c r="G412" s="80"/>
      <c r="H412" s="73"/>
      <c r="I412" s="97"/>
    </row>
    <row r="413" spans="1:9" ht="30.75" customHeight="1" x14ac:dyDescent="0.15">
      <c r="A413" s="38"/>
      <c r="B413" s="38"/>
      <c r="G413" s="80"/>
      <c r="H413" s="73"/>
      <c r="I413" s="97"/>
    </row>
    <row r="414" spans="1:9" ht="30.75" customHeight="1" x14ac:dyDescent="0.15">
      <c r="A414" s="38"/>
      <c r="B414" s="38"/>
      <c r="G414" s="80"/>
      <c r="H414" s="73"/>
      <c r="I414" s="97"/>
    </row>
    <row r="415" spans="1:9" ht="30.75" customHeight="1" x14ac:dyDescent="0.15">
      <c r="A415" s="38"/>
      <c r="B415" s="38"/>
      <c r="G415" s="80"/>
      <c r="H415" s="73"/>
      <c r="I415" s="97"/>
    </row>
    <row r="416" spans="1:9" ht="30.75" customHeight="1" x14ac:dyDescent="0.15">
      <c r="A416" s="38"/>
      <c r="B416" s="38"/>
      <c r="G416" s="80"/>
      <c r="H416" s="73"/>
      <c r="I416" s="97"/>
    </row>
    <row r="417" spans="1:9" ht="30.75" customHeight="1" x14ac:dyDescent="0.15">
      <c r="A417" s="38"/>
      <c r="B417" s="38"/>
      <c r="G417" s="80"/>
      <c r="H417" s="73"/>
      <c r="I417" s="97"/>
    </row>
    <row r="418" spans="1:9" ht="30.75" customHeight="1" x14ac:dyDescent="0.15">
      <c r="A418" s="38"/>
      <c r="B418" s="38"/>
      <c r="G418" s="80"/>
      <c r="H418" s="73"/>
      <c r="I418" s="97"/>
    </row>
    <row r="419" spans="1:9" ht="30.75" customHeight="1" x14ac:dyDescent="0.15">
      <c r="A419" s="38"/>
      <c r="B419" s="38"/>
      <c r="G419" s="80"/>
      <c r="H419" s="73"/>
      <c r="I419" s="97"/>
    </row>
    <row r="420" spans="1:9" ht="30.75" customHeight="1" x14ac:dyDescent="0.15">
      <c r="A420" s="38"/>
      <c r="B420" s="38"/>
      <c r="G420" s="80"/>
      <c r="H420" s="73"/>
      <c r="I420" s="97"/>
    </row>
    <row r="421" spans="1:9" ht="30.75" customHeight="1" x14ac:dyDescent="0.15">
      <c r="A421" s="38"/>
      <c r="B421" s="38"/>
      <c r="G421" s="80"/>
      <c r="H421" s="73"/>
      <c r="I421" s="97"/>
    </row>
    <row r="422" spans="1:9" ht="30.75" customHeight="1" x14ac:dyDescent="0.15">
      <c r="A422" s="38"/>
      <c r="B422" s="38"/>
      <c r="G422" s="80"/>
      <c r="H422" s="73"/>
      <c r="I422" s="97"/>
    </row>
    <row r="423" spans="1:9" ht="30.75" customHeight="1" x14ac:dyDescent="0.15">
      <c r="A423" s="38"/>
      <c r="B423" s="38"/>
      <c r="G423" s="80"/>
      <c r="H423" s="73"/>
      <c r="I423" s="97"/>
    </row>
    <row r="424" spans="1:9" ht="30.75" customHeight="1" x14ac:dyDescent="0.15">
      <c r="A424" s="38"/>
      <c r="B424" s="38"/>
      <c r="G424" s="80"/>
      <c r="H424" s="73"/>
      <c r="I424" s="97"/>
    </row>
    <row r="425" spans="1:9" ht="30.75" customHeight="1" x14ac:dyDescent="0.15">
      <c r="A425" s="38"/>
      <c r="B425" s="38"/>
      <c r="G425" s="80"/>
      <c r="H425" s="73"/>
      <c r="I425" s="97"/>
    </row>
    <row r="426" spans="1:9" ht="30.75" customHeight="1" x14ac:dyDescent="0.15">
      <c r="A426" s="38"/>
      <c r="B426" s="38"/>
      <c r="G426" s="80"/>
      <c r="H426" s="73"/>
      <c r="I426" s="97"/>
    </row>
    <row r="427" spans="1:9" ht="30.75" customHeight="1" x14ac:dyDescent="0.15">
      <c r="A427" s="38"/>
      <c r="B427" s="38"/>
      <c r="G427" s="80"/>
      <c r="H427" s="73"/>
      <c r="I427" s="97"/>
    </row>
    <row r="428" spans="1:9" ht="30.75" customHeight="1" x14ac:dyDescent="0.15">
      <c r="A428" s="38"/>
      <c r="B428" s="38"/>
      <c r="G428" s="80"/>
      <c r="H428" s="73"/>
      <c r="I428" s="97"/>
    </row>
    <row r="429" spans="1:9" ht="30.75" customHeight="1" x14ac:dyDescent="0.15">
      <c r="A429" s="38"/>
      <c r="B429" s="38"/>
      <c r="G429" s="80"/>
      <c r="H429" s="73"/>
      <c r="I429" s="97"/>
    </row>
    <row r="430" spans="1:9" ht="30.75" customHeight="1" x14ac:dyDescent="0.15">
      <c r="A430" s="38"/>
      <c r="B430" s="38"/>
      <c r="G430" s="80"/>
      <c r="H430" s="73"/>
      <c r="I430" s="97"/>
    </row>
    <row r="431" spans="1:9" ht="30.75" customHeight="1" x14ac:dyDescent="0.15">
      <c r="A431" s="38"/>
      <c r="B431" s="38"/>
      <c r="G431" s="80"/>
      <c r="H431" s="73"/>
      <c r="I431" s="97"/>
    </row>
    <row r="432" spans="1:9" ht="30.75" customHeight="1" x14ac:dyDescent="0.15">
      <c r="A432" s="38"/>
      <c r="B432" s="38"/>
      <c r="G432" s="80"/>
      <c r="H432" s="73"/>
      <c r="I432" s="97"/>
    </row>
    <row r="433" spans="1:9" ht="30.75" customHeight="1" x14ac:dyDescent="0.15">
      <c r="A433" s="38"/>
      <c r="B433" s="38"/>
      <c r="G433" s="80"/>
      <c r="H433" s="73"/>
      <c r="I433" s="97"/>
    </row>
    <row r="434" spans="1:9" ht="30.75" customHeight="1" x14ac:dyDescent="0.15">
      <c r="A434" s="38"/>
      <c r="B434" s="38"/>
      <c r="G434" s="80"/>
      <c r="H434" s="73"/>
      <c r="I434" s="97"/>
    </row>
    <row r="435" spans="1:9" ht="30.75" customHeight="1" x14ac:dyDescent="0.15">
      <c r="A435" s="38"/>
      <c r="B435" s="38"/>
      <c r="G435" s="80"/>
      <c r="H435" s="73"/>
      <c r="I435" s="97"/>
    </row>
    <row r="436" spans="1:9" ht="30.75" customHeight="1" x14ac:dyDescent="0.15">
      <c r="A436" s="38"/>
      <c r="B436" s="38"/>
      <c r="G436" s="80"/>
      <c r="H436" s="73"/>
      <c r="I436" s="97"/>
    </row>
    <row r="437" spans="1:9" ht="30.75" customHeight="1" x14ac:dyDescent="0.15">
      <c r="A437" s="38"/>
      <c r="B437" s="38"/>
      <c r="G437" s="80"/>
      <c r="H437" s="73"/>
      <c r="I437" s="97"/>
    </row>
    <row r="438" spans="1:9" ht="30.75" customHeight="1" x14ac:dyDescent="0.15">
      <c r="A438" s="38"/>
      <c r="B438" s="38"/>
      <c r="G438" s="80"/>
      <c r="H438" s="73"/>
      <c r="I438" s="97"/>
    </row>
    <row r="439" spans="1:9" ht="30.75" customHeight="1" x14ac:dyDescent="0.15">
      <c r="A439" s="38"/>
      <c r="B439" s="38"/>
      <c r="G439" s="80"/>
      <c r="H439" s="73"/>
      <c r="I439" s="97"/>
    </row>
    <row r="440" spans="1:9" ht="30.75" customHeight="1" x14ac:dyDescent="0.15">
      <c r="A440" s="38"/>
      <c r="B440" s="38"/>
      <c r="G440" s="80"/>
      <c r="H440" s="73"/>
      <c r="I440" s="97"/>
    </row>
    <row r="441" spans="1:9" ht="30.75" customHeight="1" x14ac:dyDescent="0.15">
      <c r="A441" s="38"/>
      <c r="B441" s="38"/>
      <c r="G441" s="80"/>
      <c r="H441" s="73"/>
      <c r="I441" s="97"/>
    </row>
    <row r="442" spans="1:9" ht="30.75" customHeight="1" x14ac:dyDescent="0.15">
      <c r="A442" s="38"/>
      <c r="B442" s="38"/>
      <c r="G442" s="80"/>
      <c r="H442" s="73"/>
      <c r="I442" s="97"/>
    </row>
    <row r="443" spans="1:9" ht="30.75" customHeight="1" x14ac:dyDescent="0.15">
      <c r="A443" s="38"/>
      <c r="B443" s="38"/>
      <c r="G443" s="80"/>
      <c r="H443" s="73"/>
      <c r="I443" s="97"/>
    </row>
    <row r="444" spans="1:9" ht="30.75" customHeight="1" x14ac:dyDescent="0.15">
      <c r="A444" s="38"/>
      <c r="B444" s="38"/>
      <c r="G444" s="80"/>
      <c r="H444" s="73"/>
      <c r="I444" s="97"/>
    </row>
    <row r="445" spans="1:9" ht="30.75" customHeight="1" x14ac:dyDescent="0.15">
      <c r="A445" s="38"/>
      <c r="B445" s="38"/>
      <c r="G445" s="80"/>
      <c r="H445" s="73"/>
      <c r="I445" s="97"/>
    </row>
    <row r="446" spans="1:9" ht="30.75" customHeight="1" x14ac:dyDescent="0.15">
      <c r="A446" s="38"/>
      <c r="B446" s="38"/>
      <c r="G446" s="80"/>
      <c r="H446" s="73"/>
      <c r="I446" s="97"/>
    </row>
    <row r="447" spans="1:9" ht="30.75" customHeight="1" x14ac:dyDescent="0.15">
      <c r="A447" s="38"/>
      <c r="B447" s="38"/>
      <c r="G447" s="80"/>
      <c r="H447" s="73"/>
      <c r="I447" s="97"/>
    </row>
    <row r="448" spans="1:9" ht="30.75" customHeight="1" x14ac:dyDescent="0.15">
      <c r="A448" s="38"/>
      <c r="B448" s="38"/>
      <c r="G448" s="80"/>
      <c r="H448" s="73"/>
      <c r="I448" s="97"/>
    </row>
    <row r="449" spans="1:9" ht="30.75" customHeight="1" x14ac:dyDescent="0.15">
      <c r="A449" s="38"/>
      <c r="B449" s="38"/>
      <c r="G449" s="80"/>
      <c r="H449" s="73"/>
      <c r="I449" s="97"/>
    </row>
    <row r="450" spans="1:9" ht="30.75" customHeight="1" x14ac:dyDescent="0.15">
      <c r="A450" s="38"/>
      <c r="B450" s="38"/>
      <c r="G450" s="80"/>
      <c r="H450" s="73"/>
      <c r="I450" s="97"/>
    </row>
    <row r="451" spans="1:9" ht="30.75" customHeight="1" x14ac:dyDescent="0.15">
      <c r="A451" s="38"/>
      <c r="B451" s="38"/>
      <c r="G451" s="80"/>
      <c r="H451" s="73"/>
      <c r="I451" s="97"/>
    </row>
    <row r="452" spans="1:9" ht="30.75" customHeight="1" x14ac:dyDescent="0.15">
      <c r="A452" s="38"/>
      <c r="B452" s="38"/>
      <c r="G452" s="80"/>
      <c r="H452" s="73"/>
      <c r="I452" s="97"/>
    </row>
    <row r="453" spans="1:9" ht="30.75" customHeight="1" x14ac:dyDescent="0.15">
      <c r="A453" s="38"/>
      <c r="B453" s="38"/>
      <c r="G453" s="80"/>
      <c r="H453" s="73"/>
      <c r="I453" s="97"/>
    </row>
    <row r="454" spans="1:9" ht="30.75" customHeight="1" x14ac:dyDescent="0.15">
      <c r="A454" s="38"/>
      <c r="B454" s="38"/>
      <c r="G454" s="80"/>
      <c r="H454" s="73"/>
      <c r="I454" s="97"/>
    </row>
    <row r="455" spans="1:9" ht="30.75" customHeight="1" x14ac:dyDescent="0.15">
      <c r="A455" s="38"/>
      <c r="B455" s="38"/>
      <c r="G455" s="80"/>
      <c r="H455" s="73"/>
      <c r="I455" s="97"/>
    </row>
    <row r="456" spans="1:9" ht="30.75" customHeight="1" x14ac:dyDescent="0.15">
      <c r="A456" s="38"/>
      <c r="B456" s="38"/>
      <c r="G456" s="80"/>
      <c r="H456" s="73"/>
      <c r="I456" s="97"/>
    </row>
    <row r="457" spans="1:9" ht="30.75" customHeight="1" x14ac:dyDescent="0.15">
      <c r="A457" s="38"/>
      <c r="B457" s="38"/>
      <c r="G457" s="80"/>
      <c r="H457" s="73"/>
      <c r="I457" s="97"/>
    </row>
    <row r="458" spans="1:9" ht="30.75" customHeight="1" x14ac:dyDescent="0.15">
      <c r="A458" s="38"/>
      <c r="B458" s="38"/>
      <c r="G458" s="80"/>
      <c r="H458" s="73"/>
      <c r="I458" s="97"/>
    </row>
    <row r="459" spans="1:9" ht="30.75" customHeight="1" x14ac:dyDescent="0.15">
      <c r="A459" s="38"/>
      <c r="B459" s="38"/>
      <c r="G459" s="80"/>
      <c r="H459" s="73"/>
      <c r="I459" s="97"/>
    </row>
    <row r="460" spans="1:9" ht="30.75" customHeight="1" x14ac:dyDescent="0.15">
      <c r="A460" s="38"/>
      <c r="B460" s="38"/>
      <c r="G460" s="80"/>
      <c r="H460" s="73"/>
      <c r="I460" s="97"/>
    </row>
    <row r="461" spans="1:9" ht="30.75" customHeight="1" x14ac:dyDescent="0.15">
      <c r="A461" s="38"/>
      <c r="B461" s="38"/>
      <c r="G461" s="80"/>
      <c r="H461" s="73"/>
      <c r="I461" s="97"/>
    </row>
    <row r="462" spans="1:9" ht="30.75" customHeight="1" x14ac:dyDescent="0.15">
      <c r="A462" s="38"/>
      <c r="B462" s="38"/>
      <c r="G462" s="80"/>
      <c r="H462" s="73"/>
      <c r="I462" s="97"/>
    </row>
    <row r="463" spans="1:9" ht="30.75" customHeight="1" x14ac:dyDescent="0.15">
      <c r="A463" s="38"/>
      <c r="B463" s="38"/>
      <c r="G463" s="80"/>
      <c r="H463" s="73"/>
      <c r="I463" s="97"/>
    </row>
    <row r="464" spans="1:9" ht="30.75" customHeight="1" x14ac:dyDescent="0.15">
      <c r="A464" s="38"/>
      <c r="B464" s="38"/>
      <c r="G464" s="80"/>
      <c r="H464" s="73"/>
      <c r="I464" s="97"/>
    </row>
    <row r="465" spans="1:9" ht="30.75" customHeight="1" x14ac:dyDescent="0.15">
      <c r="A465" s="38"/>
      <c r="B465" s="38"/>
      <c r="G465" s="80"/>
      <c r="H465" s="73"/>
      <c r="I465" s="97"/>
    </row>
    <row r="466" spans="1:9" ht="30.75" customHeight="1" x14ac:dyDescent="0.15">
      <c r="A466" s="38"/>
      <c r="B466" s="38"/>
      <c r="G466" s="80"/>
      <c r="H466" s="73"/>
      <c r="I466" s="97"/>
    </row>
    <row r="467" spans="1:9" ht="30.75" customHeight="1" x14ac:dyDescent="0.15">
      <c r="A467" s="38"/>
      <c r="B467" s="38"/>
      <c r="G467" s="80"/>
      <c r="H467" s="73"/>
      <c r="I467" s="97"/>
    </row>
    <row r="468" spans="1:9" ht="30.75" customHeight="1" x14ac:dyDescent="0.15">
      <c r="A468" s="38"/>
      <c r="B468" s="38"/>
      <c r="G468" s="80"/>
      <c r="H468" s="73"/>
      <c r="I468" s="97"/>
    </row>
    <row r="469" spans="1:9" ht="30.75" customHeight="1" x14ac:dyDescent="0.15">
      <c r="A469" s="38"/>
      <c r="B469" s="38"/>
      <c r="G469" s="80"/>
      <c r="H469" s="73"/>
      <c r="I469" s="97"/>
    </row>
    <row r="470" spans="1:9" ht="30.75" customHeight="1" x14ac:dyDescent="0.15">
      <c r="A470" s="38"/>
      <c r="B470" s="38"/>
      <c r="G470" s="80"/>
      <c r="H470" s="73"/>
      <c r="I470" s="97"/>
    </row>
    <row r="471" spans="1:9" ht="30.75" customHeight="1" x14ac:dyDescent="0.15">
      <c r="A471" s="38"/>
      <c r="B471" s="38"/>
      <c r="G471" s="80"/>
      <c r="H471" s="73"/>
      <c r="I471" s="97"/>
    </row>
    <row r="472" spans="1:9" ht="30.75" customHeight="1" x14ac:dyDescent="0.15">
      <c r="A472" s="38"/>
      <c r="B472" s="38"/>
      <c r="G472" s="80"/>
      <c r="H472" s="73"/>
      <c r="I472" s="97"/>
    </row>
    <row r="473" spans="1:9" ht="30.75" customHeight="1" x14ac:dyDescent="0.15">
      <c r="A473" s="38"/>
      <c r="B473" s="38"/>
      <c r="G473" s="80"/>
      <c r="H473" s="73"/>
      <c r="I473" s="97"/>
    </row>
    <row r="474" spans="1:9" ht="30.75" customHeight="1" x14ac:dyDescent="0.15">
      <c r="A474" s="38"/>
      <c r="B474" s="38"/>
      <c r="G474" s="80"/>
      <c r="H474" s="73"/>
      <c r="I474" s="97"/>
    </row>
    <row r="475" spans="1:9" ht="30.75" customHeight="1" x14ac:dyDescent="0.15">
      <c r="A475" s="38"/>
      <c r="B475" s="38"/>
      <c r="G475" s="80"/>
      <c r="H475" s="73"/>
      <c r="I475" s="97"/>
    </row>
    <row r="476" spans="1:9" ht="30.75" customHeight="1" x14ac:dyDescent="0.15">
      <c r="A476" s="38"/>
      <c r="B476" s="38"/>
      <c r="G476" s="80"/>
      <c r="H476" s="73"/>
      <c r="I476" s="97"/>
    </row>
    <row r="477" spans="1:9" ht="30.75" customHeight="1" x14ac:dyDescent="0.15">
      <c r="A477" s="38"/>
      <c r="B477" s="38"/>
      <c r="G477" s="80"/>
      <c r="H477" s="73"/>
      <c r="I477" s="97"/>
    </row>
    <row r="478" spans="1:9" ht="30.75" customHeight="1" x14ac:dyDescent="0.15">
      <c r="A478" s="38"/>
      <c r="B478" s="38"/>
      <c r="G478" s="80"/>
      <c r="H478" s="73"/>
      <c r="I478" s="97"/>
    </row>
    <row r="479" spans="1:9" ht="30.75" customHeight="1" x14ac:dyDescent="0.15">
      <c r="A479" s="38"/>
      <c r="B479" s="38"/>
      <c r="G479" s="80"/>
      <c r="H479" s="73"/>
      <c r="I479" s="97"/>
    </row>
    <row r="480" spans="1:9" ht="30.75" customHeight="1" x14ac:dyDescent="0.15">
      <c r="A480" s="38"/>
      <c r="B480" s="38"/>
      <c r="G480" s="80"/>
      <c r="H480" s="73"/>
      <c r="I480" s="97"/>
    </row>
    <row r="481" spans="1:9" ht="30.75" customHeight="1" x14ac:dyDescent="0.15">
      <c r="A481" s="38"/>
      <c r="B481" s="38"/>
      <c r="G481" s="80"/>
      <c r="H481" s="73"/>
      <c r="I481" s="97"/>
    </row>
    <row r="482" spans="1:9" ht="30.75" customHeight="1" x14ac:dyDescent="0.15">
      <c r="A482" s="38"/>
      <c r="B482" s="38"/>
      <c r="G482" s="80"/>
      <c r="H482" s="73"/>
      <c r="I482" s="97"/>
    </row>
    <row r="483" spans="1:9" ht="30.75" customHeight="1" x14ac:dyDescent="0.15">
      <c r="A483" s="38"/>
      <c r="B483" s="38"/>
      <c r="G483" s="80"/>
      <c r="H483" s="73"/>
      <c r="I483" s="97"/>
    </row>
    <row r="484" spans="1:9" ht="30.75" customHeight="1" x14ac:dyDescent="0.15">
      <c r="A484" s="38"/>
      <c r="B484" s="38"/>
      <c r="G484" s="80"/>
      <c r="H484" s="73"/>
      <c r="I484" s="97"/>
    </row>
    <row r="485" spans="1:9" ht="30.75" customHeight="1" x14ac:dyDescent="0.15">
      <c r="A485" s="38"/>
      <c r="B485" s="38"/>
      <c r="G485" s="80"/>
      <c r="H485" s="73"/>
      <c r="I485" s="97"/>
    </row>
    <row r="486" spans="1:9" ht="30.75" customHeight="1" x14ac:dyDescent="0.15">
      <c r="A486" s="38"/>
      <c r="B486" s="38"/>
      <c r="G486" s="80"/>
      <c r="H486" s="73"/>
      <c r="I486" s="97"/>
    </row>
    <row r="487" spans="1:9" ht="30.75" customHeight="1" x14ac:dyDescent="0.15">
      <c r="A487" s="38"/>
      <c r="B487" s="38"/>
      <c r="G487" s="80"/>
      <c r="H487" s="73"/>
      <c r="I487" s="97"/>
    </row>
    <row r="488" spans="1:9" ht="30.75" customHeight="1" x14ac:dyDescent="0.15">
      <c r="A488" s="38"/>
      <c r="B488" s="38"/>
      <c r="G488" s="80"/>
      <c r="H488" s="73"/>
      <c r="I488" s="97"/>
    </row>
    <row r="489" spans="1:9" ht="30.75" customHeight="1" x14ac:dyDescent="0.15">
      <c r="A489" s="38"/>
      <c r="B489" s="38"/>
      <c r="G489" s="80"/>
      <c r="H489" s="73"/>
      <c r="I489" s="97"/>
    </row>
    <row r="490" spans="1:9" ht="30.75" customHeight="1" x14ac:dyDescent="0.15">
      <c r="A490" s="38"/>
      <c r="B490" s="38"/>
      <c r="G490" s="80"/>
      <c r="H490" s="73"/>
      <c r="I490" s="97"/>
    </row>
    <row r="491" spans="1:9" ht="30.75" customHeight="1" x14ac:dyDescent="0.15">
      <c r="A491" s="38"/>
      <c r="B491" s="38"/>
      <c r="G491" s="80"/>
      <c r="H491" s="73"/>
      <c r="I491" s="97"/>
    </row>
    <row r="492" spans="1:9" ht="30.75" customHeight="1" x14ac:dyDescent="0.15">
      <c r="A492" s="38"/>
      <c r="B492" s="38"/>
      <c r="G492" s="80"/>
      <c r="H492" s="73"/>
      <c r="I492" s="97"/>
    </row>
    <row r="493" spans="1:9" ht="30.75" customHeight="1" x14ac:dyDescent="0.15">
      <c r="A493" s="38"/>
      <c r="B493" s="38"/>
      <c r="G493" s="80"/>
      <c r="H493" s="73"/>
      <c r="I493" s="97"/>
    </row>
    <row r="494" spans="1:9" ht="30.75" customHeight="1" x14ac:dyDescent="0.15">
      <c r="A494" s="38"/>
      <c r="B494" s="38"/>
      <c r="G494" s="80"/>
      <c r="H494" s="73"/>
      <c r="I494" s="97"/>
    </row>
    <row r="495" spans="1:9" ht="30.75" customHeight="1" x14ac:dyDescent="0.15">
      <c r="A495" s="38"/>
      <c r="B495" s="38"/>
      <c r="G495" s="80"/>
      <c r="H495" s="73"/>
      <c r="I495" s="97"/>
    </row>
    <row r="496" spans="1:9" ht="30.75" customHeight="1" x14ac:dyDescent="0.15">
      <c r="A496" s="38"/>
      <c r="B496" s="38"/>
      <c r="G496" s="80"/>
      <c r="H496" s="73"/>
      <c r="I496" s="97"/>
    </row>
    <row r="497" spans="1:9" ht="30.75" customHeight="1" x14ac:dyDescent="0.15">
      <c r="A497" s="38"/>
      <c r="B497" s="38"/>
      <c r="G497" s="80"/>
      <c r="H497" s="73"/>
      <c r="I497" s="97"/>
    </row>
    <row r="498" spans="1:9" ht="30.75" customHeight="1" x14ac:dyDescent="0.15">
      <c r="A498" s="38"/>
      <c r="B498" s="38"/>
      <c r="G498" s="80"/>
      <c r="H498" s="73"/>
      <c r="I498" s="97"/>
    </row>
    <row r="499" spans="1:9" ht="30.75" customHeight="1" x14ac:dyDescent="0.15">
      <c r="A499" s="38"/>
      <c r="B499" s="38"/>
      <c r="G499" s="80"/>
      <c r="H499" s="73"/>
      <c r="I499" s="97"/>
    </row>
    <row r="500" spans="1:9" ht="30.75" customHeight="1" x14ac:dyDescent="0.15">
      <c r="A500" s="38"/>
      <c r="B500" s="38"/>
      <c r="G500" s="80"/>
      <c r="H500" s="73"/>
      <c r="I500" s="97"/>
    </row>
    <row r="501" spans="1:9" ht="30.75" customHeight="1" x14ac:dyDescent="0.15">
      <c r="A501" s="38"/>
      <c r="B501" s="38"/>
      <c r="G501" s="80"/>
      <c r="H501" s="73"/>
      <c r="I501" s="97"/>
    </row>
    <row r="502" spans="1:9" ht="30.75" customHeight="1" x14ac:dyDescent="0.15">
      <c r="A502" s="38"/>
      <c r="B502" s="38"/>
      <c r="G502" s="80"/>
      <c r="H502" s="73"/>
      <c r="I502" s="97"/>
    </row>
    <row r="503" spans="1:9" ht="30.75" customHeight="1" x14ac:dyDescent="0.15">
      <c r="A503" s="38"/>
      <c r="B503" s="38"/>
      <c r="G503" s="80"/>
      <c r="H503" s="73"/>
      <c r="I503" s="97"/>
    </row>
    <row r="504" spans="1:9" ht="30.75" customHeight="1" x14ac:dyDescent="0.15">
      <c r="A504" s="38"/>
      <c r="B504" s="38"/>
      <c r="G504" s="80"/>
      <c r="H504" s="73"/>
      <c r="I504" s="97"/>
    </row>
    <row r="505" spans="1:9" ht="30.75" customHeight="1" x14ac:dyDescent="0.15">
      <c r="A505" s="38"/>
      <c r="B505" s="38"/>
      <c r="G505" s="80"/>
      <c r="H505" s="73"/>
      <c r="I505" s="97"/>
    </row>
    <row r="506" spans="1:9" ht="30.75" customHeight="1" x14ac:dyDescent="0.15">
      <c r="A506" s="38"/>
      <c r="B506" s="38"/>
      <c r="G506" s="80"/>
      <c r="H506" s="73"/>
      <c r="I506" s="97"/>
    </row>
    <row r="507" spans="1:9" ht="30.75" customHeight="1" x14ac:dyDescent="0.15">
      <c r="A507" s="38"/>
      <c r="B507" s="38"/>
      <c r="G507" s="80"/>
      <c r="H507" s="73"/>
      <c r="I507" s="97"/>
    </row>
    <row r="508" spans="1:9" ht="30.75" customHeight="1" x14ac:dyDescent="0.15">
      <c r="A508" s="38"/>
      <c r="B508" s="38"/>
      <c r="G508" s="80"/>
      <c r="H508" s="73"/>
      <c r="I508" s="97"/>
    </row>
    <row r="509" spans="1:9" ht="30.75" customHeight="1" x14ac:dyDescent="0.15">
      <c r="A509" s="38"/>
      <c r="B509" s="38"/>
      <c r="G509" s="80"/>
      <c r="H509" s="73"/>
      <c r="I509" s="97"/>
    </row>
    <row r="510" spans="1:9" ht="30.75" customHeight="1" x14ac:dyDescent="0.15">
      <c r="A510" s="38"/>
      <c r="B510" s="38"/>
      <c r="G510" s="80"/>
      <c r="H510" s="73"/>
      <c r="I510" s="97"/>
    </row>
    <row r="511" spans="1:9" ht="30.75" customHeight="1" x14ac:dyDescent="0.15">
      <c r="A511" s="38"/>
      <c r="B511" s="38"/>
      <c r="G511" s="80"/>
      <c r="H511" s="73"/>
      <c r="I511" s="97"/>
    </row>
    <row r="512" spans="1:9" ht="30.75" customHeight="1" x14ac:dyDescent="0.15">
      <c r="A512" s="38"/>
      <c r="B512" s="38"/>
      <c r="G512" s="80"/>
      <c r="H512" s="73"/>
      <c r="I512" s="97"/>
    </row>
    <row r="513" spans="1:9" ht="30.75" customHeight="1" x14ac:dyDescent="0.15">
      <c r="A513" s="38"/>
      <c r="B513" s="38"/>
      <c r="G513" s="80"/>
      <c r="H513" s="73"/>
      <c r="I513" s="97"/>
    </row>
    <row r="514" spans="1:9" ht="30.75" customHeight="1" x14ac:dyDescent="0.15">
      <c r="A514" s="38"/>
      <c r="B514" s="38"/>
      <c r="G514" s="80"/>
      <c r="H514" s="73"/>
      <c r="I514" s="97"/>
    </row>
    <row r="515" spans="1:9" ht="30.75" customHeight="1" x14ac:dyDescent="0.15">
      <c r="A515" s="38"/>
      <c r="B515" s="38"/>
      <c r="G515" s="80"/>
      <c r="H515" s="73"/>
      <c r="I515" s="97"/>
    </row>
    <row r="516" spans="1:9" ht="30.75" customHeight="1" x14ac:dyDescent="0.15">
      <c r="A516" s="38"/>
      <c r="B516" s="38"/>
      <c r="G516" s="80"/>
      <c r="H516" s="73"/>
      <c r="I516" s="97"/>
    </row>
    <row r="517" spans="1:9" ht="30.75" customHeight="1" x14ac:dyDescent="0.15">
      <c r="A517" s="38"/>
      <c r="B517" s="38"/>
      <c r="G517" s="80"/>
      <c r="H517" s="73"/>
      <c r="I517" s="97"/>
    </row>
    <row r="518" spans="1:9" ht="30.75" customHeight="1" x14ac:dyDescent="0.15">
      <c r="A518" s="38"/>
      <c r="B518" s="38"/>
      <c r="G518" s="80"/>
      <c r="H518" s="73"/>
      <c r="I518" s="97"/>
    </row>
    <row r="519" spans="1:9" ht="30.75" customHeight="1" x14ac:dyDescent="0.15">
      <c r="A519" s="38"/>
      <c r="B519" s="38"/>
      <c r="G519" s="80"/>
      <c r="H519" s="73"/>
      <c r="I519" s="97"/>
    </row>
    <row r="520" spans="1:9" ht="30.75" customHeight="1" x14ac:dyDescent="0.15">
      <c r="A520" s="38"/>
      <c r="B520" s="38"/>
      <c r="G520" s="80"/>
      <c r="H520" s="73"/>
      <c r="I520" s="97"/>
    </row>
    <row r="521" spans="1:9" ht="30.75" customHeight="1" x14ac:dyDescent="0.15">
      <c r="A521" s="38"/>
      <c r="B521" s="38"/>
      <c r="G521" s="80"/>
      <c r="H521" s="73"/>
      <c r="I521" s="97"/>
    </row>
    <row r="522" spans="1:9" ht="30.75" customHeight="1" x14ac:dyDescent="0.15">
      <c r="A522" s="38"/>
      <c r="B522" s="38"/>
      <c r="G522" s="80"/>
      <c r="H522" s="73"/>
      <c r="I522" s="97"/>
    </row>
    <row r="523" spans="1:9" ht="30.75" customHeight="1" x14ac:dyDescent="0.15">
      <c r="A523" s="38"/>
      <c r="B523" s="38"/>
      <c r="G523" s="80"/>
      <c r="H523" s="73"/>
      <c r="I523" s="97"/>
    </row>
    <row r="524" spans="1:9" ht="30.75" customHeight="1" x14ac:dyDescent="0.15">
      <c r="A524" s="38"/>
      <c r="B524" s="38"/>
      <c r="G524" s="80"/>
      <c r="H524" s="73"/>
      <c r="I524" s="97"/>
    </row>
    <row r="525" spans="1:9" ht="30.75" customHeight="1" x14ac:dyDescent="0.15">
      <c r="A525" s="38"/>
      <c r="B525" s="38"/>
      <c r="G525" s="80"/>
      <c r="H525" s="73"/>
      <c r="I525" s="97"/>
    </row>
    <row r="526" spans="1:9" ht="30.75" customHeight="1" x14ac:dyDescent="0.15">
      <c r="A526" s="38"/>
      <c r="B526" s="38"/>
      <c r="G526" s="80"/>
      <c r="H526" s="73"/>
      <c r="I526" s="97"/>
    </row>
    <row r="527" spans="1:9" ht="30.75" customHeight="1" x14ac:dyDescent="0.15">
      <c r="A527" s="38"/>
      <c r="B527" s="38"/>
      <c r="G527" s="80"/>
      <c r="H527" s="73"/>
      <c r="I527" s="97"/>
    </row>
    <row r="528" spans="1:9" ht="30.75" customHeight="1" x14ac:dyDescent="0.15">
      <c r="A528" s="38"/>
      <c r="B528" s="38"/>
      <c r="G528" s="80"/>
      <c r="H528" s="73"/>
      <c r="I528" s="97"/>
    </row>
    <row r="529" spans="1:9" ht="30.75" customHeight="1" x14ac:dyDescent="0.15">
      <c r="A529" s="38"/>
      <c r="B529" s="38"/>
      <c r="G529" s="80"/>
      <c r="H529" s="73"/>
      <c r="I529" s="97"/>
    </row>
  </sheetData>
  <mergeCells count="80">
    <mergeCell ref="D281:D284"/>
    <mergeCell ref="E281:E282"/>
    <mergeCell ref="D277:D280"/>
    <mergeCell ref="E279:E280"/>
    <mergeCell ref="H281:H282"/>
    <mergeCell ref="E283:E284"/>
    <mergeCell ref="H283:H284"/>
    <mergeCell ref="E277:E278"/>
    <mergeCell ref="H277:H278"/>
    <mergeCell ref="H279:H280"/>
    <mergeCell ref="D147:D180"/>
    <mergeCell ref="E199:E214"/>
    <mergeCell ref="D273:D276"/>
    <mergeCell ref="E273:E274"/>
    <mergeCell ref="H273:H274"/>
    <mergeCell ref="E233:E248"/>
    <mergeCell ref="H275:H276"/>
    <mergeCell ref="E275:E276"/>
    <mergeCell ref="D249:E256"/>
    <mergeCell ref="D257:E272"/>
    <mergeCell ref="H233:H248"/>
    <mergeCell ref="H249:H272"/>
    <mergeCell ref="D215:D248"/>
    <mergeCell ref="D181:D214"/>
    <mergeCell ref="E165:E180"/>
    <mergeCell ref="H144:H145"/>
    <mergeCell ref="A146:H146"/>
    <mergeCell ref="A144:B144"/>
    <mergeCell ref="C144:C145"/>
    <mergeCell ref="D73:D106"/>
    <mergeCell ref="H135:H136"/>
    <mergeCell ref="H107:H130"/>
    <mergeCell ref="H137:H138"/>
    <mergeCell ref="A143:H143"/>
    <mergeCell ref="H141:H142"/>
    <mergeCell ref="H131:H132"/>
    <mergeCell ref="E133:E134"/>
    <mergeCell ref="E91:E106"/>
    <mergeCell ref="D107:E114"/>
    <mergeCell ref="D115:E130"/>
    <mergeCell ref="D131:D134"/>
    <mergeCell ref="H5:H22"/>
    <mergeCell ref="D139:D142"/>
    <mergeCell ref="E139:E140"/>
    <mergeCell ref="H139:H140"/>
    <mergeCell ref="E141:E142"/>
    <mergeCell ref="D135:D138"/>
    <mergeCell ref="E137:E138"/>
    <mergeCell ref="E5:E22"/>
    <mergeCell ref="E39:E56"/>
    <mergeCell ref="E73:E90"/>
    <mergeCell ref="E57:E72"/>
    <mergeCell ref="E23:E38"/>
    <mergeCell ref="D5:D38"/>
    <mergeCell ref="E131:E132"/>
    <mergeCell ref="E135:E136"/>
    <mergeCell ref="D39:D72"/>
    <mergeCell ref="A1:F1"/>
    <mergeCell ref="D2:F3"/>
    <mergeCell ref="H2:H3"/>
    <mergeCell ref="A4:H4"/>
    <mergeCell ref="A2:B2"/>
    <mergeCell ref="C2:C3"/>
    <mergeCell ref="G2:G3"/>
    <mergeCell ref="H23:H38"/>
    <mergeCell ref="H57:H72"/>
    <mergeCell ref="E215:E232"/>
    <mergeCell ref="H215:H232"/>
    <mergeCell ref="E181:E198"/>
    <mergeCell ref="H181:H198"/>
    <mergeCell ref="E147:E164"/>
    <mergeCell ref="H147:H164"/>
    <mergeCell ref="H165:H180"/>
    <mergeCell ref="H199:H214"/>
    <mergeCell ref="H133:H134"/>
    <mergeCell ref="H73:H90"/>
    <mergeCell ref="H39:H56"/>
    <mergeCell ref="H91:H106"/>
    <mergeCell ref="D144:F145"/>
    <mergeCell ref="G144:G145"/>
  </mergeCells>
  <phoneticPr fontId="4"/>
  <pageMargins left="0.70866141732283472" right="0.70866141732283472" top="0.74803149606299213" bottom="0.74803149606299213" header="0.31496062992125984" footer="0.31496062992125984"/>
  <pageSetup paperSize="9" scale="25" fitToHeight="0" orientation="portrait" r:id="rId1"/>
  <headerFooter>
    <oddHeader>&amp;C&amp;P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99FF"/>
    <pageSetUpPr fitToPage="1"/>
  </sheetPr>
  <dimension ref="A1:M377"/>
  <sheetViews>
    <sheetView view="pageBreakPreview" topLeftCell="A16" zoomScale="60" zoomScaleNormal="80" zoomScalePageLayoutView="70" workbookViewId="0">
      <selection activeCell="G82" sqref="G82"/>
    </sheetView>
  </sheetViews>
  <sheetFormatPr defaultRowHeight="13.5" x14ac:dyDescent="0.15"/>
  <cols>
    <col min="1" max="2" width="15.125" customWidth="1"/>
    <col min="3" max="3" width="69.875" bestFit="1" customWidth="1"/>
    <col min="4" max="4" width="54" style="35" customWidth="1"/>
    <col min="5" max="5" width="7.875" style="35" hidden="1" customWidth="1"/>
    <col min="6" max="6" width="57.25" bestFit="1" customWidth="1"/>
    <col min="7" max="7" width="28.75" customWidth="1"/>
    <col min="8" max="8" width="36.25" customWidth="1"/>
    <col min="9" max="9" width="30.875" style="33" customWidth="1"/>
    <col min="10" max="10" width="15.625" bestFit="1" customWidth="1"/>
    <col min="11" max="11" width="15.125" customWidth="1"/>
  </cols>
  <sheetData>
    <row r="1" spans="1:11" ht="30" customHeight="1" x14ac:dyDescent="0.15">
      <c r="A1" s="50" t="s">
        <v>191</v>
      </c>
      <c r="B1" s="44"/>
      <c r="C1" s="38"/>
      <c r="D1" s="65"/>
      <c r="E1" s="65"/>
      <c r="F1" s="38"/>
      <c r="G1" s="38"/>
      <c r="H1" s="38"/>
      <c r="I1" s="94"/>
      <c r="J1" s="92"/>
      <c r="K1" s="44"/>
    </row>
    <row r="2" spans="1:11" ht="35.25" customHeight="1" x14ac:dyDescent="0.15">
      <c r="A2" s="182" t="s">
        <v>2</v>
      </c>
      <c r="B2" s="182"/>
      <c r="C2" s="180" t="s">
        <v>3</v>
      </c>
      <c r="D2" s="182" t="s">
        <v>4</v>
      </c>
      <c r="E2" s="182"/>
      <c r="F2" s="182"/>
      <c r="G2" s="182"/>
      <c r="H2" s="182"/>
      <c r="I2" s="182"/>
      <c r="J2" s="188" t="s">
        <v>9</v>
      </c>
      <c r="K2" s="182" t="s">
        <v>10</v>
      </c>
    </row>
    <row r="3" spans="1:11" ht="35.25" customHeight="1" x14ac:dyDescent="0.15">
      <c r="A3" s="85" t="s">
        <v>0</v>
      </c>
      <c r="B3" s="85" t="s">
        <v>1</v>
      </c>
      <c r="C3" s="181"/>
      <c r="D3" s="182"/>
      <c r="E3" s="182"/>
      <c r="F3" s="182"/>
      <c r="G3" s="182"/>
      <c r="H3" s="182"/>
      <c r="I3" s="182"/>
      <c r="J3" s="188"/>
      <c r="K3" s="182"/>
    </row>
    <row r="4" spans="1:11" ht="35.25" customHeight="1" x14ac:dyDescent="0.15">
      <c r="A4" s="105" t="s">
        <v>775</v>
      </c>
      <c r="B4" s="105">
        <v>1111</v>
      </c>
      <c r="C4" s="87" t="s">
        <v>171</v>
      </c>
      <c r="D4" s="185" t="s">
        <v>629</v>
      </c>
      <c r="E4" s="185"/>
      <c r="F4" s="185"/>
      <c r="G4" s="288" t="s">
        <v>27</v>
      </c>
      <c r="H4" s="307" t="s">
        <v>630</v>
      </c>
      <c r="I4" s="174"/>
      <c r="J4" s="88">
        <v>1672</v>
      </c>
      <c r="K4" s="105" t="s">
        <v>11</v>
      </c>
    </row>
    <row r="5" spans="1:11" ht="35.25" customHeight="1" x14ac:dyDescent="0.15">
      <c r="A5" s="105" t="s">
        <v>775</v>
      </c>
      <c r="B5" s="105">
        <v>1112</v>
      </c>
      <c r="C5" s="87" t="s">
        <v>114</v>
      </c>
      <c r="D5" s="185"/>
      <c r="E5" s="185"/>
      <c r="F5" s="185"/>
      <c r="G5" s="289"/>
      <c r="H5" s="173" t="s">
        <v>624</v>
      </c>
      <c r="I5" s="174"/>
      <c r="J5" s="88">
        <v>55</v>
      </c>
      <c r="K5" s="105" t="s">
        <v>12</v>
      </c>
    </row>
    <row r="6" spans="1:11" ht="35.25" customHeight="1" x14ac:dyDescent="0.15">
      <c r="A6" s="105" t="s">
        <v>774</v>
      </c>
      <c r="B6" s="105">
        <v>1121</v>
      </c>
      <c r="C6" s="87" t="s">
        <v>115</v>
      </c>
      <c r="D6" s="185"/>
      <c r="E6" s="185"/>
      <c r="F6" s="185"/>
      <c r="G6" s="288" t="s">
        <v>29</v>
      </c>
      <c r="H6" s="307" t="s">
        <v>626</v>
      </c>
      <c r="I6" s="174"/>
      <c r="J6" s="88">
        <v>3428</v>
      </c>
      <c r="K6" s="105" t="s">
        <v>11</v>
      </c>
    </row>
    <row r="7" spans="1:11" ht="35.25" customHeight="1" x14ac:dyDescent="0.15">
      <c r="A7" s="105" t="s">
        <v>774</v>
      </c>
      <c r="B7" s="105">
        <v>1122</v>
      </c>
      <c r="C7" s="87" t="s">
        <v>116</v>
      </c>
      <c r="D7" s="185"/>
      <c r="E7" s="185"/>
      <c r="F7" s="185"/>
      <c r="G7" s="289"/>
      <c r="H7" s="173" t="s">
        <v>628</v>
      </c>
      <c r="I7" s="174"/>
      <c r="J7" s="88">
        <v>113</v>
      </c>
      <c r="K7" s="105" t="s">
        <v>12</v>
      </c>
    </row>
    <row r="8" spans="1:11" ht="35.25" customHeight="1" x14ac:dyDescent="0.15">
      <c r="A8" s="105" t="s">
        <v>774</v>
      </c>
      <c r="B8" s="105">
        <v>8110</v>
      </c>
      <c r="C8" s="87" t="s">
        <v>119</v>
      </c>
      <c r="D8" s="310" t="s">
        <v>31</v>
      </c>
      <c r="E8" s="311"/>
      <c r="F8" s="312"/>
      <c r="G8" s="173" t="s">
        <v>32</v>
      </c>
      <c r="H8" s="316"/>
      <c r="I8" s="174"/>
      <c r="J8" s="88"/>
      <c r="K8" s="105" t="s">
        <v>11</v>
      </c>
    </row>
    <row r="9" spans="1:11" ht="35.25" customHeight="1" x14ac:dyDescent="0.15">
      <c r="A9" s="105" t="s">
        <v>774</v>
      </c>
      <c r="B9" s="105">
        <v>8111</v>
      </c>
      <c r="C9" s="87" t="s">
        <v>120</v>
      </c>
      <c r="D9" s="313"/>
      <c r="E9" s="314"/>
      <c r="F9" s="315"/>
      <c r="G9" s="173" t="s">
        <v>32</v>
      </c>
      <c r="H9" s="316"/>
      <c r="I9" s="174"/>
      <c r="J9" s="88"/>
      <c r="K9" s="105" t="s">
        <v>12</v>
      </c>
    </row>
    <row r="10" spans="1:11" ht="35.25" customHeight="1" x14ac:dyDescent="0.15">
      <c r="A10" s="105" t="s">
        <v>774</v>
      </c>
      <c r="B10" s="107">
        <v>6105</v>
      </c>
      <c r="C10" s="114" t="s">
        <v>123</v>
      </c>
      <c r="D10" s="317" t="s">
        <v>88</v>
      </c>
      <c r="E10" s="318"/>
      <c r="F10" s="319"/>
      <c r="G10" s="131" t="s">
        <v>27</v>
      </c>
      <c r="H10" s="132"/>
      <c r="I10" s="133" t="s">
        <v>64</v>
      </c>
      <c r="J10" s="119">
        <v>-376</v>
      </c>
      <c r="K10" s="299" t="s">
        <v>11</v>
      </c>
    </row>
    <row r="11" spans="1:11" ht="35.25" customHeight="1" x14ac:dyDescent="0.15">
      <c r="A11" s="105" t="s">
        <v>774</v>
      </c>
      <c r="B11" s="107">
        <v>6106</v>
      </c>
      <c r="C11" s="114" t="s">
        <v>124</v>
      </c>
      <c r="D11" s="320"/>
      <c r="E11" s="321"/>
      <c r="F11" s="322"/>
      <c r="G11" s="131" t="s">
        <v>29</v>
      </c>
      <c r="H11" s="132"/>
      <c r="I11" s="133" t="s">
        <v>65</v>
      </c>
      <c r="J11" s="119">
        <v>-752</v>
      </c>
      <c r="K11" s="299"/>
    </row>
    <row r="12" spans="1:11" ht="35.25" customHeight="1" x14ac:dyDescent="0.15">
      <c r="A12" s="105" t="s">
        <v>774</v>
      </c>
      <c r="B12" s="107">
        <v>5010</v>
      </c>
      <c r="C12" s="114" t="s">
        <v>125</v>
      </c>
      <c r="D12" s="125" t="s">
        <v>57</v>
      </c>
      <c r="E12" s="134"/>
      <c r="F12" s="132"/>
      <c r="G12" s="132"/>
      <c r="H12" s="132"/>
      <c r="I12" s="133" t="s">
        <v>61</v>
      </c>
      <c r="J12" s="119">
        <v>100</v>
      </c>
      <c r="K12" s="299"/>
    </row>
    <row r="13" spans="1:11" ht="35.25" customHeight="1" x14ac:dyDescent="0.15">
      <c r="A13" s="105" t="s">
        <v>774</v>
      </c>
      <c r="B13" s="107">
        <v>5002</v>
      </c>
      <c r="C13" s="114" t="s">
        <v>126</v>
      </c>
      <c r="D13" s="125" t="s">
        <v>58</v>
      </c>
      <c r="E13" s="134"/>
      <c r="F13" s="132"/>
      <c r="G13" s="132"/>
      <c r="H13" s="132"/>
      <c r="I13" s="133" t="s">
        <v>66</v>
      </c>
      <c r="J13" s="119">
        <v>225</v>
      </c>
      <c r="K13" s="299"/>
    </row>
    <row r="14" spans="1:11" ht="35.25" customHeight="1" x14ac:dyDescent="0.15">
      <c r="A14" s="105" t="s">
        <v>774</v>
      </c>
      <c r="B14" s="107">
        <v>6109</v>
      </c>
      <c r="C14" s="114" t="s">
        <v>122</v>
      </c>
      <c r="D14" s="125" t="s">
        <v>576</v>
      </c>
      <c r="E14" s="134"/>
      <c r="F14" s="132"/>
      <c r="G14" s="132"/>
      <c r="H14" s="132"/>
      <c r="I14" s="133" t="s">
        <v>63</v>
      </c>
      <c r="J14" s="119">
        <v>240</v>
      </c>
      <c r="K14" s="299"/>
    </row>
    <row r="15" spans="1:11" s="34" customFormat="1" ht="35.25" customHeight="1" x14ac:dyDescent="0.15">
      <c r="A15" s="105" t="s">
        <v>774</v>
      </c>
      <c r="B15" s="107">
        <v>6116</v>
      </c>
      <c r="C15" s="114" t="s">
        <v>575</v>
      </c>
      <c r="D15" s="300" t="s">
        <v>577</v>
      </c>
      <c r="E15" s="301"/>
      <c r="F15" s="301"/>
      <c r="G15" s="301"/>
      <c r="H15" s="301"/>
      <c r="I15" s="133" t="s">
        <v>580</v>
      </c>
      <c r="J15" s="119">
        <v>50</v>
      </c>
      <c r="K15" s="299"/>
    </row>
    <row r="16" spans="1:11" ht="35.25" customHeight="1" x14ac:dyDescent="0.15">
      <c r="A16" s="105" t="s">
        <v>774</v>
      </c>
      <c r="B16" s="107">
        <v>5003</v>
      </c>
      <c r="C16" s="114" t="s">
        <v>582</v>
      </c>
      <c r="D16" s="125" t="s">
        <v>578</v>
      </c>
      <c r="E16" s="134"/>
      <c r="F16" s="132"/>
      <c r="G16" s="132"/>
      <c r="H16" s="132"/>
      <c r="I16" s="133" t="s">
        <v>581</v>
      </c>
      <c r="J16" s="119">
        <v>200</v>
      </c>
      <c r="K16" s="299"/>
    </row>
    <row r="17" spans="1:11" ht="35.25" customHeight="1" x14ac:dyDescent="0.15">
      <c r="A17" s="105" t="s">
        <v>774</v>
      </c>
      <c r="B17" s="107">
        <v>5004</v>
      </c>
      <c r="C17" s="114" t="s">
        <v>583</v>
      </c>
      <c r="D17" s="302" t="s">
        <v>579</v>
      </c>
      <c r="E17" s="302"/>
      <c r="F17" s="300" t="s">
        <v>586</v>
      </c>
      <c r="G17" s="301"/>
      <c r="H17" s="301"/>
      <c r="I17" s="133" t="s">
        <v>67</v>
      </c>
      <c r="J17" s="119">
        <v>150</v>
      </c>
      <c r="K17" s="299"/>
    </row>
    <row r="18" spans="1:11" s="84" customFormat="1" ht="35.25" customHeight="1" x14ac:dyDescent="0.15">
      <c r="A18" s="105" t="s">
        <v>774</v>
      </c>
      <c r="B18" s="107">
        <v>5011</v>
      </c>
      <c r="C18" s="114" t="s">
        <v>584</v>
      </c>
      <c r="D18" s="302"/>
      <c r="E18" s="302"/>
      <c r="F18" s="300" t="s">
        <v>587</v>
      </c>
      <c r="G18" s="301"/>
      <c r="H18" s="301"/>
      <c r="I18" s="133" t="s">
        <v>585</v>
      </c>
      <c r="J18" s="119">
        <v>160</v>
      </c>
      <c r="K18" s="299"/>
    </row>
    <row r="19" spans="1:11" ht="35.25" customHeight="1" x14ac:dyDescent="0.15">
      <c r="A19" s="105" t="s">
        <v>774</v>
      </c>
      <c r="B19" s="107">
        <v>5006</v>
      </c>
      <c r="C19" s="114" t="s">
        <v>129</v>
      </c>
      <c r="D19" s="306" t="s">
        <v>588</v>
      </c>
      <c r="E19" s="306"/>
      <c r="F19" s="329" t="s">
        <v>38</v>
      </c>
      <c r="G19" s="131" t="s">
        <v>40</v>
      </c>
      <c r="H19" s="132"/>
      <c r="I19" s="133" t="s">
        <v>54</v>
      </c>
      <c r="J19" s="119">
        <v>480</v>
      </c>
      <c r="K19" s="299"/>
    </row>
    <row r="20" spans="1:11" ht="35.25" customHeight="1" x14ac:dyDescent="0.15">
      <c r="A20" s="105" t="s">
        <v>774</v>
      </c>
      <c r="B20" s="107">
        <v>5007</v>
      </c>
      <c r="C20" s="114" t="s">
        <v>172</v>
      </c>
      <c r="D20" s="306"/>
      <c r="E20" s="306"/>
      <c r="F20" s="330"/>
      <c r="G20" s="131" t="s">
        <v>41</v>
      </c>
      <c r="H20" s="132"/>
      <c r="I20" s="133" t="s">
        <v>54</v>
      </c>
      <c r="J20" s="119">
        <v>480</v>
      </c>
      <c r="K20" s="299"/>
    </row>
    <row r="21" spans="1:11" ht="35.25" customHeight="1" x14ac:dyDescent="0.15">
      <c r="A21" s="105" t="s">
        <v>774</v>
      </c>
      <c r="B21" s="107">
        <v>5008</v>
      </c>
      <c r="C21" s="114" t="s">
        <v>173</v>
      </c>
      <c r="D21" s="306"/>
      <c r="E21" s="306"/>
      <c r="F21" s="331"/>
      <c r="G21" s="131" t="s">
        <v>42</v>
      </c>
      <c r="H21" s="132"/>
      <c r="I21" s="133" t="s">
        <v>54</v>
      </c>
      <c r="J21" s="119">
        <v>480</v>
      </c>
      <c r="K21" s="299"/>
    </row>
    <row r="22" spans="1:11" ht="35.25" customHeight="1" x14ac:dyDescent="0.15">
      <c r="A22" s="105" t="s">
        <v>774</v>
      </c>
      <c r="B22" s="107">
        <v>5009</v>
      </c>
      <c r="C22" s="114" t="s">
        <v>132</v>
      </c>
      <c r="D22" s="306"/>
      <c r="E22" s="306"/>
      <c r="F22" s="135" t="s">
        <v>39</v>
      </c>
      <c r="G22" s="308" t="s">
        <v>55</v>
      </c>
      <c r="H22" s="309"/>
      <c r="I22" s="133" t="s">
        <v>56</v>
      </c>
      <c r="J22" s="119">
        <v>700</v>
      </c>
      <c r="K22" s="299"/>
    </row>
    <row r="23" spans="1:11" ht="35.25" customHeight="1" x14ac:dyDescent="0.15">
      <c r="A23" s="105" t="s">
        <v>774</v>
      </c>
      <c r="B23" s="107">
        <v>5005</v>
      </c>
      <c r="C23" s="114" t="s">
        <v>174</v>
      </c>
      <c r="D23" s="300" t="s">
        <v>589</v>
      </c>
      <c r="E23" s="301"/>
      <c r="F23" s="301"/>
      <c r="G23" s="301"/>
      <c r="H23" s="301"/>
      <c r="I23" s="133" t="s">
        <v>60</v>
      </c>
      <c r="J23" s="119">
        <v>120</v>
      </c>
      <c r="K23" s="299"/>
    </row>
    <row r="24" spans="1:11" s="84" customFormat="1" ht="35.25" customHeight="1" x14ac:dyDescent="0.15">
      <c r="A24" s="105" t="s">
        <v>774</v>
      </c>
      <c r="B24" s="107">
        <v>6011</v>
      </c>
      <c r="C24" s="114" t="s">
        <v>597</v>
      </c>
      <c r="D24" s="323" t="s">
        <v>590</v>
      </c>
      <c r="E24" s="324"/>
      <c r="F24" s="304" t="s">
        <v>591</v>
      </c>
      <c r="G24" s="114" t="s">
        <v>27</v>
      </c>
      <c r="H24" s="121"/>
      <c r="I24" s="133" t="s">
        <v>593</v>
      </c>
      <c r="J24" s="119">
        <v>88</v>
      </c>
      <c r="K24" s="299"/>
    </row>
    <row r="25" spans="1:11" s="84" customFormat="1" ht="35.25" customHeight="1" x14ac:dyDescent="0.15">
      <c r="A25" s="105" t="s">
        <v>774</v>
      </c>
      <c r="B25" s="107">
        <v>6012</v>
      </c>
      <c r="C25" s="114" t="s">
        <v>598</v>
      </c>
      <c r="D25" s="325"/>
      <c r="E25" s="326"/>
      <c r="F25" s="305"/>
      <c r="G25" s="114" t="s">
        <v>29</v>
      </c>
      <c r="H25" s="121"/>
      <c r="I25" s="133" t="s">
        <v>594</v>
      </c>
      <c r="J25" s="119">
        <v>176</v>
      </c>
      <c r="K25" s="299"/>
    </row>
    <row r="26" spans="1:11" ht="35.25" customHeight="1" x14ac:dyDescent="0.15">
      <c r="A26" s="105" t="s">
        <v>774</v>
      </c>
      <c r="B26" s="107">
        <v>6107</v>
      </c>
      <c r="C26" s="114" t="s">
        <v>138</v>
      </c>
      <c r="D26" s="325"/>
      <c r="E26" s="326"/>
      <c r="F26" s="304" t="s">
        <v>592</v>
      </c>
      <c r="G26" s="114" t="s">
        <v>27</v>
      </c>
      <c r="H26" s="121"/>
      <c r="I26" s="133" t="s">
        <v>48</v>
      </c>
      <c r="J26" s="119">
        <v>72</v>
      </c>
      <c r="K26" s="299"/>
    </row>
    <row r="27" spans="1:11" ht="35.25" customHeight="1" x14ac:dyDescent="0.15">
      <c r="A27" s="105" t="s">
        <v>774</v>
      </c>
      <c r="B27" s="107">
        <v>6108</v>
      </c>
      <c r="C27" s="114" t="s">
        <v>139</v>
      </c>
      <c r="D27" s="325"/>
      <c r="E27" s="326"/>
      <c r="F27" s="305"/>
      <c r="G27" s="114" t="s">
        <v>29</v>
      </c>
      <c r="H27" s="121"/>
      <c r="I27" s="133" t="s">
        <v>49</v>
      </c>
      <c r="J27" s="119">
        <v>144</v>
      </c>
      <c r="K27" s="299"/>
    </row>
    <row r="28" spans="1:11" s="31" customFormat="1" ht="35.25" customHeight="1" x14ac:dyDescent="0.15">
      <c r="A28" s="105" t="s">
        <v>774</v>
      </c>
      <c r="B28" s="107">
        <v>6103</v>
      </c>
      <c r="C28" s="114" t="s">
        <v>595</v>
      </c>
      <c r="D28" s="325"/>
      <c r="E28" s="326"/>
      <c r="F28" s="304" t="s">
        <v>603</v>
      </c>
      <c r="G28" s="114" t="s">
        <v>27</v>
      </c>
      <c r="H28" s="121"/>
      <c r="I28" s="133" t="s">
        <v>52</v>
      </c>
      <c r="J28" s="119">
        <v>24</v>
      </c>
      <c r="K28" s="299"/>
    </row>
    <row r="29" spans="1:11" s="31" customFormat="1" ht="35.25" customHeight="1" x14ac:dyDescent="0.15">
      <c r="A29" s="105" t="s">
        <v>774</v>
      </c>
      <c r="B29" s="107">
        <v>6104</v>
      </c>
      <c r="C29" s="114" t="s">
        <v>596</v>
      </c>
      <c r="D29" s="327"/>
      <c r="E29" s="328"/>
      <c r="F29" s="305"/>
      <c r="G29" s="114" t="s">
        <v>29</v>
      </c>
      <c r="H29" s="121"/>
      <c r="I29" s="133" t="s">
        <v>50</v>
      </c>
      <c r="J29" s="119">
        <v>48</v>
      </c>
      <c r="K29" s="299"/>
    </row>
    <row r="30" spans="1:11" s="31" customFormat="1" ht="35.25" customHeight="1" x14ac:dyDescent="0.15">
      <c r="A30" s="105" t="s">
        <v>774</v>
      </c>
      <c r="B30" s="107">
        <v>4001</v>
      </c>
      <c r="C30" s="114" t="s">
        <v>599</v>
      </c>
      <c r="D30" s="306" t="s">
        <v>612</v>
      </c>
      <c r="E30" s="306"/>
      <c r="F30" s="306" t="s">
        <v>604</v>
      </c>
      <c r="G30" s="306"/>
      <c r="H30" s="306"/>
      <c r="I30" s="90" t="s">
        <v>22</v>
      </c>
      <c r="J30" s="119">
        <v>100</v>
      </c>
      <c r="K30" s="299"/>
    </row>
    <row r="31" spans="1:11" ht="35.25" customHeight="1" x14ac:dyDescent="0.15">
      <c r="A31" s="105" t="s">
        <v>774</v>
      </c>
      <c r="B31" s="107">
        <v>4002</v>
      </c>
      <c r="C31" s="114" t="s">
        <v>600</v>
      </c>
      <c r="D31" s="306"/>
      <c r="E31" s="306"/>
      <c r="F31" s="306" t="s">
        <v>605</v>
      </c>
      <c r="G31" s="299"/>
      <c r="H31" s="299"/>
      <c r="I31" s="90" t="s">
        <v>21</v>
      </c>
      <c r="J31" s="91">
        <v>200</v>
      </c>
      <c r="K31" s="299"/>
    </row>
    <row r="32" spans="1:11" ht="35.25" customHeight="1" x14ac:dyDescent="0.15">
      <c r="A32" s="105" t="s">
        <v>774</v>
      </c>
      <c r="B32" s="107">
        <v>4003</v>
      </c>
      <c r="C32" s="114" t="s">
        <v>602</v>
      </c>
      <c r="D32" s="306"/>
      <c r="E32" s="306"/>
      <c r="F32" s="306"/>
      <c r="G32" s="103" t="s">
        <v>210</v>
      </c>
      <c r="H32" s="91"/>
      <c r="I32" s="90" t="s">
        <v>22</v>
      </c>
      <c r="J32" s="91">
        <v>100</v>
      </c>
      <c r="K32" s="299"/>
    </row>
    <row r="33" spans="1:11" s="84" customFormat="1" ht="35.25" customHeight="1" x14ac:dyDescent="0.15">
      <c r="A33" s="105" t="s">
        <v>774</v>
      </c>
      <c r="B33" s="107">
        <v>6200</v>
      </c>
      <c r="C33" s="114" t="s">
        <v>606</v>
      </c>
      <c r="D33" s="302" t="s">
        <v>716</v>
      </c>
      <c r="E33" s="302"/>
      <c r="F33" s="300" t="s">
        <v>673</v>
      </c>
      <c r="G33" s="301"/>
      <c r="H33" s="303"/>
      <c r="I33" s="133" t="s">
        <v>610</v>
      </c>
      <c r="J33" s="136">
        <v>20</v>
      </c>
      <c r="K33" s="299" t="s">
        <v>202</v>
      </c>
    </row>
    <row r="34" spans="1:11" s="31" customFormat="1" ht="35.25" customHeight="1" x14ac:dyDescent="0.15">
      <c r="A34" s="105" t="s">
        <v>774</v>
      </c>
      <c r="B34" s="107">
        <v>6201</v>
      </c>
      <c r="C34" s="114" t="s">
        <v>607</v>
      </c>
      <c r="D34" s="302"/>
      <c r="E34" s="302"/>
      <c r="F34" s="302" t="s">
        <v>608</v>
      </c>
      <c r="G34" s="302"/>
      <c r="H34" s="302"/>
      <c r="I34" s="133" t="s">
        <v>201</v>
      </c>
      <c r="J34" s="119">
        <v>5</v>
      </c>
      <c r="K34" s="299"/>
    </row>
    <row r="35" spans="1:11" s="84" customFormat="1" ht="35.25" customHeight="1" x14ac:dyDescent="0.15">
      <c r="A35" s="105" t="s">
        <v>774</v>
      </c>
      <c r="B35" s="107">
        <v>6311</v>
      </c>
      <c r="C35" s="114" t="s">
        <v>674</v>
      </c>
      <c r="D35" s="300" t="s">
        <v>675</v>
      </c>
      <c r="E35" s="301"/>
      <c r="F35" s="301"/>
      <c r="G35" s="301"/>
      <c r="H35" s="301"/>
      <c r="I35" s="133" t="s">
        <v>611</v>
      </c>
      <c r="J35" s="136">
        <v>40</v>
      </c>
      <c r="K35" s="297" t="s">
        <v>11</v>
      </c>
    </row>
    <row r="36" spans="1:11" ht="35.25" customHeight="1" x14ac:dyDescent="0.15">
      <c r="A36" s="105" t="s">
        <v>774</v>
      </c>
      <c r="B36" s="105">
        <v>6100</v>
      </c>
      <c r="C36" s="87" t="s">
        <v>195</v>
      </c>
      <c r="D36" s="183" t="s">
        <v>613</v>
      </c>
      <c r="E36" s="184"/>
      <c r="F36" s="87" t="s">
        <v>546</v>
      </c>
      <c r="G36" s="290" t="s">
        <v>555</v>
      </c>
      <c r="H36" s="291"/>
      <c r="I36" s="292"/>
      <c r="J36" s="137"/>
      <c r="K36" s="297"/>
    </row>
    <row r="37" spans="1:11" ht="35.25" customHeight="1" x14ac:dyDescent="0.15">
      <c r="A37" s="105" t="s">
        <v>774</v>
      </c>
      <c r="B37" s="105">
        <v>6110</v>
      </c>
      <c r="C37" s="87" t="s">
        <v>196</v>
      </c>
      <c r="D37" s="293"/>
      <c r="E37" s="294"/>
      <c r="F37" s="87" t="s">
        <v>556</v>
      </c>
      <c r="G37" s="290" t="s">
        <v>557</v>
      </c>
      <c r="H37" s="291"/>
      <c r="I37" s="292"/>
      <c r="J37" s="137"/>
      <c r="K37" s="297"/>
    </row>
    <row r="38" spans="1:11" ht="35.25" customHeight="1" x14ac:dyDescent="0.15">
      <c r="A38" s="105" t="s">
        <v>774</v>
      </c>
      <c r="B38" s="105">
        <v>6111</v>
      </c>
      <c r="C38" s="87" t="s">
        <v>197</v>
      </c>
      <c r="D38" s="293"/>
      <c r="E38" s="294"/>
      <c r="F38" s="87" t="s">
        <v>551</v>
      </c>
      <c r="G38" s="290" t="s">
        <v>558</v>
      </c>
      <c r="H38" s="291"/>
      <c r="I38" s="292"/>
      <c r="J38" s="137"/>
      <c r="K38" s="297"/>
    </row>
    <row r="39" spans="1:11" s="31" customFormat="1" ht="35.25" customHeight="1" x14ac:dyDescent="0.15">
      <c r="A39" s="105" t="s">
        <v>774</v>
      </c>
      <c r="B39" s="105">
        <v>6113</v>
      </c>
      <c r="C39" s="87" t="s">
        <v>211</v>
      </c>
      <c r="D39" s="293"/>
      <c r="E39" s="294"/>
      <c r="F39" s="87" t="s">
        <v>559</v>
      </c>
      <c r="G39" s="290" t="s">
        <v>562</v>
      </c>
      <c r="H39" s="291"/>
      <c r="I39" s="292"/>
      <c r="J39" s="137"/>
      <c r="K39" s="297"/>
    </row>
    <row r="40" spans="1:11" s="31" customFormat="1" ht="35.25" customHeight="1" x14ac:dyDescent="0.15">
      <c r="A40" s="105" t="s">
        <v>774</v>
      </c>
      <c r="B40" s="105">
        <v>6115</v>
      </c>
      <c r="C40" s="87" t="s">
        <v>212</v>
      </c>
      <c r="D40" s="295"/>
      <c r="E40" s="296"/>
      <c r="F40" s="87" t="s">
        <v>560</v>
      </c>
      <c r="G40" s="290" t="s">
        <v>561</v>
      </c>
      <c r="H40" s="291"/>
      <c r="I40" s="292"/>
      <c r="J40" s="137"/>
      <c r="K40" s="297"/>
    </row>
    <row r="41" spans="1:11" s="31" customFormat="1" ht="35.25" customHeight="1" x14ac:dyDescent="0.15">
      <c r="A41" s="105" t="s">
        <v>774</v>
      </c>
      <c r="B41" s="105">
        <v>6118</v>
      </c>
      <c r="C41" s="87" t="s">
        <v>456</v>
      </c>
      <c r="D41" s="185" t="s">
        <v>614</v>
      </c>
      <c r="E41" s="185"/>
      <c r="F41" s="87" t="s">
        <v>619</v>
      </c>
      <c r="G41" s="290" t="s">
        <v>616</v>
      </c>
      <c r="H41" s="291"/>
      <c r="I41" s="292"/>
      <c r="J41" s="88"/>
      <c r="K41" s="297"/>
    </row>
    <row r="42" spans="1:11" ht="35.25" customHeight="1" x14ac:dyDescent="0.15">
      <c r="A42" s="105" t="s">
        <v>774</v>
      </c>
      <c r="B42" s="105">
        <v>6119</v>
      </c>
      <c r="C42" s="87" t="s">
        <v>457</v>
      </c>
      <c r="D42" s="185"/>
      <c r="E42" s="185"/>
      <c r="F42" s="138" t="s">
        <v>620</v>
      </c>
      <c r="G42" s="290" t="s">
        <v>617</v>
      </c>
      <c r="H42" s="291"/>
      <c r="I42" s="292"/>
      <c r="J42" s="87"/>
      <c r="K42" s="297"/>
    </row>
    <row r="43" spans="1:11" s="84" customFormat="1" ht="35.25" customHeight="1" x14ac:dyDescent="0.15">
      <c r="A43" s="105" t="s">
        <v>774</v>
      </c>
      <c r="B43" s="105">
        <v>8310</v>
      </c>
      <c r="C43" s="87" t="s">
        <v>615</v>
      </c>
      <c r="D43" s="186" t="s">
        <v>780</v>
      </c>
      <c r="E43" s="298"/>
      <c r="F43" s="187"/>
      <c r="G43" s="290" t="s">
        <v>618</v>
      </c>
      <c r="H43" s="291"/>
      <c r="I43" s="292"/>
      <c r="J43" s="87"/>
      <c r="K43" s="297"/>
    </row>
    <row r="44" spans="1:11" ht="35.25" customHeight="1" x14ac:dyDescent="0.15">
      <c r="A44" s="50" t="s">
        <v>23</v>
      </c>
      <c r="B44" s="38"/>
      <c r="C44" s="38"/>
      <c r="D44" s="65"/>
      <c r="E44" s="65"/>
      <c r="F44" s="38"/>
      <c r="G44" s="38"/>
      <c r="H44" s="38"/>
      <c r="I44" s="94"/>
      <c r="J44" s="38"/>
      <c r="K44" s="38"/>
    </row>
    <row r="45" spans="1:11" ht="35.25" customHeight="1" x14ac:dyDescent="0.15">
      <c r="A45" s="182" t="s">
        <v>2</v>
      </c>
      <c r="B45" s="182"/>
      <c r="C45" s="180" t="s">
        <v>3</v>
      </c>
      <c r="D45" s="182" t="s">
        <v>4</v>
      </c>
      <c r="E45" s="182"/>
      <c r="F45" s="182"/>
      <c r="G45" s="182"/>
      <c r="H45" s="182"/>
      <c r="I45" s="182"/>
      <c r="J45" s="188" t="s">
        <v>9</v>
      </c>
      <c r="K45" s="182" t="s">
        <v>10</v>
      </c>
    </row>
    <row r="46" spans="1:11" ht="35.25" customHeight="1" x14ac:dyDescent="0.15">
      <c r="A46" s="85" t="s">
        <v>0</v>
      </c>
      <c r="B46" s="85" t="s">
        <v>1</v>
      </c>
      <c r="C46" s="181"/>
      <c r="D46" s="182"/>
      <c r="E46" s="182"/>
      <c r="F46" s="182"/>
      <c r="G46" s="182"/>
      <c r="H46" s="182"/>
      <c r="I46" s="182"/>
      <c r="J46" s="188"/>
      <c r="K46" s="182"/>
    </row>
    <row r="47" spans="1:11" ht="35.25" customHeight="1" x14ac:dyDescent="0.15">
      <c r="A47" s="105" t="s">
        <v>774</v>
      </c>
      <c r="B47" s="105">
        <v>8001</v>
      </c>
      <c r="C47" s="87" t="s">
        <v>144</v>
      </c>
      <c r="D47" s="183" t="s">
        <v>629</v>
      </c>
      <c r="E47" s="184"/>
      <c r="F47" s="297" t="s">
        <v>27</v>
      </c>
      <c r="G47" s="163" t="s">
        <v>622</v>
      </c>
      <c r="H47" s="163"/>
      <c r="I47" s="332" t="s">
        <v>157</v>
      </c>
      <c r="J47" s="88">
        <f>ROUND(J4*0.7,0)</f>
        <v>1170</v>
      </c>
      <c r="K47" s="105" t="s">
        <v>11</v>
      </c>
    </row>
    <row r="48" spans="1:11" ht="35.25" customHeight="1" x14ac:dyDescent="0.15">
      <c r="A48" s="105" t="s">
        <v>774</v>
      </c>
      <c r="B48" s="105">
        <v>8002</v>
      </c>
      <c r="C48" s="87" t="s">
        <v>145</v>
      </c>
      <c r="D48" s="293"/>
      <c r="E48" s="294"/>
      <c r="F48" s="297"/>
      <c r="G48" s="163" t="s">
        <v>624</v>
      </c>
      <c r="H48" s="163"/>
      <c r="I48" s="333"/>
      <c r="J48" s="88">
        <f>ROUND(J5*0.7,0)</f>
        <v>39</v>
      </c>
      <c r="K48" s="105" t="s">
        <v>12</v>
      </c>
    </row>
    <row r="49" spans="1:13" ht="35.25" customHeight="1" x14ac:dyDescent="0.15">
      <c r="A49" s="105" t="s">
        <v>774</v>
      </c>
      <c r="B49" s="105">
        <v>8011</v>
      </c>
      <c r="C49" s="87" t="s">
        <v>175</v>
      </c>
      <c r="D49" s="293"/>
      <c r="E49" s="294"/>
      <c r="F49" s="297" t="s">
        <v>29</v>
      </c>
      <c r="G49" s="163" t="s">
        <v>626</v>
      </c>
      <c r="H49" s="163"/>
      <c r="I49" s="333"/>
      <c r="J49" s="88">
        <f>ROUND(J6*0.7,0)</f>
        <v>2400</v>
      </c>
      <c r="K49" s="105" t="s">
        <v>11</v>
      </c>
    </row>
    <row r="50" spans="1:13" ht="35.25" customHeight="1" x14ac:dyDescent="0.15">
      <c r="A50" s="105" t="s">
        <v>774</v>
      </c>
      <c r="B50" s="105">
        <v>8012</v>
      </c>
      <c r="C50" s="87" t="s">
        <v>176</v>
      </c>
      <c r="D50" s="295"/>
      <c r="E50" s="296"/>
      <c r="F50" s="297"/>
      <c r="G50" s="163" t="s">
        <v>628</v>
      </c>
      <c r="H50" s="163"/>
      <c r="I50" s="334"/>
      <c r="J50" s="88">
        <f>ROUND(J7*0.7,0)</f>
        <v>79</v>
      </c>
      <c r="K50" s="105" t="s">
        <v>12</v>
      </c>
    </row>
    <row r="51" spans="1:13" ht="35.25" customHeight="1" x14ac:dyDescent="0.15">
      <c r="A51" s="38"/>
      <c r="B51" s="38"/>
      <c r="C51" s="38"/>
      <c r="D51" s="65"/>
      <c r="E51" s="65"/>
      <c r="F51" s="38"/>
      <c r="G51" s="38"/>
      <c r="H51" s="38"/>
      <c r="I51" s="94"/>
      <c r="J51" s="92"/>
      <c r="K51" s="38"/>
    </row>
    <row r="52" spans="1:13" ht="35.25" customHeight="1" x14ac:dyDescent="0.15">
      <c r="A52" s="51" t="s">
        <v>24</v>
      </c>
      <c r="B52" s="38"/>
      <c r="C52" s="38"/>
      <c r="D52" s="65"/>
      <c r="E52" s="65"/>
      <c r="F52" s="38"/>
      <c r="G52" s="38"/>
      <c r="H52" s="38"/>
      <c r="I52" s="94"/>
      <c r="J52" s="92"/>
      <c r="K52" s="38"/>
    </row>
    <row r="53" spans="1:13" ht="35.25" customHeight="1" x14ac:dyDescent="0.15">
      <c r="A53" s="182" t="s">
        <v>2</v>
      </c>
      <c r="B53" s="182"/>
      <c r="C53" s="180" t="s">
        <v>3</v>
      </c>
      <c r="D53" s="182" t="s">
        <v>4</v>
      </c>
      <c r="E53" s="182"/>
      <c r="F53" s="182"/>
      <c r="G53" s="182"/>
      <c r="H53" s="182"/>
      <c r="I53" s="182"/>
      <c r="J53" s="188" t="s">
        <v>9</v>
      </c>
      <c r="K53" s="182" t="s">
        <v>10</v>
      </c>
    </row>
    <row r="54" spans="1:13" ht="35.25" customHeight="1" x14ac:dyDescent="0.15">
      <c r="A54" s="85" t="s">
        <v>0</v>
      </c>
      <c r="B54" s="85" t="s">
        <v>1</v>
      </c>
      <c r="C54" s="181"/>
      <c r="D54" s="182"/>
      <c r="E54" s="182"/>
      <c r="F54" s="182"/>
      <c r="G54" s="182"/>
      <c r="H54" s="182"/>
      <c r="I54" s="182"/>
      <c r="J54" s="188"/>
      <c r="K54" s="182"/>
    </row>
    <row r="55" spans="1:13" ht="35.25" customHeight="1" x14ac:dyDescent="0.15">
      <c r="A55" s="105" t="s">
        <v>774</v>
      </c>
      <c r="B55" s="105">
        <v>9001</v>
      </c>
      <c r="C55" s="87" t="s">
        <v>150</v>
      </c>
      <c r="D55" s="183" t="s">
        <v>629</v>
      </c>
      <c r="E55" s="184"/>
      <c r="F55" s="297" t="s">
        <v>27</v>
      </c>
      <c r="G55" s="163" t="s">
        <v>621</v>
      </c>
      <c r="H55" s="163"/>
      <c r="I55" s="332" t="s">
        <v>158</v>
      </c>
      <c r="J55" s="88">
        <f>ROUND(J4*0.7,0)</f>
        <v>1170</v>
      </c>
      <c r="K55" s="105" t="s">
        <v>11</v>
      </c>
      <c r="M55" s="9"/>
    </row>
    <row r="56" spans="1:13" ht="35.25" customHeight="1" x14ac:dyDescent="0.15">
      <c r="A56" s="105" t="s">
        <v>774</v>
      </c>
      <c r="B56" s="105">
        <v>9002</v>
      </c>
      <c r="C56" s="87" t="s">
        <v>177</v>
      </c>
      <c r="D56" s="293"/>
      <c r="E56" s="294"/>
      <c r="F56" s="297"/>
      <c r="G56" s="163" t="s">
        <v>623</v>
      </c>
      <c r="H56" s="163"/>
      <c r="I56" s="333"/>
      <c r="J56" s="88">
        <f>ROUND(J5*0.7,0)</f>
        <v>39</v>
      </c>
      <c r="K56" s="105" t="s">
        <v>12</v>
      </c>
      <c r="M56" s="9"/>
    </row>
    <row r="57" spans="1:13" ht="35.25" customHeight="1" x14ac:dyDescent="0.15">
      <c r="A57" s="105" t="s">
        <v>774</v>
      </c>
      <c r="B57" s="105">
        <v>9011</v>
      </c>
      <c r="C57" s="87" t="s">
        <v>178</v>
      </c>
      <c r="D57" s="293"/>
      <c r="E57" s="294"/>
      <c r="F57" s="297" t="s">
        <v>29</v>
      </c>
      <c r="G57" s="163" t="s">
        <v>625</v>
      </c>
      <c r="H57" s="163"/>
      <c r="I57" s="333"/>
      <c r="J57" s="88">
        <f>ROUND(J6*0.7,0)</f>
        <v>2400</v>
      </c>
      <c r="K57" s="105" t="s">
        <v>11</v>
      </c>
      <c r="M57" s="9"/>
    </row>
    <row r="58" spans="1:13" ht="35.25" customHeight="1" x14ac:dyDescent="0.15">
      <c r="A58" s="105" t="s">
        <v>774</v>
      </c>
      <c r="B58" s="105">
        <v>9012</v>
      </c>
      <c r="C58" s="87" t="s">
        <v>153</v>
      </c>
      <c r="D58" s="295"/>
      <c r="E58" s="296"/>
      <c r="F58" s="297"/>
      <c r="G58" s="163" t="s">
        <v>627</v>
      </c>
      <c r="H58" s="163"/>
      <c r="I58" s="334"/>
      <c r="J58" s="88">
        <f>ROUND(J7*0.7,0)</f>
        <v>79</v>
      </c>
      <c r="K58" s="105" t="s">
        <v>12</v>
      </c>
      <c r="M58" s="9"/>
    </row>
    <row r="59" spans="1:13" ht="24.75" customHeight="1" x14ac:dyDescent="0.15">
      <c r="A59" s="50" t="s">
        <v>777</v>
      </c>
      <c r="B59" s="38"/>
      <c r="C59" s="38"/>
      <c r="D59" s="65"/>
      <c r="E59" s="65"/>
      <c r="F59" s="38"/>
      <c r="G59" s="38"/>
      <c r="H59" s="38"/>
      <c r="I59" s="94"/>
      <c r="J59" s="38"/>
      <c r="K59" s="38"/>
    </row>
    <row r="351" spans="7:7" x14ac:dyDescent="0.15">
      <c r="G351" s="36"/>
    </row>
    <row r="360" spans="7:7" x14ac:dyDescent="0.15">
      <c r="G360" s="36"/>
    </row>
    <row r="369" spans="7:7" x14ac:dyDescent="0.15">
      <c r="G369" s="36"/>
    </row>
    <row r="377" spans="7:7" x14ac:dyDescent="0.15">
      <c r="G377" s="36"/>
    </row>
  </sheetData>
  <mergeCells count="76">
    <mergeCell ref="J53:J54"/>
    <mergeCell ref="K53:K54"/>
    <mergeCell ref="D55:E58"/>
    <mergeCell ref="I55:I58"/>
    <mergeCell ref="J45:J46"/>
    <mergeCell ref="K45:K46"/>
    <mergeCell ref="F57:F58"/>
    <mergeCell ref="G57:H57"/>
    <mergeCell ref="G58:H58"/>
    <mergeCell ref="D24:E29"/>
    <mergeCell ref="F19:F21"/>
    <mergeCell ref="D19:E22"/>
    <mergeCell ref="G4:G5"/>
    <mergeCell ref="A53:B53"/>
    <mergeCell ref="C53:C54"/>
    <mergeCell ref="D53:I54"/>
    <mergeCell ref="A45:B45"/>
    <mergeCell ref="C45:C46"/>
    <mergeCell ref="D45:I46"/>
    <mergeCell ref="D47:E50"/>
    <mergeCell ref="I47:I50"/>
    <mergeCell ref="F47:F48"/>
    <mergeCell ref="G47:H47"/>
    <mergeCell ref="G48:H48"/>
    <mergeCell ref="G22:H22"/>
    <mergeCell ref="H6:I6"/>
    <mergeCell ref="H7:I7"/>
    <mergeCell ref="D8:F9"/>
    <mergeCell ref="G8:I8"/>
    <mergeCell ref="G9:I9"/>
    <mergeCell ref="D15:H15"/>
    <mergeCell ref="D10:F11"/>
    <mergeCell ref="D17:E18"/>
    <mergeCell ref="A2:B2"/>
    <mergeCell ref="C2:C3"/>
    <mergeCell ref="D2:I3"/>
    <mergeCell ref="J2:J3"/>
    <mergeCell ref="K2:K3"/>
    <mergeCell ref="G43:I43"/>
    <mergeCell ref="D43:F43"/>
    <mergeCell ref="K33:K34"/>
    <mergeCell ref="D23:H23"/>
    <mergeCell ref="K35:K43"/>
    <mergeCell ref="K10:K32"/>
    <mergeCell ref="D33:E34"/>
    <mergeCell ref="D35:H35"/>
    <mergeCell ref="F34:H34"/>
    <mergeCell ref="F33:H33"/>
    <mergeCell ref="F17:H17"/>
    <mergeCell ref="F18:H18"/>
    <mergeCell ref="F28:F29"/>
    <mergeCell ref="F30:H30"/>
    <mergeCell ref="D30:E32"/>
    <mergeCell ref="F31:F32"/>
    <mergeCell ref="F55:F56"/>
    <mergeCell ref="G49:H49"/>
    <mergeCell ref="G50:H50"/>
    <mergeCell ref="F49:F50"/>
    <mergeCell ref="G55:H55"/>
    <mergeCell ref="G56:H56"/>
    <mergeCell ref="G6:G7"/>
    <mergeCell ref="D4:F7"/>
    <mergeCell ref="G36:I36"/>
    <mergeCell ref="G41:I41"/>
    <mergeCell ref="G42:I42"/>
    <mergeCell ref="D36:E40"/>
    <mergeCell ref="D41:E42"/>
    <mergeCell ref="G40:I40"/>
    <mergeCell ref="G39:I39"/>
    <mergeCell ref="G38:I38"/>
    <mergeCell ref="G37:I37"/>
    <mergeCell ref="G31:H31"/>
    <mergeCell ref="F24:F25"/>
    <mergeCell ref="H4:I4"/>
    <mergeCell ref="H5:I5"/>
    <mergeCell ref="F26:F27"/>
  </mergeCells>
  <phoneticPr fontId="2"/>
  <pageMargins left="0.70866141732283472" right="0.62992125984251968" top="0.74803149606299213" bottom="0.74803149606299213" header="0.31496062992125984" footer="0.31496062992125984"/>
  <pageSetup paperSize="9" scale="2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pageSetUpPr fitToPage="1"/>
  </sheetPr>
  <dimension ref="A1:AK769"/>
  <sheetViews>
    <sheetView view="pageBreakPreview" topLeftCell="A310" zoomScale="56" zoomScaleNormal="25" zoomScaleSheetLayoutView="56" workbookViewId="0">
      <selection activeCell="C349" sqref="C349"/>
    </sheetView>
  </sheetViews>
  <sheetFormatPr defaultRowHeight="18.75" x14ac:dyDescent="0.15"/>
  <cols>
    <col min="1" max="2" width="17.5" style="38" customWidth="1"/>
    <col min="3" max="3" width="98.375" style="38" customWidth="1"/>
    <col min="4" max="4" width="32.875" style="44" hidden="1" customWidth="1"/>
    <col min="5" max="5" width="16.125" style="44" customWidth="1"/>
    <col min="6" max="6" width="45.75" style="44" customWidth="1"/>
    <col min="7" max="7" width="92.875" style="65" bestFit="1" customWidth="1"/>
    <col min="8" max="8" width="30.75" style="44" hidden="1" customWidth="1"/>
    <col min="9" max="9" width="17.5" style="64" customWidth="1"/>
    <col min="10" max="10" width="17.5" style="38" customWidth="1"/>
    <col min="11" max="11" width="9" style="37"/>
    <col min="12" max="12" width="1.5" style="37" customWidth="1"/>
    <col min="13" max="13" width="9" style="37" hidden="1" customWidth="1"/>
    <col min="14" max="17" width="9" style="37"/>
    <col min="18" max="18" width="4.375" style="37" customWidth="1"/>
    <col min="19" max="37" width="9" style="37" hidden="1" customWidth="1"/>
    <col min="38" max="16384" width="9" style="37"/>
  </cols>
  <sheetData>
    <row r="1" spans="1:10" ht="31.5" customHeight="1" x14ac:dyDescent="0.15">
      <c r="A1" s="50" t="s">
        <v>213</v>
      </c>
      <c r="B1" s="44"/>
      <c r="I1" s="60"/>
      <c r="J1" s="44"/>
    </row>
    <row r="2" spans="1:10" ht="31.5" customHeight="1" x14ac:dyDescent="0.15">
      <c r="A2" s="182" t="s">
        <v>2</v>
      </c>
      <c r="B2" s="182"/>
      <c r="C2" s="180" t="s">
        <v>3</v>
      </c>
      <c r="D2" s="182" t="s">
        <v>4</v>
      </c>
      <c r="E2" s="182"/>
      <c r="F2" s="182"/>
      <c r="G2" s="182"/>
      <c r="H2" s="182"/>
      <c r="I2" s="346" t="s">
        <v>9</v>
      </c>
      <c r="J2" s="182" t="s">
        <v>10</v>
      </c>
    </row>
    <row r="3" spans="1:10" ht="31.5" customHeight="1" x14ac:dyDescent="0.15">
      <c r="A3" s="54" t="s">
        <v>0</v>
      </c>
      <c r="B3" s="54" t="s">
        <v>1</v>
      </c>
      <c r="C3" s="181"/>
      <c r="D3" s="182"/>
      <c r="E3" s="182"/>
      <c r="F3" s="182"/>
      <c r="G3" s="182"/>
      <c r="H3" s="182"/>
      <c r="I3" s="346"/>
      <c r="J3" s="182"/>
    </row>
    <row r="4" spans="1:10" ht="31.5" customHeight="1" x14ac:dyDescent="0.15">
      <c r="A4" s="259" t="s">
        <v>214</v>
      </c>
      <c r="B4" s="260"/>
      <c r="C4" s="260"/>
      <c r="D4" s="260"/>
      <c r="E4" s="260"/>
      <c r="F4" s="347"/>
      <c r="G4" s="260"/>
      <c r="H4" s="260"/>
      <c r="I4" s="260"/>
      <c r="J4" s="348"/>
    </row>
    <row r="5" spans="1:10" s="111" customFormat="1" ht="31.5" customHeight="1" x14ac:dyDescent="0.15">
      <c r="A5" s="107" t="s">
        <v>215</v>
      </c>
      <c r="B5" s="107">
        <v>1001</v>
      </c>
      <c r="C5" s="114" t="s">
        <v>171</v>
      </c>
      <c r="D5" s="339" t="s">
        <v>216</v>
      </c>
      <c r="E5" s="339"/>
      <c r="F5" s="299" t="s">
        <v>27</v>
      </c>
      <c r="G5" s="338" t="s">
        <v>748</v>
      </c>
      <c r="H5" s="338"/>
      <c r="I5" s="115">
        <f>'Ａ6　通所型(介護予防通所介護相当)'!J4</f>
        <v>1672</v>
      </c>
      <c r="J5" s="335" t="s">
        <v>11</v>
      </c>
    </row>
    <row r="6" spans="1:10" s="111" customFormat="1" ht="31.5" customHeight="1" x14ac:dyDescent="0.15">
      <c r="A6" s="107" t="s">
        <v>215</v>
      </c>
      <c r="B6" s="107">
        <v>1002</v>
      </c>
      <c r="C6" s="114" t="s">
        <v>217</v>
      </c>
      <c r="D6" s="339"/>
      <c r="E6" s="339"/>
      <c r="F6" s="299"/>
      <c r="G6" s="116" t="s">
        <v>183</v>
      </c>
      <c r="H6" s="103"/>
      <c r="I6" s="117">
        <f>ROUND(I5*59/1000,0)</f>
        <v>99</v>
      </c>
      <c r="J6" s="336"/>
    </row>
    <row r="7" spans="1:10" s="111" customFormat="1" ht="31.5" customHeight="1" x14ac:dyDescent="0.15">
      <c r="A7" s="107" t="s">
        <v>228</v>
      </c>
      <c r="B7" s="107">
        <v>1003</v>
      </c>
      <c r="C7" s="114" t="s">
        <v>218</v>
      </c>
      <c r="D7" s="339"/>
      <c r="E7" s="339"/>
      <c r="F7" s="299"/>
      <c r="G7" s="116" t="s">
        <v>184</v>
      </c>
      <c r="H7" s="103"/>
      <c r="I7" s="117">
        <f>ROUND(I5*43/1000,0)</f>
        <v>72</v>
      </c>
      <c r="J7" s="336"/>
    </row>
    <row r="8" spans="1:10" s="111" customFormat="1" ht="31.5" customHeight="1" x14ac:dyDescent="0.15">
      <c r="A8" s="107" t="s">
        <v>228</v>
      </c>
      <c r="B8" s="107">
        <v>1004</v>
      </c>
      <c r="C8" s="114" t="s">
        <v>219</v>
      </c>
      <c r="D8" s="339"/>
      <c r="E8" s="339"/>
      <c r="F8" s="299"/>
      <c r="G8" s="116" t="s">
        <v>185</v>
      </c>
      <c r="H8" s="103"/>
      <c r="I8" s="117">
        <f>ROUND(I5*23/1000,0)</f>
        <v>38</v>
      </c>
      <c r="J8" s="336"/>
    </row>
    <row r="9" spans="1:10" s="111" customFormat="1" ht="31.5" customHeight="1" x14ac:dyDescent="0.15">
      <c r="A9" s="107" t="s">
        <v>228</v>
      </c>
      <c r="B9" s="107">
        <v>1005</v>
      </c>
      <c r="C9" s="114" t="s">
        <v>220</v>
      </c>
      <c r="D9" s="339"/>
      <c r="E9" s="339"/>
      <c r="F9" s="299"/>
      <c r="G9" s="116" t="s">
        <v>209</v>
      </c>
      <c r="H9" s="103"/>
      <c r="I9" s="117">
        <f>ROUND(I8*0.9,0)</f>
        <v>34</v>
      </c>
      <c r="J9" s="336"/>
    </row>
    <row r="10" spans="1:10" s="111" customFormat="1" ht="31.5" customHeight="1" x14ac:dyDescent="0.15">
      <c r="A10" s="107" t="s">
        <v>228</v>
      </c>
      <c r="B10" s="107">
        <v>1006</v>
      </c>
      <c r="C10" s="114" t="s">
        <v>221</v>
      </c>
      <c r="D10" s="339"/>
      <c r="E10" s="339"/>
      <c r="F10" s="299"/>
      <c r="G10" s="116" t="s">
        <v>204</v>
      </c>
      <c r="H10" s="103"/>
      <c r="I10" s="117">
        <f>ROUND(I8*0.8,0)</f>
        <v>30</v>
      </c>
      <c r="J10" s="336"/>
    </row>
    <row r="11" spans="1:10" s="111" customFormat="1" ht="31.5" customHeight="1" x14ac:dyDescent="0.15">
      <c r="A11" s="107" t="s">
        <v>228</v>
      </c>
      <c r="B11" s="107">
        <v>1007</v>
      </c>
      <c r="C11" s="114" t="s">
        <v>495</v>
      </c>
      <c r="D11" s="339"/>
      <c r="E11" s="339"/>
      <c r="F11" s="299"/>
      <c r="G11" s="118" t="s">
        <v>458</v>
      </c>
      <c r="H11" s="101"/>
      <c r="I11" s="117">
        <f>ROUND(I5*12/1000,0)</f>
        <v>20</v>
      </c>
      <c r="J11" s="336"/>
    </row>
    <row r="12" spans="1:10" s="111" customFormat="1" ht="31.5" customHeight="1" x14ac:dyDescent="0.15">
      <c r="A12" s="107" t="s">
        <v>228</v>
      </c>
      <c r="B12" s="107">
        <v>1008</v>
      </c>
      <c r="C12" s="114" t="s">
        <v>496</v>
      </c>
      <c r="D12" s="339"/>
      <c r="E12" s="339"/>
      <c r="F12" s="299"/>
      <c r="G12" s="118" t="s">
        <v>544</v>
      </c>
      <c r="H12" s="101"/>
      <c r="I12" s="117">
        <f>ROUND(I5*10/1000,0)</f>
        <v>17</v>
      </c>
      <c r="J12" s="336"/>
    </row>
    <row r="13" spans="1:10" s="111" customFormat="1" ht="31.5" customHeight="1" x14ac:dyDescent="0.15">
      <c r="A13" s="107" t="s">
        <v>228</v>
      </c>
      <c r="B13" s="107">
        <v>1009</v>
      </c>
      <c r="C13" s="114" t="str">
        <f>C5&amp;"令和３年９月３０日までの上乗せ分"</f>
        <v>通所型独自サービス１令和３年９月３０日までの上乗せ分</v>
      </c>
      <c r="D13" s="339"/>
      <c r="E13" s="339"/>
      <c r="F13" s="299"/>
      <c r="G13" s="116" t="s">
        <v>569</v>
      </c>
      <c r="H13" s="103"/>
      <c r="I13" s="119">
        <f>ROUND(I5*1/1000,0)</f>
        <v>2</v>
      </c>
      <c r="J13" s="336"/>
    </row>
    <row r="14" spans="1:10" s="111" customFormat="1" ht="31.5" customHeight="1" x14ac:dyDescent="0.15">
      <c r="A14" s="107" t="s">
        <v>228</v>
      </c>
      <c r="B14" s="107">
        <v>1011</v>
      </c>
      <c r="C14" s="114" t="s">
        <v>222</v>
      </c>
      <c r="D14" s="339"/>
      <c r="E14" s="339"/>
      <c r="F14" s="299"/>
      <c r="G14" s="299" t="s">
        <v>631</v>
      </c>
      <c r="H14" s="299"/>
      <c r="I14" s="120">
        <f>'Ａ6　通所型(介護予防通所介護相当)'!J4+'Ａ6　通所型(介護予防通所介護相当)'!J10</f>
        <v>1296</v>
      </c>
      <c r="J14" s="336"/>
    </row>
    <row r="15" spans="1:10" s="111" customFormat="1" ht="31.5" customHeight="1" x14ac:dyDescent="0.15">
      <c r="A15" s="107" t="s">
        <v>228</v>
      </c>
      <c r="B15" s="107">
        <v>1012</v>
      </c>
      <c r="C15" s="114" t="s">
        <v>223</v>
      </c>
      <c r="D15" s="339"/>
      <c r="E15" s="339"/>
      <c r="F15" s="299"/>
      <c r="G15" s="116" t="s">
        <v>183</v>
      </c>
      <c r="H15" s="107"/>
      <c r="I15" s="117">
        <f>ROUND(I14*59/1000,0)</f>
        <v>76</v>
      </c>
      <c r="J15" s="336"/>
    </row>
    <row r="16" spans="1:10" s="111" customFormat="1" ht="31.5" customHeight="1" x14ac:dyDescent="0.15">
      <c r="A16" s="107" t="s">
        <v>228</v>
      </c>
      <c r="B16" s="107">
        <v>1013</v>
      </c>
      <c r="C16" s="114" t="s">
        <v>224</v>
      </c>
      <c r="D16" s="339"/>
      <c r="E16" s="339"/>
      <c r="F16" s="299"/>
      <c r="G16" s="116" t="s">
        <v>184</v>
      </c>
      <c r="H16" s="107"/>
      <c r="I16" s="117">
        <f>ROUND(I14*43/1000,0)</f>
        <v>56</v>
      </c>
      <c r="J16" s="336"/>
    </row>
    <row r="17" spans="1:10" s="111" customFormat="1" ht="31.5" customHeight="1" x14ac:dyDescent="0.15">
      <c r="A17" s="107" t="s">
        <v>228</v>
      </c>
      <c r="B17" s="107">
        <v>1014</v>
      </c>
      <c r="C17" s="114" t="s">
        <v>225</v>
      </c>
      <c r="D17" s="339"/>
      <c r="E17" s="339"/>
      <c r="F17" s="299"/>
      <c r="G17" s="116" t="s">
        <v>185</v>
      </c>
      <c r="H17" s="107"/>
      <c r="I17" s="117">
        <f>ROUND(I14*23/1000,0)</f>
        <v>30</v>
      </c>
      <c r="J17" s="336"/>
    </row>
    <row r="18" spans="1:10" s="111" customFormat="1" ht="31.5" customHeight="1" x14ac:dyDescent="0.15">
      <c r="A18" s="107" t="s">
        <v>228</v>
      </c>
      <c r="B18" s="107">
        <v>1015</v>
      </c>
      <c r="C18" s="114" t="s">
        <v>226</v>
      </c>
      <c r="D18" s="339"/>
      <c r="E18" s="339"/>
      <c r="F18" s="299"/>
      <c r="G18" s="116" t="s">
        <v>209</v>
      </c>
      <c r="H18" s="107"/>
      <c r="I18" s="117">
        <f>ROUND(I17*0.9,0)</f>
        <v>27</v>
      </c>
      <c r="J18" s="336"/>
    </row>
    <row r="19" spans="1:10" s="111" customFormat="1" ht="31.5" customHeight="1" x14ac:dyDescent="0.15">
      <c r="A19" s="107" t="s">
        <v>228</v>
      </c>
      <c r="B19" s="107">
        <v>1016</v>
      </c>
      <c r="C19" s="114" t="s">
        <v>227</v>
      </c>
      <c r="D19" s="339"/>
      <c r="E19" s="339"/>
      <c r="F19" s="299"/>
      <c r="G19" s="116" t="s">
        <v>204</v>
      </c>
      <c r="H19" s="107"/>
      <c r="I19" s="117">
        <f>ROUND(I17*0.8,0)</f>
        <v>24</v>
      </c>
      <c r="J19" s="336"/>
    </row>
    <row r="20" spans="1:10" s="111" customFormat="1" ht="31.5" customHeight="1" x14ac:dyDescent="0.15">
      <c r="A20" s="107" t="s">
        <v>228</v>
      </c>
      <c r="B20" s="107">
        <v>1017</v>
      </c>
      <c r="C20" s="114" t="s">
        <v>497</v>
      </c>
      <c r="D20" s="339"/>
      <c r="E20" s="339"/>
      <c r="F20" s="299"/>
      <c r="G20" s="118" t="s">
        <v>458</v>
      </c>
      <c r="H20" s="107"/>
      <c r="I20" s="117">
        <f>ROUND(I14*12/1000,0)</f>
        <v>16</v>
      </c>
      <c r="J20" s="336"/>
    </row>
    <row r="21" spans="1:10" s="111" customFormat="1" ht="31.5" customHeight="1" x14ac:dyDescent="0.15">
      <c r="A21" s="107" t="s">
        <v>228</v>
      </c>
      <c r="B21" s="107">
        <v>1018</v>
      </c>
      <c r="C21" s="114" t="s">
        <v>498</v>
      </c>
      <c r="D21" s="339"/>
      <c r="E21" s="339"/>
      <c r="F21" s="299"/>
      <c r="G21" s="118" t="s">
        <v>544</v>
      </c>
      <c r="H21" s="107"/>
      <c r="I21" s="117">
        <f>ROUND(I14*10/1000,0)</f>
        <v>13</v>
      </c>
      <c r="J21" s="336"/>
    </row>
    <row r="22" spans="1:10" s="111" customFormat="1" ht="31.5" customHeight="1" x14ac:dyDescent="0.15">
      <c r="A22" s="107" t="s">
        <v>228</v>
      </c>
      <c r="B22" s="107">
        <v>1019</v>
      </c>
      <c r="C22" s="114" t="str">
        <f>C14&amp;"令和３年９月３０日までの上乗せ分"</f>
        <v>通所型独自サービス１同一建物減算１令和３年９月３０日までの上乗せ分</v>
      </c>
      <c r="D22" s="339"/>
      <c r="E22" s="339"/>
      <c r="F22" s="299"/>
      <c r="G22" s="116" t="s">
        <v>569</v>
      </c>
      <c r="H22" s="107"/>
      <c r="I22" s="119">
        <f>ROUND(I14*1/1000,0)</f>
        <v>1</v>
      </c>
      <c r="J22" s="337"/>
    </row>
    <row r="23" spans="1:10" s="111" customFormat="1" ht="31.5" customHeight="1" x14ac:dyDescent="0.15">
      <c r="A23" s="107" t="s">
        <v>228</v>
      </c>
      <c r="B23" s="107">
        <v>1021</v>
      </c>
      <c r="C23" s="114" t="s">
        <v>821</v>
      </c>
      <c r="D23" s="339"/>
      <c r="E23" s="339"/>
      <c r="F23" s="299"/>
      <c r="G23" s="299" t="s">
        <v>624</v>
      </c>
      <c r="H23" s="299"/>
      <c r="I23" s="120">
        <f>'Ａ6　通所型(介護予防通所介護相当)'!J5</f>
        <v>55</v>
      </c>
      <c r="J23" s="335" t="s">
        <v>12</v>
      </c>
    </row>
    <row r="24" spans="1:10" s="111" customFormat="1" ht="31.5" customHeight="1" x14ac:dyDescent="0.15">
      <c r="A24" s="107" t="s">
        <v>228</v>
      </c>
      <c r="B24" s="107">
        <v>1022</v>
      </c>
      <c r="C24" s="114" t="s">
        <v>800</v>
      </c>
      <c r="D24" s="339"/>
      <c r="E24" s="339"/>
      <c r="F24" s="299"/>
      <c r="G24" s="116" t="s">
        <v>183</v>
      </c>
      <c r="H24" s="107"/>
      <c r="I24" s="117">
        <f>ROUND(I23*59/1000,0)</f>
        <v>3</v>
      </c>
      <c r="J24" s="336"/>
    </row>
    <row r="25" spans="1:10" s="111" customFormat="1" ht="31.5" customHeight="1" x14ac:dyDescent="0.15">
      <c r="A25" s="107" t="s">
        <v>228</v>
      </c>
      <c r="B25" s="107">
        <v>1023</v>
      </c>
      <c r="C25" s="114" t="s">
        <v>801</v>
      </c>
      <c r="D25" s="339"/>
      <c r="E25" s="339"/>
      <c r="F25" s="299"/>
      <c r="G25" s="116" t="s">
        <v>184</v>
      </c>
      <c r="H25" s="107"/>
      <c r="I25" s="117">
        <f>ROUND(I23*43/1000,0)</f>
        <v>2</v>
      </c>
      <c r="J25" s="336"/>
    </row>
    <row r="26" spans="1:10" s="111" customFormat="1" ht="31.5" customHeight="1" x14ac:dyDescent="0.15">
      <c r="A26" s="107" t="s">
        <v>228</v>
      </c>
      <c r="B26" s="107">
        <v>1024</v>
      </c>
      <c r="C26" s="114" t="s">
        <v>802</v>
      </c>
      <c r="D26" s="339"/>
      <c r="E26" s="339"/>
      <c r="F26" s="299"/>
      <c r="G26" s="116" t="s">
        <v>185</v>
      </c>
      <c r="H26" s="107"/>
      <c r="I26" s="117">
        <f>ROUND(I23*23/1000,0)</f>
        <v>1</v>
      </c>
      <c r="J26" s="336"/>
    </row>
    <row r="27" spans="1:10" s="111" customFormat="1" ht="31.5" customHeight="1" x14ac:dyDescent="0.15">
      <c r="A27" s="107" t="s">
        <v>228</v>
      </c>
      <c r="B27" s="107">
        <v>1025</v>
      </c>
      <c r="C27" s="114" t="s">
        <v>803</v>
      </c>
      <c r="D27" s="339"/>
      <c r="E27" s="339"/>
      <c r="F27" s="299"/>
      <c r="G27" s="116" t="s">
        <v>209</v>
      </c>
      <c r="H27" s="107"/>
      <c r="I27" s="117">
        <f>ROUND(I26*0.9,0)</f>
        <v>1</v>
      </c>
      <c r="J27" s="336"/>
    </row>
    <row r="28" spans="1:10" s="111" customFormat="1" ht="31.5" customHeight="1" x14ac:dyDescent="0.15">
      <c r="A28" s="107" t="s">
        <v>228</v>
      </c>
      <c r="B28" s="107">
        <v>1026</v>
      </c>
      <c r="C28" s="114" t="s">
        <v>804</v>
      </c>
      <c r="D28" s="339"/>
      <c r="E28" s="339"/>
      <c r="F28" s="299"/>
      <c r="G28" s="116" t="s">
        <v>204</v>
      </c>
      <c r="H28" s="107"/>
      <c r="I28" s="117">
        <f>ROUND(I26*0.8,0)</f>
        <v>1</v>
      </c>
      <c r="J28" s="336"/>
    </row>
    <row r="29" spans="1:10" s="111" customFormat="1" ht="31.5" customHeight="1" x14ac:dyDescent="0.15">
      <c r="A29" s="107" t="s">
        <v>228</v>
      </c>
      <c r="B29" s="107">
        <v>1027</v>
      </c>
      <c r="C29" s="114" t="s">
        <v>805</v>
      </c>
      <c r="D29" s="339"/>
      <c r="E29" s="339"/>
      <c r="F29" s="299"/>
      <c r="G29" s="118" t="s">
        <v>458</v>
      </c>
      <c r="H29" s="107"/>
      <c r="I29" s="117">
        <f>ROUND(I23*12/1000,0)</f>
        <v>1</v>
      </c>
      <c r="J29" s="336"/>
    </row>
    <row r="30" spans="1:10" s="111" customFormat="1" ht="31.5" customHeight="1" x14ac:dyDescent="0.15">
      <c r="A30" s="107" t="s">
        <v>228</v>
      </c>
      <c r="B30" s="107">
        <v>1028</v>
      </c>
      <c r="C30" s="114" t="s">
        <v>806</v>
      </c>
      <c r="D30" s="339"/>
      <c r="E30" s="339"/>
      <c r="F30" s="299"/>
      <c r="G30" s="118" t="s">
        <v>544</v>
      </c>
      <c r="H30" s="107"/>
      <c r="I30" s="117">
        <f>ROUND(I23*10/1000,0)</f>
        <v>1</v>
      </c>
      <c r="J30" s="336"/>
    </row>
    <row r="31" spans="1:10" s="111" customFormat="1" ht="31.5" customHeight="1" x14ac:dyDescent="0.15">
      <c r="A31" s="107" t="s">
        <v>228</v>
      </c>
      <c r="B31" s="107">
        <v>1031</v>
      </c>
      <c r="C31" s="114" t="s">
        <v>807</v>
      </c>
      <c r="D31" s="339"/>
      <c r="E31" s="339"/>
      <c r="F31" s="299"/>
      <c r="G31" s="299" t="s">
        <v>229</v>
      </c>
      <c r="H31" s="299"/>
      <c r="I31" s="120">
        <f>ROUND(I23+('Ａ6　通所型(介護予防通所介護相当)'!J10/30),0)</f>
        <v>42</v>
      </c>
      <c r="J31" s="336"/>
    </row>
    <row r="32" spans="1:10" s="111" customFormat="1" ht="31.5" customHeight="1" x14ac:dyDescent="0.15">
      <c r="A32" s="107" t="s">
        <v>228</v>
      </c>
      <c r="B32" s="107">
        <v>1032</v>
      </c>
      <c r="C32" s="114" t="s">
        <v>808</v>
      </c>
      <c r="D32" s="339"/>
      <c r="E32" s="339"/>
      <c r="F32" s="299"/>
      <c r="G32" s="116" t="s">
        <v>183</v>
      </c>
      <c r="H32" s="107"/>
      <c r="I32" s="117">
        <f>ROUND(I31*59/1000,0)</f>
        <v>2</v>
      </c>
      <c r="J32" s="336"/>
    </row>
    <row r="33" spans="1:10" s="111" customFormat="1" ht="31.5" customHeight="1" x14ac:dyDescent="0.15">
      <c r="A33" s="107" t="s">
        <v>228</v>
      </c>
      <c r="B33" s="107">
        <v>1033</v>
      </c>
      <c r="C33" s="114" t="s">
        <v>809</v>
      </c>
      <c r="D33" s="339"/>
      <c r="E33" s="339"/>
      <c r="F33" s="299"/>
      <c r="G33" s="116" t="s">
        <v>184</v>
      </c>
      <c r="H33" s="107"/>
      <c r="I33" s="117">
        <f>ROUND(I31*43/1000,0)</f>
        <v>2</v>
      </c>
      <c r="J33" s="336"/>
    </row>
    <row r="34" spans="1:10" s="111" customFormat="1" ht="31.5" customHeight="1" x14ac:dyDescent="0.15">
      <c r="A34" s="107" t="s">
        <v>228</v>
      </c>
      <c r="B34" s="107">
        <v>1034</v>
      </c>
      <c r="C34" s="114" t="s">
        <v>820</v>
      </c>
      <c r="D34" s="339"/>
      <c r="E34" s="339"/>
      <c r="F34" s="299"/>
      <c r="G34" s="116" t="s">
        <v>185</v>
      </c>
      <c r="H34" s="107"/>
      <c r="I34" s="117">
        <f>ROUND(I31*23/1000,0)</f>
        <v>1</v>
      </c>
      <c r="J34" s="336"/>
    </row>
    <row r="35" spans="1:10" s="111" customFormat="1" ht="31.5" customHeight="1" x14ac:dyDescent="0.15">
      <c r="A35" s="107" t="s">
        <v>228</v>
      </c>
      <c r="B35" s="107">
        <v>1035</v>
      </c>
      <c r="C35" s="114" t="s">
        <v>810</v>
      </c>
      <c r="D35" s="339"/>
      <c r="E35" s="339"/>
      <c r="F35" s="299"/>
      <c r="G35" s="116" t="s">
        <v>209</v>
      </c>
      <c r="H35" s="107"/>
      <c r="I35" s="117">
        <f>ROUND(I34*0.9,0)</f>
        <v>1</v>
      </c>
      <c r="J35" s="336"/>
    </row>
    <row r="36" spans="1:10" s="111" customFormat="1" ht="31.5" customHeight="1" x14ac:dyDescent="0.15">
      <c r="A36" s="107" t="s">
        <v>228</v>
      </c>
      <c r="B36" s="107">
        <v>1036</v>
      </c>
      <c r="C36" s="114" t="s">
        <v>811</v>
      </c>
      <c r="D36" s="339"/>
      <c r="E36" s="339"/>
      <c r="F36" s="299"/>
      <c r="G36" s="116" t="s">
        <v>204</v>
      </c>
      <c r="H36" s="107"/>
      <c r="I36" s="117">
        <f>ROUND(I34*0.8,0)</f>
        <v>1</v>
      </c>
      <c r="J36" s="336"/>
    </row>
    <row r="37" spans="1:10" s="111" customFormat="1" ht="31.5" customHeight="1" x14ac:dyDescent="0.15">
      <c r="A37" s="107" t="s">
        <v>228</v>
      </c>
      <c r="B37" s="107">
        <v>1037</v>
      </c>
      <c r="C37" s="114" t="s">
        <v>822</v>
      </c>
      <c r="D37" s="339"/>
      <c r="E37" s="339"/>
      <c r="F37" s="299"/>
      <c r="G37" s="118" t="s">
        <v>458</v>
      </c>
      <c r="H37" s="107"/>
      <c r="I37" s="117">
        <f>ROUND(I31*12/1000,0)</f>
        <v>1</v>
      </c>
      <c r="J37" s="336"/>
    </row>
    <row r="38" spans="1:10" s="111" customFormat="1" ht="31.5" customHeight="1" x14ac:dyDescent="0.15">
      <c r="A38" s="107" t="s">
        <v>228</v>
      </c>
      <c r="B38" s="107">
        <v>1041</v>
      </c>
      <c r="C38" s="114" t="s">
        <v>115</v>
      </c>
      <c r="D38" s="339"/>
      <c r="E38" s="339"/>
      <c r="F38" s="299" t="s">
        <v>29</v>
      </c>
      <c r="G38" s="338" t="s">
        <v>626</v>
      </c>
      <c r="H38" s="338"/>
      <c r="I38" s="120">
        <f>'Ａ6　通所型(介護予防通所介護相当)'!J6</f>
        <v>3428</v>
      </c>
      <c r="J38" s="335" t="s">
        <v>11</v>
      </c>
    </row>
    <row r="39" spans="1:10" s="111" customFormat="1" ht="31.5" customHeight="1" x14ac:dyDescent="0.15">
      <c r="A39" s="107" t="s">
        <v>228</v>
      </c>
      <c r="B39" s="107">
        <v>1042</v>
      </c>
      <c r="C39" s="114" t="s">
        <v>230</v>
      </c>
      <c r="D39" s="339"/>
      <c r="E39" s="339"/>
      <c r="F39" s="299"/>
      <c r="G39" s="116" t="s">
        <v>183</v>
      </c>
      <c r="H39" s="107"/>
      <c r="I39" s="117">
        <f>ROUND(I38*59/1000,0)</f>
        <v>202</v>
      </c>
      <c r="J39" s="336"/>
    </row>
    <row r="40" spans="1:10" s="111" customFormat="1" ht="31.5" customHeight="1" x14ac:dyDescent="0.15">
      <c r="A40" s="107" t="s">
        <v>228</v>
      </c>
      <c r="B40" s="107">
        <v>1043</v>
      </c>
      <c r="C40" s="114" t="s">
        <v>231</v>
      </c>
      <c r="D40" s="339"/>
      <c r="E40" s="339"/>
      <c r="F40" s="299"/>
      <c r="G40" s="116" t="s">
        <v>184</v>
      </c>
      <c r="H40" s="107"/>
      <c r="I40" s="117">
        <f>ROUND(I38*43/1000,0)</f>
        <v>147</v>
      </c>
      <c r="J40" s="336"/>
    </row>
    <row r="41" spans="1:10" s="111" customFormat="1" ht="31.5" customHeight="1" x14ac:dyDescent="0.15">
      <c r="A41" s="107" t="s">
        <v>228</v>
      </c>
      <c r="B41" s="107">
        <v>1044</v>
      </c>
      <c r="C41" s="114" t="s">
        <v>232</v>
      </c>
      <c r="D41" s="339"/>
      <c r="E41" s="339"/>
      <c r="F41" s="299"/>
      <c r="G41" s="116" t="s">
        <v>185</v>
      </c>
      <c r="H41" s="107"/>
      <c r="I41" s="117">
        <f>ROUND(I38*23/1000,0)</f>
        <v>79</v>
      </c>
      <c r="J41" s="336"/>
    </row>
    <row r="42" spans="1:10" s="111" customFormat="1" ht="31.5" customHeight="1" x14ac:dyDescent="0.15">
      <c r="A42" s="107" t="s">
        <v>228</v>
      </c>
      <c r="B42" s="107">
        <v>1045</v>
      </c>
      <c r="C42" s="114" t="s">
        <v>233</v>
      </c>
      <c r="D42" s="339"/>
      <c r="E42" s="339"/>
      <c r="F42" s="299"/>
      <c r="G42" s="116" t="s">
        <v>209</v>
      </c>
      <c r="H42" s="107"/>
      <c r="I42" s="117">
        <f>ROUND(I41*0.9,0)</f>
        <v>71</v>
      </c>
      <c r="J42" s="336"/>
    </row>
    <row r="43" spans="1:10" s="111" customFormat="1" ht="31.5" customHeight="1" x14ac:dyDescent="0.15">
      <c r="A43" s="107" t="s">
        <v>228</v>
      </c>
      <c r="B43" s="107">
        <v>1046</v>
      </c>
      <c r="C43" s="114" t="s">
        <v>234</v>
      </c>
      <c r="D43" s="339"/>
      <c r="E43" s="339"/>
      <c r="F43" s="299"/>
      <c r="G43" s="116" t="s">
        <v>204</v>
      </c>
      <c r="H43" s="107"/>
      <c r="I43" s="117">
        <f>ROUND(I41*0.8,0)</f>
        <v>63</v>
      </c>
      <c r="J43" s="336"/>
    </row>
    <row r="44" spans="1:10" s="111" customFormat="1" ht="31.5" customHeight="1" x14ac:dyDescent="0.15">
      <c r="A44" s="107" t="s">
        <v>228</v>
      </c>
      <c r="B44" s="107">
        <v>1047</v>
      </c>
      <c r="C44" s="114" t="s">
        <v>499</v>
      </c>
      <c r="D44" s="339"/>
      <c r="E44" s="339"/>
      <c r="F44" s="299"/>
      <c r="G44" s="118" t="s">
        <v>458</v>
      </c>
      <c r="H44" s="107"/>
      <c r="I44" s="117">
        <f>ROUND(I38*12/1000,0)</f>
        <v>41</v>
      </c>
      <c r="J44" s="336"/>
    </row>
    <row r="45" spans="1:10" s="111" customFormat="1" ht="31.5" customHeight="1" x14ac:dyDescent="0.15">
      <c r="A45" s="107" t="s">
        <v>228</v>
      </c>
      <c r="B45" s="107">
        <v>1048</v>
      </c>
      <c r="C45" s="114" t="s">
        <v>500</v>
      </c>
      <c r="D45" s="339"/>
      <c r="E45" s="339"/>
      <c r="F45" s="299"/>
      <c r="G45" s="118" t="s">
        <v>544</v>
      </c>
      <c r="H45" s="107"/>
      <c r="I45" s="117">
        <f>ROUND(I38*10/1000,0)</f>
        <v>34</v>
      </c>
      <c r="J45" s="336"/>
    </row>
    <row r="46" spans="1:10" s="111" customFormat="1" ht="31.5" customHeight="1" x14ac:dyDescent="0.15">
      <c r="A46" s="107" t="s">
        <v>228</v>
      </c>
      <c r="B46" s="107">
        <v>1049</v>
      </c>
      <c r="C46" s="114" t="str">
        <f>C38&amp;"令和３年９月３０日までの上乗せ分"</f>
        <v>通所型独自サービス２令和３年９月３０日までの上乗せ分</v>
      </c>
      <c r="D46" s="339"/>
      <c r="E46" s="339"/>
      <c r="F46" s="299"/>
      <c r="G46" s="116" t="s">
        <v>569</v>
      </c>
      <c r="H46" s="107"/>
      <c r="I46" s="119">
        <f>ROUND(I38*1/1000,0)</f>
        <v>3</v>
      </c>
      <c r="J46" s="336"/>
    </row>
    <row r="47" spans="1:10" s="111" customFormat="1" ht="31.5" customHeight="1" x14ac:dyDescent="0.15">
      <c r="A47" s="107" t="s">
        <v>228</v>
      </c>
      <c r="B47" s="107">
        <v>1051</v>
      </c>
      <c r="C47" s="114" t="s">
        <v>235</v>
      </c>
      <c r="D47" s="339"/>
      <c r="E47" s="339"/>
      <c r="F47" s="299"/>
      <c r="G47" s="299" t="s">
        <v>632</v>
      </c>
      <c r="H47" s="299"/>
      <c r="I47" s="120">
        <f>'Ａ6　通所型(介護予防通所介護相当)'!J6+'Ａ6　通所型(介護予防通所介護相当)'!J11</f>
        <v>2676</v>
      </c>
      <c r="J47" s="336"/>
    </row>
    <row r="48" spans="1:10" s="111" customFormat="1" ht="31.5" customHeight="1" x14ac:dyDescent="0.15">
      <c r="A48" s="107" t="s">
        <v>228</v>
      </c>
      <c r="B48" s="107">
        <v>1052</v>
      </c>
      <c r="C48" s="114" t="s">
        <v>236</v>
      </c>
      <c r="D48" s="339"/>
      <c r="E48" s="339"/>
      <c r="F48" s="299"/>
      <c r="G48" s="116" t="s">
        <v>183</v>
      </c>
      <c r="H48" s="107"/>
      <c r="I48" s="117">
        <f>ROUND(I47*59/1000,0)</f>
        <v>158</v>
      </c>
      <c r="J48" s="336"/>
    </row>
    <row r="49" spans="1:10" s="111" customFormat="1" ht="31.5" customHeight="1" x14ac:dyDescent="0.15">
      <c r="A49" s="107" t="s">
        <v>228</v>
      </c>
      <c r="B49" s="107">
        <v>1053</v>
      </c>
      <c r="C49" s="114" t="s">
        <v>237</v>
      </c>
      <c r="D49" s="339"/>
      <c r="E49" s="339"/>
      <c r="F49" s="299"/>
      <c r="G49" s="116" t="s">
        <v>184</v>
      </c>
      <c r="H49" s="107"/>
      <c r="I49" s="117">
        <f>ROUND(I47*43/1000,0)</f>
        <v>115</v>
      </c>
      <c r="J49" s="336"/>
    </row>
    <row r="50" spans="1:10" s="111" customFormat="1" ht="31.5" customHeight="1" x14ac:dyDescent="0.15">
      <c r="A50" s="107" t="s">
        <v>228</v>
      </c>
      <c r="B50" s="107">
        <v>1054</v>
      </c>
      <c r="C50" s="114" t="s">
        <v>238</v>
      </c>
      <c r="D50" s="339"/>
      <c r="E50" s="339"/>
      <c r="F50" s="299"/>
      <c r="G50" s="116" t="s">
        <v>185</v>
      </c>
      <c r="H50" s="107"/>
      <c r="I50" s="117">
        <f>ROUND(I47*23/1000,0)</f>
        <v>62</v>
      </c>
      <c r="J50" s="336"/>
    </row>
    <row r="51" spans="1:10" s="111" customFormat="1" ht="31.5" customHeight="1" x14ac:dyDescent="0.15">
      <c r="A51" s="107" t="s">
        <v>228</v>
      </c>
      <c r="B51" s="107">
        <v>1055</v>
      </c>
      <c r="C51" s="114" t="s">
        <v>239</v>
      </c>
      <c r="D51" s="339"/>
      <c r="E51" s="339"/>
      <c r="F51" s="299"/>
      <c r="G51" s="116" t="s">
        <v>209</v>
      </c>
      <c r="H51" s="107"/>
      <c r="I51" s="117">
        <f>ROUND(I50*0.9,0)</f>
        <v>56</v>
      </c>
      <c r="J51" s="336"/>
    </row>
    <row r="52" spans="1:10" s="111" customFormat="1" ht="31.5" customHeight="1" x14ac:dyDescent="0.15">
      <c r="A52" s="107" t="s">
        <v>228</v>
      </c>
      <c r="B52" s="107">
        <v>1056</v>
      </c>
      <c r="C52" s="114" t="s">
        <v>240</v>
      </c>
      <c r="D52" s="339"/>
      <c r="E52" s="339"/>
      <c r="F52" s="299"/>
      <c r="G52" s="116" t="s">
        <v>204</v>
      </c>
      <c r="H52" s="107"/>
      <c r="I52" s="117">
        <f>ROUND(I50*0.8,0)</f>
        <v>50</v>
      </c>
      <c r="J52" s="336"/>
    </row>
    <row r="53" spans="1:10" s="111" customFormat="1" ht="31.5" customHeight="1" x14ac:dyDescent="0.15">
      <c r="A53" s="107" t="s">
        <v>228</v>
      </c>
      <c r="B53" s="107">
        <v>1057</v>
      </c>
      <c r="C53" s="114" t="s">
        <v>501</v>
      </c>
      <c r="D53" s="339"/>
      <c r="E53" s="339"/>
      <c r="F53" s="299"/>
      <c r="G53" s="118" t="s">
        <v>458</v>
      </c>
      <c r="H53" s="107"/>
      <c r="I53" s="117">
        <f>ROUND(I47*12/1000,0)</f>
        <v>32</v>
      </c>
      <c r="J53" s="336"/>
    </row>
    <row r="54" spans="1:10" s="111" customFormat="1" ht="31.5" customHeight="1" x14ac:dyDescent="0.15">
      <c r="A54" s="107" t="s">
        <v>228</v>
      </c>
      <c r="B54" s="107">
        <v>1058</v>
      </c>
      <c r="C54" s="114" t="s">
        <v>502</v>
      </c>
      <c r="D54" s="339"/>
      <c r="E54" s="339"/>
      <c r="F54" s="299"/>
      <c r="G54" s="118" t="s">
        <v>544</v>
      </c>
      <c r="H54" s="107"/>
      <c r="I54" s="117">
        <f>ROUND(I47*10/1000,0)</f>
        <v>27</v>
      </c>
      <c r="J54" s="336"/>
    </row>
    <row r="55" spans="1:10" s="111" customFormat="1" ht="31.5" customHeight="1" x14ac:dyDescent="0.15">
      <c r="A55" s="107" t="s">
        <v>228</v>
      </c>
      <c r="B55" s="107">
        <v>1059</v>
      </c>
      <c r="C55" s="114" t="str">
        <f>C47&amp;"令和３年９月３０日までの上乗せ分"</f>
        <v>通所型独自サービス２同一建物減算２令和３年９月３０日までの上乗せ分</v>
      </c>
      <c r="D55" s="339"/>
      <c r="E55" s="339"/>
      <c r="F55" s="299"/>
      <c r="G55" s="116" t="s">
        <v>569</v>
      </c>
      <c r="H55" s="107"/>
      <c r="I55" s="119">
        <f>ROUND(I47*1/1000,0)</f>
        <v>3</v>
      </c>
      <c r="J55" s="337"/>
    </row>
    <row r="56" spans="1:10" s="111" customFormat="1" ht="31.5" customHeight="1" x14ac:dyDescent="0.15">
      <c r="A56" s="107" t="s">
        <v>228</v>
      </c>
      <c r="B56" s="107">
        <v>1061</v>
      </c>
      <c r="C56" s="114" t="s">
        <v>116</v>
      </c>
      <c r="D56" s="339"/>
      <c r="E56" s="339"/>
      <c r="F56" s="299"/>
      <c r="G56" s="299" t="s">
        <v>628</v>
      </c>
      <c r="H56" s="299"/>
      <c r="I56" s="120">
        <f>'Ａ6　通所型(介護予防通所介護相当)'!J7</f>
        <v>113</v>
      </c>
      <c r="J56" s="335" t="s">
        <v>12</v>
      </c>
    </row>
    <row r="57" spans="1:10" s="111" customFormat="1" ht="31.5" customHeight="1" x14ac:dyDescent="0.15">
      <c r="A57" s="107" t="s">
        <v>228</v>
      </c>
      <c r="B57" s="107">
        <v>1062</v>
      </c>
      <c r="C57" s="114" t="s">
        <v>241</v>
      </c>
      <c r="D57" s="339"/>
      <c r="E57" s="339"/>
      <c r="F57" s="299"/>
      <c r="G57" s="116" t="s">
        <v>183</v>
      </c>
      <c r="H57" s="107"/>
      <c r="I57" s="117">
        <f>ROUND(I56*59/1000,0)</f>
        <v>7</v>
      </c>
      <c r="J57" s="336"/>
    </row>
    <row r="58" spans="1:10" s="111" customFormat="1" ht="31.5" customHeight="1" x14ac:dyDescent="0.15">
      <c r="A58" s="107" t="s">
        <v>228</v>
      </c>
      <c r="B58" s="107">
        <v>1063</v>
      </c>
      <c r="C58" s="114" t="s">
        <v>242</v>
      </c>
      <c r="D58" s="339"/>
      <c r="E58" s="339"/>
      <c r="F58" s="299"/>
      <c r="G58" s="116" t="s">
        <v>184</v>
      </c>
      <c r="H58" s="107"/>
      <c r="I58" s="117">
        <f>ROUND(I56*43/1000,0)</f>
        <v>5</v>
      </c>
      <c r="J58" s="336"/>
    </row>
    <row r="59" spans="1:10" s="111" customFormat="1" ht="31.5" customHeight="1" x14ac:dyDescent="0.15">
      <c r="A59" s="107" t="s">
        <v>228</v>
      </c>
      <c r="B59" s="107">
        <v>1064</v>
      </c>
      <c r="C59" s="114" t="s">
        <v>243</v>
      </c>
      <c r="D59" s="339"/>
      <c r="E59" s="339"/>
      <c r="F59" s="299"/>
      <c r="G59" s="116" t="s">
        <v>185</v>
      </c>
      <c r="H59" s="107"/>
      <c r="I59" s="117">
        <f>ROUND(I56*23/1000,0)</f>
        <v>3</v>
      </c>
      <c r="J59" s="336"/>
    </row>
    <row r="60" spans="1:10" s="111" customFormat="1" ht="31.5" customHeight="1" x14ac:dyDescent="0.15">
      <c r="A60" s="107" t="s">
        <v>228</v>
      </c>
      <c r="B60" s="107">
        <v>1065</v>
      </c>
      <c r="C60" s="114" t="s">
        <v>244</v>
      </c>
      <c r="D60" s="339"/>
      <c r="E60" s="339"/>
      <c r="F60" s="299"/>
      <c r="G60" s="116" t="s">
        <v>209</v>
      </c>
      <c r="H60" s="107"/>
      <c r="I60" s="117">
        <f>ROUND(I59*0.9,0)</f>
        <v>3</v>
      </c>
      <c r="J60" s="336"/>
    </row>
    <row r="61" spans="1:10" s="111" customFormat="1" ht="31.5" customHeight="1" x14ac:dyDescent="0.15">
      <c r="A61" s="107" t="s">
        <v>228</v>
      </c>
      <c r="B61" s="107">
        <v>1066</v>
      </c>
      <c r="C61" s="114" t="s">
        <v>245</v>
      </c>
      <c r="D61" s="339"/>
      <c r="E61" s="339"/>
      <c r="F61" s="299"/>
      <c r="G61" s="116" t="s">
        <v>204</v>
      </c>
      <c r="H61" s="107"/>
      <c r="I61" s="117">
        <f>ROUND(I59*0.8,0)</f>
        <v>2</v>
      </c>
      <c r="J61" s="336"/>
    </row>
    <row r="62" spans="1:10" s="111" customFormat="1" ht="31.5" customHeight="1" x14ac:dyDescent="0.15">
      <c r="A62" s="107" t="s">
        <v>228</v>
      </c>
      <c r="B62" s="107">
        <v>1067</v>
      </c>
      <c r="C62" s="114" t="s">
        <v>503</v>
      </c>
      <c r="D62" s="339"/>
      <c r="E62" s="339"/>
      <c r="F62" s="299"/>
      <c r="G62" s="118" t="s">
        <v>458</v>
      </c>
      <c r="H62" s="107"/>
      <c r="I62" s="117">
        <f>ROUND(I56*12/1000,0)</f>
        <v>1</v>
      </c>
      <c r="J62" s="336"/>
    </row>
    <row r="63" spans="1:10" s="111" customFormat="1" ht="31.5" customHeight="1" x14ac:dyDescent="0.15">
      <c r="A63" s="107" t="s">
        <v>228</v>
      </c>
      <c r="B63" s="107">
        <v>1068</v>
      </c>
      <c r="C63" s="114" t="s">
        <v>504</v>
      </c>
      <c r="D63" s="339"/>
      <c r="E63" s="339"/>
      <c r="F63" s="299"/>
      <c r="G63" s="118" t="s">
        <v>544</v>
      </c>
      <c r="H63" s="107"/>
      <c r="I63" s="117">
        <f>ROUND(I56*10/1000,0)</f>
        <v>1</v>
      </c>
      <c r="J63" s="336"/>
    </row>
    <row r="64" spans="1:10" s="111" customFormat="1" ht="31.5" customHeight="1" x14ac:dyDescent="0.15">
      <c r="A64" s="107" t="s">
        <v>228</v>
      </c>
      <c r="B64" s="107">
        <v>1071</v>
      </c>
      <c r="C64" s="114" t="s">
        <v>246</v>
      </c>
      <c r="D64" s="339"/>
      <c r="E64" s="339"/>
      <c r="F64" s="299"/>
      <c r="G64" s="299" t="s">
        <v>633</v>
      </c>
      <c r="H64" s="299"/>
      <c r="I64" s="120">
        <f>ROUND(I56+('Ａ6　通所型(介護予防通所介護相当)'!J11/30),0)</f>
        <v>88</v>
      </c>
      <c r="J64" s="336"/>
    </row>
    <row r="65" spans="1:10" s="111" customFormat="1" ht="31.5" customHeight="1" x14ac:dyDescent="0.15">
      <c r="A65" s="107" t="s">
        <v>228</v>
      </c>
      <c r="B65" s="107">
        <v>1072</v>
      </c>
      <c r="C65" s="114" t="s">
        <v>247</v>
      </c>
      <c r="D65" s="339"/>
      <c r="E65" s="339"/>
      <c r="F65" s="299"/>
      <c r="G65" s="116" t="s">
        <v>183</v>
      </c>
      <c r="H65" s="107"/>
      <c r="I65" s="117">
        <f>ROUND(I64*59/1000,0)</f>
        <v>5</v>
      </c>
      <c r="J65" s="336"/>
    </row>
    <row r="66" spans="1:10" s="111" customFormat="1" ht="31.5" customHeight="1" x14ac:dyDescent="0.15">
      <c r="A66" s="107" t="s">
        <v>228</v>
      </c>
      <c r="B66" s="107">
        <v>1073</v>
      </c>
      <c r="C66" s="114" t="s">
        <v>248</v>
      </c>
      <c r="D66" s="339"/>
      <c r="E66" s="339"/>
      <c r="F66" s="299"/>
      <c r="G66" s="116" t="s">
        <v>184</v>
      </c>
      <c r="H66" s="107"/>
      <c r="I66" s="117">
        <f>ROUND(I64*43/1000,0)</f>
        <v>4</v>
      </c>
      <c r="J66" s="336"/>
    </row>
    <row r="67" spans="1:10" s="111" customFormat="1" ht="31.5" customHeight="1" x14ac:dyDescent="0.15">
      <c r="A67" s="107" t="s">
        <v>228</v>
      </c>
      <c r="B67" s="107">
        <v>1074</v>
      </c>
      <c r="C67" s="114" t="s">
        <v>249</v>
      </c>
      <c r="D67" s="339"/>
      <c r="E67" s="339"/>
      <c r="F67" s="299"/>
      <c r="G67" s="116" t="s">
        <v>185</v>
      </c>
      <c r="H67" s="107"/>
      <c r="I67" s="117">
        <f>ROUND(I64*23/1000,0)</f>
        <v>2</v>
      </c>
      <c r="J67" s="336"/>
    </row>
    <row r="68" spans="1:10" s="111" customFormat="1" ht="31.5" customHeight="1" x14ac:dyDescent="0.15">
      <c r="A68" s="107" t="s">
        <v>228</v>
      </c>
      <c r="B68" s="107">
        <v>1075</v>
      </c>
      <c r="C68" s="114" t="s">
        <v>250</v>
      </c>
      <c r="D68" s="339"/>
      <c r="E68" s="339"/>
      <c r="F68" s="299"/>
      <c r="G68" s="116" t="s">
        <v>209</v>
      </c>
      <c r="H68" s="107"/>
      <c r="I68" s="117">
        <f>ROUND(I67*0.9,0)</f>
        <v>2</v>
      </c>
      <c r="J68" s="336"/>
    </row>
    <row r="69" spans="1:10" s="111" customFormat="1" ht="31.5" customHeight="1" x14ac:dyDescent="0.15">
      <c r="A69" s="107" t="s">
        <v>228</v>
      </c>
      <c r="B69" s="107">
        <v>1076</v>
      </c>
      <c r="C69" s="114" t="s">
        <v>251</v>
      </c>
      <c r="D69" s="339"/>
      <c r="E69" s="339"/>
      <c r="F69" s="299"/>
      <c r="G69" s="116" t="s">
        <v>204</v>
      </c>
      <c r="H69" s="107"/>
      <c r="I69" s="117">
        <f>ROUND(I67*0.8,0)</f>
        <v>2</v>
      </c>
      <c r="J69" s="336"/>
    </row>
    <row r="70" spans="1:10" s="111" customFormat="1" ht="31.5" customHeight="1" x14ac:dyDescent="0.15">
      <c r="A70" s="107" t="s">
        <v>228</v>
      </c>
      <c r="B70" s="107">
        <v>1077</v>
      </c>
      <c r="C70" s="114" t="s">
        <v>505</v>
      </c>
      <c r="D70" s="339"/>
      <c r="E70" s="339"/>
      <c r="F70" s="299"/>
      <c r="G70" s="118" t="s">
        <v>458</v>
      </c>
      <c r="H70" s="107"/>
      <c r="I70" s="117">
        <f>ROUND(I64*12/1000,0)</f>
        <v>1</v>
      </c>
      <c r="J70" s="336"/>
    </row>
    <row r="71" spans="1:10" s="111" customFormat="1" ht="31.5" customHeight="1" x14ac:dyDescent="0.15">
      <c r="A71" s="107" t="s">
        <v>228</v>
      </c>
      <c r="B71" s="107">
        <v>1078</v>
      </c>
      <c r="C71" s="114" t="s">
        <v>506</v>
      </c>
      <c r="D71" s="339"/>
      <c r="E71" s="339"/>
      <c r="F71" s="299"/>
      <c r="G71" s="118" t="s">
        <v>544</v>
      </c>
      <c r="H71" s="107"/>
      <c r="I71" s="117">
        <f>ROUND(I64*10/1000,0)</f>
        <v>1</v>
      </c>
      <c r="J71" s="337"/>
    </row>
    <row r="72" spans="1:10" s="111" customFormat="1" ht="31.5" customHeight="1" x14ac:dyDescent="0.15">
      <c r="A72" s="107" t="s">
        <v>228</v>
      </c>
      <c r="B72" s="107">
        <v>1111</v>
      </c>
      <c r="C72" s="114" t="s">
        <v>125</v>
      </c>
      <c r="D72" s="299" t="s">
        <v>745</v>
      </c>
      <c r="E72" s="299"/>
      <c r="F72" s="299"/>
      <c r="G72" s="299" t="s">
        <v>61</v>
      </c>
      <c r="H72" s="299"/>
      <c r="I72" s="120">
        <f>'Ａ6　通所型(介護予防通所介護相当)'!J12</f>
        <v>100</v>
      </c>
      <c r="J72" s="335" t="s">
        <v>11</v>
      </c>
    </row>
    <row r="73" spans="1:10" s="111" customFormat="1" ht="31.5" customHeight="1" x14ac:dyDescent="0.15">
      <c r="A73" s="107" t="s">
        <v>228</v>
      </c>
      <c r="B73" s="107">
        <v>1112</v>
      </c>
      <c r="C73" s="114" t="s">
        <v>253</v>
      </c>
      <c r="D73" s="299"/>
      <c r="E73" s="299"/>
      <c r="F73" s="299"/>
      <c r="G73" s="116" t="s">
        <v>183</v>
      </c>
      <c r="H73" s="107"/>
      <c r="I73" s="117">
        <f>ROUND(I72*59/1000,0)</f>
        <v>6</v>
      </c>
      <c r="J73" s="336"/>
    </row>
    <row r="74" spans="1:10" s="111" customFormat="1" ht="31.5" customHeight="1" x14ac:dyDescent="0.15">
      <c r="A74" s="107" t="s">
        <v>228</v>
      </c>
      <c r="B74" s="107">
        <v>1113</v>
      </c>
      <c r="C74" s="114" t="s">
        <v>254</v>
      </c>
      <c r="D74" s="299"/>
      <c r="E74" s="299"/>
      <c r="F74" s="299"/>
      <c r="G74" s="116" t="s">
        <v>184</v>
      </c>
      <c r="H74" s="107"/>
      <c r="I74" s="117">
        <f>ROUND(I72*43/1000,0)</f>
        <v>4</v>
      </c>
      <c r="J74" s="336"/>
    </row>
    <row r="75" spans="1:10" s="111" customFormat="1" ht="31.5" customHeight="1" x14ac:dyDescent="0.15">
      <c r="A75" s="107" t="s">
        <v>228</v>
      </c>
      <c r="B75" s="107">
        <v>1114</v>
      </c>
      <c r="C75" s="114" t="s">
        <v>255</v>
      </c>
      <c r="D75" s="299"/>
      <c r="E75" s="299"/>
      <c r="F75" s="299"/>
      <c r="G75" s="116" t="s">
        <v>185</v>
      </c>
      <c r="H75" s="107"/>
      <c r="I75" s="117">
        <f>ROUND(I72*23/1000,0)</f>
        <v>2</v>
      </c>
      <c r="J75" s="336"/>
    </row>
    <row r="76" spans="1:10" s="111" customFormat="1" ht="31.5" customHeight="1" x14ac:dyDescent="0.15">
      <c r="A76" s="107" t="s">
        <v>228</v>
      </c>
      <c r="B76" s="107">
        <v>1115</v>
      </c>
      <c r="C76" s="114" t="s">
        <v>256</v>
      </c>
      <c r="D76" s="299"/>
      <c r="E76" s="299"/>
      <c r="F76" s="299"/>
      <c r="G76" s="116" t="s">
        <v>209</v>
      </c>
      <c r="H76" s="107"/>
      <c r="I76" s="117">
        <f>ROUND(I75*0.9,0)</f>
        <v>2</v>
      </c>
      <c r="J76" s="336"/>
    </row>
    <row r="77" spans="1:10" s="111" customFormat="1" ht="31.5" customHeight="1" x14ac:dyDescent="0.15">
      <c r="A77" s="107" t="s">
        <v>228</v>
      </c>
      <c r="B77" s="107">
        <v>1116</v>
      </c>
      <c r="C77" s="114" t="s">
        <v>257</v>
      </c>
      <c r="D77" s="299"/>
      <c r="E77" s="299"/>
      <c r="F77" s="299"/>
      <c r="G77" s="116" t="s">
        <v>204</v>
      </c>
      <c r="H77" s="107"/>
      <c r="I77" s="117">
        <f>ROUND(I75*0.8,0)</f>
        <v>2</v>
      </c>
      <c r="J77" s="336"/>
    </row>
    <row r="78" spans="1:10" s="111" customFormat="1" ht="31.5" customHeight="1" x14ac:dyDescent="0.15">
      <c r="A78" s="107" t="s">
        <v>228</v>
      </c>
      <c r="B78" s="107">
        <v>1117</v>
      </c>
      <c r="C78" s="114" t="s">
        <v>509</v>
      </c>
      <c r="D78" s="299"/>
      <c r="E78" s="299"/>
      <c r="F78" s="299"/>
      <c r="G78" s="118" t="s">
        <v>458</v>
      </c>
      <c r="H78" s="107"/>
      <c r="I78" s="117">
        <f>ROUND(I72*12/1000,0)</f>
        <v>1</v>
      </c>
      <c r="J78" s="336"/>
    </row>
    <row r="79" spans="1:10" s="111" customFormat="1" ht="31.5" customHeight="1" x14ac:dyDescent="0.15">
      <c r="A79" s="107" t="s">
        <v>228</v>
      </c>
      <c r="B79" s="107">
        <v>1118</v>
      </c>
      <c r="C79" s="114" t="s">
        <v>510</v>
      </c>
      <c r="D79" s="299"/>
      <c r="E79" s="299"/>
      <c r="F79" s="299"/>
      <c r="G79" s="118" t="s">
        <v>544</v>
      </c>
      <c r="H79" s="107"/>
      <c r="I79" s="117">
        <f>ROUND(I72*10/1000,0)</f>
        <v>1</v>
      </c>
      <c r="J79" s="336"/>
    </row>
    <row r="80" spans="1:10" s="111" customFormat="1" ht="31.5" customHeight="1" x14ac:dyDescent="0.15">
      <c r="A80" s="107" t="s">
        <v>228</v>
      </c>
      <c r="B80" s="107">
        <v>1121</v>
      </c>
      <c r="C80" s="114" t="s">
        <v>126</v>
      </c>
      <c r="D80" s="299" t="s">
        <v>746</v>
      </c>
      <c r="E80" s="299"/>
      <c r="F80" s="299"/>
      <c r="G80" s="299" t="s">
        <v>66</v>
      </c>
      <c r="H80" s="299"/>
      <c r="I80" s="120">
        <f>'Ａ6　通所型(介護予防通所介護相当)'!J13</f>
        <v>225</v>
      </c>
      <c r="J80" s="336"/>
    </row>
    <row r="81" spans="1:10" s="111" customFormat="1" ht="31.5" customHeight="1" x14ac:dyDescent="0.15">
      <c r="A81" s="107" t="s">
        <v>228</v>
      </c>
      <c r="B81" s="107">
        <v>1122</v>
      </c>
      <c r="C81" s="114" t="s">
        <v>258</v>
      </c>
      <c r="D81" s="299"/>
      <c r="E81" s="299"/>
      <c r="F81" s="299"/>
      <c r="G81" s="116" t="s">
        <v>183</v>
      </c>
      <c r="H81" s="103"/>
      <c r="I81" s="117">
        <f>ROUND(I80*59/1000,0)</f>
        <v>13</v>
      </c>
      <c r="J81" s="336"/>
    </row>
    <row r="82" spans="1:10" s="111" customFormat="1" ht="31.5" customHeight="1" x14ac:dyDescent="0.15">
      <c r="A82" s="107" t="s">
        <v>228</v>
      </c>
      <c r="B82" s="107">
        <v>1123</v>
      </c>
      <c r="C82" s="114" t="s">
        <v>259</v>
      </c>
      <c r="D82" s="299"/>
      <c r="E82" s="299"/>
      <c r="F82" s="299"/>
      <c r="G82" s="116" t="s">
        <v>184</v>
      </c>
      <c r="H82" s="103"/>
      <c r="I82" s="117">
        <f>ROUND(I80*43/1000,0)</f>
        <v>10</v>
      </c>
      <c r="J82" s="336"/>
    </row>
    <row r="83" spans="1:10" s="111" customFormat="1" ht="31.5" customHeight="1" x14ac:dyDescent="0.15">
      <c r="A83" s="107" t="s">
        <v>228</v>
      </c>
      <c r="B83" s="107">
        <v>1124</v>
      </c>
      <c r="C83" s="114" t="s">
        <v>260</v>
      </c>
      <c r="D83" s="299"/>
      <c r="E83" s="299"/>
      <c r="F83" s="299"/>
      <c r="G83" s="116" t="s">
        <v>185</v>
      </c>
      <c r="H83" s="103"/>
      <c r="I83" s="117">
        <f>ROUND(I80*23/1000,0)</f>
        <v>5</v>
      </c>
      <c r="J83" s="336"/>
    </row>
    <row r="84" spans="1:10" s="111" customFormat="1" ht="31.5" customHeight="1" x14ac:dyDescent="0.15">
      <c r="A84" s="107" t="s">
        <v>228</v>
      </c>
      <c r="B84" s="107">
        <v>1125</v>
      </c>
      <c r="C84" s="114" t="s">
        <v>261</v>
      </c>
      <c r="D84" s="299"/>
      <c r="E84" s="299"/>
      <c r="F84" s="299"/>
      <c r="G84" s="116" t="s">
        <v>209</v>
      </c>
      <c r="H84" s="103"/>
      <c r="I84" s="117">
        <f>ROUND(I83*0.9,0)</f>
        <v>5</v>
      </c>
      <c r="J84" s="336"/>
    </row>
    <row r="85" spans="1:10" s="111" customFormat="1" ht="31.5" customHeight="1" x14ac:dyDescent="0.15">
      <c r="A85" s="107" t="s">
        <v>228</v>
      </c>
      <c r="B85" s="107">
        <v>1126</v>
      </c>
      <c r="C85" s="114" t="s">
        <v>262</v>
      </c>
      <c r="D85" s="299"/>
      <c r="E85" s="299"/>
      <c r="F85" s="299"/>
      <c r="G85" s="116" t="s">
        <v>204</v>
      </c>
      <c r="H85" s="103"/>
      <c r="I85" s="117">
        <f>ROUND(I83*0.8,0)</f>
        <v>4</v>
      </c>
      <c r="J85" s="336"/>
    </row>
    <row r="86" spans="1:10" s="111" customFormat="1" ht="31.5" customHeight="1" x14ac:dyDescent="0.15">
      <c r="A86" s="107" t="s">
        <v>228</v>
      </c>
      <c r="B86" s="107">
        <v>1127</v>
      </c>
      <c r="C86" s="114" t="s">
        <v>511</v>
      </c>
      <c r="D86" s="299"/>
      <c r="E86" s="299"/>
      <c r="F86" s="299"/>
      <c r="G86" s="118" t="s">
        <v>458</v>
      </c>
      <c r="H86" s="101"/>
      <c r="I86" s="117">
        <f>ROUND(I80*12/1000,0)</f>
        <v>3</v>
      </c>
      <c r="J86" s="336"/>
    </row>
    <row r="87" spans="1:10" s="111" customFormat="1" ht="31.5" customHeight="1" x14ac:dyDescent="0.15">
      <c r="A87" s="107" t="s">
        <v>228</v>
      </c>
      <c r="B87" s="107">
        <v>1128</v>
      </c>
      <c r="C87" s="114" t="s">
        <v>512</v>
      </c>
      <c r="D87" s="299"/>
      <c r="E87" s="299"/>
      <c r="F87" s="299"/>
      <c r="G87" s="118" t="s">
        <v>544</v>
      </c>
      <c r="H87" s="101"/>
      <c r="I87" s="117">
        <f>ROUND(I80*10/1000,0)</f>
        <v>2</v>
      </c>
      <c r="J87" s="336"/>
    </row>
    <row r="88" spans="1:10" s="111" customFormat="1" ht="31.5" customHeight="1" x14ac:dyDescent="0.15">
      <c r="A88" s="107" t="s">
        <v>228</v>
      </c>
      <c r="B88" s="107">
        <v>1101</v>
      </c>
      <c r="C88" s="114" t="s">
        <v>122</v>
      </c>
      <c r="D88" s="299" t="s">
        <v>747</v>
      </c>
      <c r="E88" s="299"/>
      <c r="F88" s="299"/>
      <c r="G88" s="299" t="s">
        <v>63</v>
      </c>
      <c r="H88" s="299"/>
      <c r="I88" s="120">
        <f>'Ａ6　通所型(介護予防通所介護相当)'!J14</f>
        <v>240</v>
      </c>
      <c r="J88" s="336"/>
    </row>
    <row r="89" spans="1:10" s="111" customFormat="1" ht="31.5" customHeight="1" x14ac:dyDescent="0.15">
      <c r="A89" s="107" t="s">
        <v>228</v>
      </c>
      <c r="B89" s="107">
        <v>1102</v>
      </c>
      <c r="C89" s="114" t="s">
        <v>252</v>
      </c>
      <c r="D89" s="299"/>
      <c r="E89" s="299"/>
      <c r="F89" s="299"/>
      <c r="G89" s="116" t="s">
        <v>183</v>
      </c>
      <c r="H89" s="107"/>
      <c r="I89" s="117">
        <f>ROUND(I88*59/1000,0)</f>
        <v>14</v>
      </c>
      <c r="J89" s="336"/>
    </row>
    <row r="90" spans="1:10" s="111" customFormat="1" ht="31.5" customHeight="1" x14ac:dyDescent="0.15">
      <c r="A90" s="107" t="s">
        <v>228</v>
      </c>
      <c r="B90" s="107">
        <v>1103</v>
      </c>
      <c r="C90" s="114" t="s">
        <v>361</v>
      </c>
      <c r="D90" s="299"/>
      <c r="E90" s="299"/>
      <c r="F90" s="299"/>
      <c r="G90" s="116" t="s">
        <v>184</v>
      </c>
      <c r="H90" s="107"/>
      <c r="I90" s="117">
        <f>ROUND(I88*43/1000,0)</f>
        <v>10</v>
      </c>
      <c r="J90" s="336"/>
    </row>
    <row r="91" spans="1:10" s="111" customFormat="1" ht="31.5" customHeight="1" x14ac:dyDescent="0.15">
      <c r="A91" s="107" t="s">
        <v>228</v>
      </c>
      <c r="B91" s="107">
        <v>1104</v>
      </c>
      <c r="C91" s="114" t="s">
        <v>362</v>
      </c>
      <c r="D91" s="299"/>
      <c r="E91" s="299"/>
      <c r="F91" s="299"/>
      <c r="G91" s="116" t="s">
        <v>185</v>
      </c>
      <c r="H91" s="107"/>
      <c r="I91" s="117">
        <f>ROUND(I88*23/1000,0)</f>
        <v>6</v>
      </c>
      <c r="J91" s="336"/>
    </row>
    <row r="92" spans="1:10" s="111" customFormat="1" ht="31.5" customHeight="1" x14ac:dyDescent="0.15">
      <c r="A92" s="107" t="s">
        <v>228</v>
      </c>
      <c r="B92" s="107">
        <v>1105</v>
      </c>
      <c r="C92" s="114" t="s">
        <v>363</v>
      </c>
      <c r="D92" s="299"/>
      <c r="E92" s="299"/>
      <c r="F92" s="299"/>
      <c r="G92" s="116" t="s">
        <v>209</v>
      </c>
      <c r="H92" s="107"/>
      <c r="I92" s="117">
        <f>ROUND(I91*0.9,0)</f>
        <v>5</v>
      </c>
      <c r="J92" s="336"/>
    </row>
    <row r="93" spans="1:10" s="111" customFormat="1" ht="31.5" customHeight="1" x14ac:dyDescent="0.15">
      <c r="A93" s="107" t="s">
        <v>228</v>
      </c>
      <c r="B93" s="107">
        <v>1106</v>
      </c>
      <c r="C93" s="114" t="s">
        <v>364</v>
      </c>
      <c r="D93" s="299"/>
      <c r="E93" s="299"/>
      <c r="F93" s="299"/>
      <c r="G93" s="116" t="s">
        <v>204</v>
      </c>
      <c r="H93" s="107"/>
      <c r="I93" s="117">
        <f>ROUND(I91*0.8,0)</f>
        <v>5</v>
      </c>
      <c r="J93" s="336"/>
    </row>
    <row r="94" spans="1:10" s="111" customFormat="1" ht="31.5" customHeight="1" x14ac:dyDescent="0.15">
      <c r="A94" s="107" t="s">
        <v>228</v>
      </c>
      <c r="B94" s="107">
        <v>1107</v>
      </c>
      <c r="C94" s="114" t="s">
        <v>507</v>
      </c>
      <c r="D94" s="299"/>
      <c r="E94" s="299"/>
      <c r="F94" s="299"/>
      <c r="G94" s="118" t="s">
        <v>458</v>
      </c>
      <c r="H94" s="107"/>
      <c r="I94" s="117">
        <f>ROUND(I88*12/1000,0)</f>
        <v>3</v>
      </c>
      <c r="J94" s="336"/>
    </row>
    <row r="95" spans="1:10" s="111" customFormat="1" ht="31.5" customHeight="1" x14ac:dyDescent="0.15">
      <c r="A95" s="107" t="s">
        <v>228</v>
      </c>
      <c r="B95" s="107">
        <v>1108</v>
      </c>
      <c r="C95" s="114" t="s">
        <v>508</v>
      </c>
      <c r="D95" s="299"/>
      <c r="E95" s="299"/>
      <c r="F95" s="299"/>
      <c r="G95" s="118" t="s">
        <v>544</v>
      </c>
      <c r="H95" s="107"/>
      <c r="I95" s="117">
        <f>ROUND(I88*10/1000,0)</f>
        <v>2</v>
      </c>
      <c r="J95" s="336"/>
    </row>
    <row r="96" spans="1:10" s="111" customFormat="1" ht="31.5" customHeight="1" x14ac:dyDescent="0.15">
      <c r="A96" s="107" t="s">
        <v>228</v>
      </c>
      <c r="B96" s="107">
        <v>1611</v>
      </c>
      <c r="C96" s="114" t="s">
        <v>704</v>
      </c>
      <c r="D96" s="299" t="s">
        <v>577</v>
      </c>
      <c r="E96" s="299"/>
      <c r="F96" s="299"/>
      <c r="G96" s="299" t="s">
        <v>705</v>
      </c>
      <c r="H96" s="299"/>
      <c r="I96" s="120">
        <f>'Ａ6　通所型(介護予防通所介護相当)'!J15</f>
        <v>50</v>
      </c>
      <c r="J96" s="336"/>
    </row>
    <row r="97" spans="1:10" s="111" customFormat="1" ht="31.5" customHeight="1" x14ac:dyDescent="0.15">
      <c r="A97" s="107" t="s">
        <v>228</v>
      </c>
      <c r="B97" s="107">
        <v>1612</v>
      </c>
      <c r="C97" s="114" t="s">
        <v>706</v>
      </c>
      <c r="D97" s="299"/>
      <c r="E97" s="299"/>
      <c r="F97" s="299"/>
      <c r="G97" s="116" t="s">
        <v>183</v>
      </c>
      <c r="H97" s="107"/>
      <c r="I97" s="117">
        <f>ROUND(I96*59/1000,0)</f>
        <v>3</v>
      </c>
      <c r="J97" s="336"/>
    </row>
    <row r="98" spans="1:10" s="111" customFormat="1" ht="31.5" customHeight="1" x14ac:dyDescent="0.15">
      <c r="A98" s="107" t="s">
        <v>228</v>
      </c>
      <c r="B98" s="107">
        <v>1613</v>
      </c>
      <c r="C98" s="114" t="s">
        <v>707</v>
      </c>
      <c r="D98" s="299"/>
      <c r="E98" s="299"/>
      <c r="F98" s="299"/>
      <c r="G98" s="116" t="s">
        <v>184</v>
      </c>
      <c r="H98" s="107"/>
      <c r="I98" s="117">
        <f>ROUND(I96*43/1000,0)</f>
        <v>2</v>
      </c>
      <c r="J98" s="336"/>
    </row>
    <row r="99" spans="1:10" s="111" customFormat="1" ht="31.5" customHeight="1" x14ac:dyDescent="0.15">
      <c r="A99" s="107" t="s">
        <v>228</v>
      </c>
      <c r="B99" s="107">
        <v>1614</v>
      </c>
      <c r="C99" s="114" t="s">
        <v>708</v>
      </c>
      <c r="D99" s="299"/>
      <c r="E99" s="299"/>
      <c r="F99" s="299"/>
      <c r="G99" s="116" t="s">
        <v>185</v>
      </c>
      <c r="H99" s="107"/>
      <c r="I99" s="117">
        <f>ROUND(I96*23/1000,0)</f>
        <v>1</v>
      </c>
      <c r="J99" s="336"/>
    </row>
    <row r="100" spans="1:10" s="111" customFormat="1" ht="31.5" customHeight="1" x14ac:dyDescent="0.15">
      <c r="A100" s="107" t="s">
        <v>228</v>
      </c>
      <c r="B100" s="107">
        <v>1615</v>
      </c>
      <c r="C100" s="114" t="s">
        <v>709</v>
      </c>
      <c r="D100" s="299"/>
      <c r="E100" s="299"/>
      <c r="F100" s="299"/>
      <c r="G100" s="116" t="s">
        <v>209</v>
      </c>
      <c r="H100" s="107"/>
      <c r="I100" s="117">
        <f>ROUND(I99*0.9,0)</f>
        <v>1</v>
      </c>
      <c r="J100" s="336"/>
    </row>
    <row r="101" spans="1:10" s="111" customFormat="1" ht="31.5" customHeight="1" x14ac:dyDescent="0.15">
      <c r="A101" s="107" t="s">
        <v>228</v>
      </c>
      <c r="B101" s="107">
        <v>1616</v>
      </c>
      <c r="C101" s="114" t="s">
        <v>710</v>
      </c>
      <c r="D101" s="299"/>
      <c r="E101" s="299"/>
      <c r="F101" s="299"/>
      <c r="G101" s="116" t="s">
        <v>204</v>
      </c>
      <c r="H101" s="107"/>
      <c r="I101" s="117">
        <f>ROUND(I99*0.8,0)</f>
        <v>1</v>
      </c>
      <c r="J101" s="336"/>
    </row>
    <row r="102" spans="1:10" s="111" customFormat="1" ht="31.5" customHeight="1" x14ac:dyDescent="0.15">
      <c r="A102" s="107" t="s">
        <v>228</v>
      </c>
      <c r="B102" s="107">
        <v>1617</v>
      </c>
      <c r="C102" s="114" t="s">
        <v>711</v>
      </c>
      <c r="D102" s="299"/>
      <c r="E102" s="299"/>
      <c r="F102" s="299"/>
      <c r="G102" s="118" t="s">
        <v>458</v>
      </c>
      <c r="H102" s="107"/>
      <c r="I102" s="117">
        <f>ROUND(I96*12/1000,0)</f>
        <v>1</v>
      </c>
      <c r="J102" s="336"/>
    </row>
    <row r="103" spans="1:10" s="111" customFormat="1" ht="31.5" customHeight="1" x14ac:dyDescent="0.15">
      <c r="A103" s="107" t="s">
        <v>228</v>
      </c>
      <c r="B103" s="107">
        <v>1618</v>
      </c>
      <c r="C103" s="114" t="s">
        <v>712</v>
      </c>
      <c r="D103" s="299"/>
      <c r="E103" s="299"/>
      <c r="F103" s="299"/>
      <c r="G103" s="118" t="s">
        <v>544</v>
      </c>
      <c r="H103" s="107"/>
      <c r="I103" s="117">
        <f>ROUND(I96*10/1000,0)</f>
        <v>1</v>
      </c>
      <c r="J103" s="336"/>
    </row>
    <row r="104" spans="1:10" s="111" customFormat="1" ht="31.5" customHeight="1" x14ac:dyDescent="0.15">
      <c r="A104" s="107" t="s">
        <v>228</v>
      </c>
      <c r="B104" s="107">
        <v>1131</v>
      </c>
      <c r="C104" s="114" t="s">
        <v>127</v>
      </c>
      <c r="D104" s="299" t="s">
        <v>744</v>
      </c>
      <c r="E104" s="299"/>
      <c r="F104" s="299"/>
      <c r="G104" s="299" t="s">
        <v>67</v>
      </c>
      <c r="H104" s="299"/>
      <c r="I104" s="120">
        <f>'Ａ6　通所型(介護予防通所介護相当)'!J16</f>
        <v>200</v>
      </c>
      <c r="J104" s="336"/>
    </row>
    <row r="105" spans="1:10" s="111" customFormat="1" ht="31.5" customHeight="1" x14ac:dyDescent="0.15">
      <c r="A105" s="107" t="s">
        <v>228</v>
      </c>
      <c r="B105" s="107">
        <v>1132</v>
      </c>
      <c r="C105" s="114" t="s">
        <v>263</v>
      </c>
      <c r="D105" s="299"/>
      <c r="E105" s="299"/>
      <c r="F105" s="299"/>
      <c r="G105" s="116" t="s">
        <v>183</v>
      </c>
      <c r="H105" s="107"/>
      <c r="I105" s="117">
        <f>ROUND(I104*59/1000,0)</f>
        <v>12</v>
      </c>
      <c r="J105" s="336"/>
    </row>
    <row r="106" spans="1:10" s="111" customFormat="1" ht="31.5" customHeight="1" x14ac:dyDescent="0.15">
      <c r="A106" s="107" t="s">
        <v>228</v>
      </c>
      <c r="B106" s="107">
        <v>1133</v>
      </c>
      <c r="C106" s="114" t="s">
        <v>264</v>
      </c>
      <c r="D106" s="299"/>
      <c r="E106" s="299"/>
      <c r="F106" s="299"/>
      <c r="G106" s="116" t="s">
        <v>184</v>
      </c>
      <c r="H106" s="107"/>
      <c r="I106" s="117">
        <f>ROUND(I104*43/1000,0)</f>
        <v>9</v>
      </c>
      <c r="J106" s="336"/>
    </row>
    <row r="107" spans="1:10" s="111" customFormat="1" ht="31.5" customHeight="1" x14ac:dyDescent="0.15">
      <c r="A107" s="107" t="s">
        <v>228</v>
      </c>
      <c r="B107" s="107">
        <v>1134</v>
      </c>
      <c r="C107" s="114" t="s">
        <v>265</v>
      </c>
      <c r="D107" s="299"/>
      <c r="E107" s="299"/>
      <c r="F107" s="299"/>
      <c r="G107" s="116" t="s">
        <v>185</v>
      </c>
      <c r="H107" s="107"/>
      <c r="I107" s="117">
        <f>ROUND(I104*23/1000,0)</f>
        <v>5</v>
      </c>
      <c r="J107" s="336"/>
    </row>
    <row r="108" spans="1:10" s="111" customFormat="1" ht="31.5" customHeight="1" x14ac:dyDescent="0.15">
      <c r="A108" s="107" t="s">
        <v>228</v>
      </c>
      <c r="B108" s="107">
        <v>1135</v>
      </c>
      <c r="C108" s="114" t="s">
        <v>266</v>
      </c>
      <c r="D108" s="299"/>
      <c r="E108" s="299"/>
      <c r="F108" s="299"/>
      <c r="G108" s="116" t="s">
        <v>209</v>
      </c>
      <c r="H108" s="107"/>
      <c r="I108" s="117">
        <f>ROUND(I107*0.9,0)</f>
        <v>5</v>
      </c>
      <c r="J108" s="336"/>
    </row>
    <row r="109" spans="1:10" s="111" customFormat="1" ht="31.5" customHeight="1" x14ac:dyDescent="0.15">
      <c r="A109" s="107" t="s">
        <v>228</v>
      </c>
      <c r="B109" s="107">
        <v>1136</v>
      </c>
      <c r="C109" s="114" t="s">
        <v>267</v>
      </c>
      <c r="D109" s="299"/>
      <c r="E109" s="299"/>
      <c r="F109" s="299"/>
      <c r="G109" s="116" t="s">
        <v>204</v>
      </c>
      <c r="H109" s="107"/>
      <c r="I109" s="117">
        <f>ROUND(I107*0.8,0)</f>
        <v>4</v>
      </c>
      <c r="J109" s="336"/>
    </row>
    <row r="110" spans="1:10" s="111" customFormat="1" ht="31.5" customHeight="1" x14ac:dyDescent="0.15">
      <c r="A110" s="107" t="s">
        <v>228</v>
      </c>
      <c r="B110" s="107">
        <v>1137</v>
      </c>
      <c r="C110" s="114" t="s">
        <v>513</v>
      </c>
      <c r="D110" s="299"/>
      <c r="E110" s="299"/>
      <c r="F110" s="299"/>
      <c r="G110" s="118" t="s">
        <v>458</v>
      </c>
      <c r="H110" s="107"/>
      <c r="I110" s="117">
        <f>ROUND(I104*12/1000,0)</f>
        <v>2</v>
      </c>
      <c r="J110" s="336"/>
    </row>
    <row r="111" spans="1:10" s="111" customFormat="1" ht="31.5" customHeight="1" x14ac:dyDescent="0.15">
      <c r="A111" s="107" t="s">
        <v>228</v>
      </c>
      <c r="B111" s="107">
        <v>1138</v>
      </c>
      <c r="C111" s="114" t="s">
        <v>514</v>
      </c>
      <c r="D111" s="299"/>
      <c r="E111" s="299"/>
      <c r="F111" s="299"/>
      <c r="G111" s="118" t="s">
        <v>544</v>
      </c>
      <c r="H111" s="107"/>
      <c r="I111" s="117">
        <f>ROUND(I104*10/1000,0)</f>
        <v>2</v>
      </c>
      <c r="J111" s="336"/>
    </row>
    <row r="112" spans="1:10" s="111" customFormat="1" ht="31.5" customHeight="1" x14ac:dyDescent="0.15">
      <c r="A112" s="107" t="s">
        <v>228</v>
      </c>
      <c r="B112" s="107">
        <v>1141</v>
      </c>
      <c r="C112" s="114" t="s">
        <v>784</v>
      </c>
      <c r="D112" s="339" t="s">
        <v>579</v>
      </c>
      <c r="E112" s="297" t="s">
        <v>586</v>
      </c>
      <c r="F112" s="297"/>
      <c r="G112" s="299" t="s">
        <v>67</v>
      </c>
      <c r="H112" s="299"/>
      <c r="I112" s="120">
        <f>'Ａ6　通所型(介護予防通所介護相当)'!J17</f>
        <v>150</v>
      </c>
      <c r="J112" s="336"/>
    </row>
    <row r="113" spans="1:10" s="111" customFormat="1" ht="31.5" customHeight="1" x14ac:dyDescent="0.15">
      <c r="A113" s="107" t="s">
        <v>228</v>
      </c>
      <c r="B113" s="107">
        <v>1142</v>
      </c>
      <c r="C113" s="114" t="s">
        <v>268</v>
      </c>
      <c r="D113" s="339"/>
      <c r="E113" s="297"/>
      <c r="F113" s="297"/>
      <c r="G113" s="116" t="s">
        <v>183</v>
      </c>
      <c r="H113" s="107"/>
      <c r="I113" s="117">
        <f>ROUND(I112*59/1000,0)</f>
        <v>9</v>
      </c>
      <c r="J113" s="336"/>
    </row>
    <row r="114" spans="1:10" s="111" customFormat="1" ht="31.5" customHeight="1" x14ac:dyDescent="0.15">
      <c r="A114" s="107" t="s">
        <v>228</v>
      </c>
      <c r="B114" s="107">
        <v>1143</v>
      </c>
      <c r="C114" s="114" t="s">
        <v>269</v>
      </c>
      <c r="D114" s="339"/>
      <c r="E114" s="297"/>
      <c r="F114" s="297"/>
      <c r="G114" s="116" t="s">
        <v>184</v>
      </c>
      <c r="H114" s="107"/>
      <c r="I114" s="117">
        <f>ROUND(I112*43/1000,0)</f>
        <v>6</v>
      </c>
      <c r="J114" s="336"/>
    </row>
    <row r="115" spans="1:10" s="111" customFormat="1" ht="31.5" customHeight="1" x14ac:dyDescent="0.15">
      <c r="A115" s="107" t="s">
        <v>228</v>
      </c>
      <c r="B115" s="107">
        <v>1144</v>
      </c>
      <c r="C115" s="114" t="s">
        <v>270</v>
      </c>
      <c r="D115" s="339"/>
      <c r="E115" s="297"/>
      <c r="F115" s="297"/>
      <c r="G115" s="116" t="s">
        <v>185</v>
      </c>
      <c r="H115" s="107"/>
      <c r="I115" s="117">
        <f>ROUND(I112*23/1000,0)</f>
        <v>3</v>
      </c>
      <c r="J115" s="336"/>
    </row>
    <row r="116" spans="1:10" s="111" customFormat="1" ht="31.5" customHeight="1" x14ac:dyDescent="0.15">
      <c r="A116" s="107" t="s">
        <v>228</v>
      </c>
      <c r="B116" s="107">
        <v>1145</v>
      </c>
      <c r="C116" s="114" t="s">
        <v>271</v>
      </c>
      <c r="D116" s="339"/>
      <c r="E116" s="297"/>
      <c r="F116" s="297"/>
      <c r="G116" s="116" t="s">
        <v>209</v>
      </c>
      <c r="H116" s="107"/>
      <c r="I116" s="117">
        <f>ROUND(I115*0.9,0)</f>
        <v>3</v>
      </c>
      <c r="J116" s="336"/>
    </row>
    <row r="117" spans="1:10" s="111" customFormat="1" ht="31.5" customHeight="1" x14ac:dyDescent="0.15">
      <c r="A117" s="107" t="s">
        <v>228</v>
      </c>
      <c r="B117" s="107">
        <v>1146</v>
      </c>
      <c r="C117" s="114" t="s">
        <v>272</v>
      </c>
      <c r="D117" s="339"/>
      <c r="E117" s="297"/>
      <c r="F117" s="297"/>
      <c r="G117" s="116" t="s">
        <v>204</v>
      </c>
      <c r="H117" s="107"/>
      <c r="I117" s="117">
        <f>ROUND(I115*0.8,0)</f>
        <v>2</v>
      </c>
      <c r="J117" s="336"/>
    </row>
    <row r="118" spans="1:10" s="111" customFormat="1" ht="31.5" customHeight="1" x14ac:dyDescent="0.15">
      <c r="A118" s="107" t="s">
        <v>228</v>
      </c>
      <c r="B118" s="107">
        <v>1147</v>
      </c>
      <c r="C118" s="114" t="s">
        <v>515</v>
      </c>
      <c r="D118" s="339"/>
      <c r="E118" s="297"/>
      <c r="F118" s="297"/>
      <c r="G118" s="118" t="s">
        <v>458</v>
      </c>
      <c r="H118" s="107"/>
      <c r="I118" s="117">
        <f>ROUND(I112*12/1000,0)</f>
        <v>2</v>
      </c>
      <c r="J118" s="336"/>
    </row>
    <row r="119" spans="1:10" s="111" customFormat="1" ht="31.5" customHeight="1" x14ac:dyDescent="0.15">
      <c r="A119" s="107" t="s">
        <v>228</v>
      </c>
      <c r="B119" s="107">
        <v>1148</v>
      </c>
      <c r="C119" s="114" t="s">
        <v>516</v>
      </c>
      <c r="D119" s="339"/>
      <c r="E119" s="297"/>
      <c r="F119" s="297"/>
      <c r="G119" s="118" t="s">
        <v>544</v>
      </c>
      <c r="H119" s="107"/>
      <c r="I119" s="117">
        <f>ROUND(I112*10/1000,0)</f>
        <v>2</v>
      </c>
      <c r="J119" s="336"/>
    </row>
    <row r="120" spans="1:10" s="111" customFormat="1" ht="31.5" customHeight="1" x14ac:dyDescent="0.15">
      <c r="A120" s="107" t="s">
        <v>228</v>
      </c>
      <c r="B120" s="107">
        <v>1621</v>
      </c>
      <c r="C120" s="114" t="s">
        <v>584</v>
      </c>
      <c r="D120" s="339"/>
      <c r="E120" s="299" t="s">
        <v>634</v>
      </c>
      <c r="F120" s="299"/>
      <c r="G120" s="299" t="s">
        <v>635</v>
      </c>
      <c r="H120" s="299"/>
      <c r="I120" s="120">
        <f>'Ａ6　通所型(介護予防通所介護相当)'!J18</f>
        <v>160</v>
      </c>
      <c r="J120" s="336"/>
    </row>
    <row r="121" spans="1:10" s="111" customFormat="1" ht="31.5" customHeight="1" x14ac:dyDescent="0.15">
      <c r="A121" s="107" t="s">
        <v>228</v>
      </c>
      <c r="B121" s="107">
        <v>1622</v>
      </c>
      <c r="C121" s="114" t="s">
        <v>268</v>
      </c>
      <c r="D121" s="339"/>
      <c r="E121" s="299"/>
      <c r="F121" s="299"/>
      <c r="G121" s="116" t="s">
        <v>183</v>
      </c>
      <c r="H121" s="107"/>
      <c r="I121" s="117">
        <f>ROUND(I120*59/1000,0)</f>
        <v>9</v>
      </c>
      <c r="J121" s="336"/>
    </row>
    <row r="122" spans="1:10" s="111" customFormat="1" ht="31.5" customHeight="1" x14ac:dyDescent="0.15">
      <c r="A122" s="107" t="s">
        <v>228</v>
      </c>
      <c r="B122" s="107">
        <v>1623</v>
      </c>
      <c r="C122" s="114" t="s">
        <v>269</v>
      </c>
      <c r="D122" s="339"/>
      <c r="E122" s="299"/>
      <c r="F122" s="299"/>
      <c r="G122" s="116" t="s">
        <v>184</v>
      </c>
      <c r="H122" s="107"/>
      <c r="I122" s="117">
        <f>ROUND(I120*43/1000,0)</f>
        <v>7</v>
      </c>
      <c r="J122" s="336"/>
    </row>
    <row r="123" spans="1:10" s="111" customFormat="1" ht="31.5" customHeight="1" x14ac:dyDescent="0.15">
      <c r="A123" s="107" t="s">
        <v>228</v>
      </c>
      <c r="B123" s="107">
        <v>1624</v>
      </c>
      <c r="C123" s="114" t="s">
        <v>270</v>
      </c>
      <c r="D123" s="339"/>
      <c r="E123" s="299"/>
      <c r="F123" s="299"/>
      <c r="G123" s="116" t="s">
        <v>185</v>
      </c>
      <c r="H123" s="107"/>
      <c r="I123" s="117">
        <f>ROUND(I120*23/1000,0)</f>
        <v>4</v>
      </c>
      <c r="J123" s="336"/>
    </row>
    <row r="124" spans="1:10" s="111" customFormat="1" ht="31.5" customHeight="1" x14ac:dyDescent="0.15">
      <c r="A124" s="107" t="s">
        <v>228</v>
      </c>
      <c r="B124" s="107">
        <v>1625</v>
      </c>
      <c r="C124" s="114" t="s">
        <v>271</v>
      </c>
      <c r="D124" s="339"/>
      <c r="E124" s="299"/>
      <c r="F124" s="299"/>
      <c r="G124" s="116" t="s">
        <v>209</v>
      </c>
      <c r="H124" s="107"/>
      <c r="I124" s="117">
        <f>ROUND(I123*0.9,0)</f>
        <v>4</v>
      </c>
      <c r="J124" s="336"/>
    </row>
    <row r="125" spans="1:10" s="111" customFormat="1" ht="31.5" customHeight="1" x14ac:dyDescent="0.15">
      <c r="A125" s="107" t="s">
        <v>228</v>
      </c>
      <c r="B125" s="107">
        <v>1626</v>
      </c>
      <c r="C125" s="114" t="s">
        <v>272</v>
      </c>
      <c r="D125" s="339"/>
      <c r="E125" s="299"/>
      <c r="F125" s="299"/>
      <c r="G125" s="116" t="s">
        <v>204</v>
      </c>
      <c r="H125" s="107"/>
      <c r="I125" s="117">
        <f>ROUND(I123*0.8,0)</f>
        <v>3</v>
      </c>
      <c r="J125" s="336"/>
    </row>
    <row r="126" spans="1:10" s="111" customFormat="1" ht="31.5" customHeight="1" x14ac:dyDescent="0.15">
      <c r="A126" s="107" t="s">
        <v>228</v>
      </c>
      <c r="B126" s="107">
        <v>1627</v>
      </c>
      <c r="C126" s="114" t="s">
        <v>515</v>
      </c>
      <c r="D126" s="339"/>
      <c r="E126" s="299"/>
      <c r="F126" s="299"/>
      <c r="G126" s="118" t="s">
        <v>458</v>
      </c>
      <c r="H126" s="107"/>
      <c r="I126" s="117">
        <f>ROUND(I120*12/1000,0)</f>
        <v>2</v>
      </c>
      <c r="J126" s="336"/>
    </row>
    <row r="127" spans="1:10" s="111" customFormat="1" ht="31.5" customHeight="1" x14ac:dyDescent="0.15">
      <c r="A127" s="107" t="s">
        <v>228</v>
      </c>
      <c r="B127" s="107">
        <v>1628</v>
      </c>
      <c r="C127" s="114" t="s">
        <v>516</v>
      </c>
      <c r="D127" s="339"/>
      <c r="E127" s="299"/>
      <c r="F127" s="299"/>
      <c r="G127" s="118" t="s">
        <v>544</v>
      </c>
      <c r="H127" s="107"/>
      <c r="I127" s="117">
        <f>ROUND(I120*10/1000,0)</f>
        <v>2</v>
      </c>
      <c r="J127" s="336"/>
    </row>
    <row r="128" spans="1:10" s="111" customFormat="1" ht="31.5" customHeight="1" x14ac:dyDescent="0.15">
      <c r="A128" s="107" t="s">
        <v>228</v>
      </c>
      <c r="B128" s="107">
        <v>1151</v>
      </c>
      <c r="C128" s="121" t="s">
        <v>129</v>
      </c>
      <c r="D128" s="339" t="s">
        <v>713</v>
      </c>
      <c r="E128" s="339" t="s">
        <v>38</v>
      </c>
      <c r="F128" s="339"/>
      <c r="G128" s="116" t="s">
        <v>40</v>
      </c>
      <c r="H128" s="107" t="s">
        <v>54</v>
      </c>
      <c r="I128" s="120">
        <f>'Ａ6　通所型(介護予防通所介護相当)'!J19</f>
        <v>480</v>
      </c>
      <c r="J128" s="336"/>
    </row>
    <row r="129" spans="1:10" s="111" customFormat="1" ht="31.5" customHeight="1" x14ac:dyDescent="0.15">
      <c r="A129" s="107" t="s">
        <v>228</v>
      </c>
      <c r="B129" s="107">
        <v>1152</v>
      </c>
      <c r="C129" s="121" t="s">
        <v>273</v>
      </c>
      <c r="D129" s="339"/>
      <c r="E129" s="339"/>
      <c r="F129" s="339"/>
      <c r="G129" s="116" t="s">
        <v>183</v>
      </c>
      <c r="H129" s="107"/>
      <c r="I129" s="117">
        <f>ROUND(I128*59/1000,0)</f>
        <v>28</v>
      </c>
      <c r="J129" s="336"/>
    </row>
    <row r="130" spans="1:10" s="111" customFormat="1" ht="31.5" customHeight="1" x14ac:dyDescent="0.15">
      <c r="A130" s="107" t="s">
        <v>228</v>
      </c>
      <c r="B130" s="107">
        <v>1153</v>
      </c>
      <c r="C130" s="121" t="s">
        <v>274</v>
      </c>
      <c r="D130" s="339"/>
      <c r="E130" s="339"/>
      <c r="F130" s="339"/>
      <c r="G130" s="116" t="s">
        <v>184</v>
      </c>
      <c r="H130" s="107"/>
      <c r="I130" s="117">
        <f>ROUND(I128*43/1000,0)</f>
        <v>21</v>
      </c>
      <c r="J130" s="336"/>
    </row>
    <row r="131" spans="1:10" s="111" customFormat="1" ht="31.5" customHeight="1" x14ac:dyDescent="0.15">
      <c r="A131" s="107" t="s">
        <v>228</v>
      </c>
      <c r="B131" s="107">
        <v>1154</v>
      </c>
      <c r="C131" s="121" t="s">
        <v>275</v>
      </c>
      <c r="D131" s="339"/>
      <c r="E131" s="339"/>
      <c r="F131" s="339"/>
      <c r="G131" s="116" t="s">
        <v>185</v>
      </c>
      <c r="H131" s="107"/>
      <c r="I131" s="117">
        <f>ROUND(I128*23/1000,0)</f>
        <v>11</v>
      </c>
      <c r="J131" s="336"/>
    </row>
    <row r="132" spans="1:10" s="111" customFormat="1" ht="31.5" customHeight="1" x14ac:dyDescent="0.15">
      <c r="A132" s="107" t="s">
        <v>228</v>
      </c>
      <c r="B132" s="107">
        <v>1155</v>
      </c>
      <c r="C132" s="121" t="s">
        <v>276</v>
      </c>
      <c r="D132" s="339"/>
      <c r="E132" s="339"/>
      <c r="F132" s="339"/>
      <c r="G132" s="116" t="s">
        <v>209</v>
      </c>
      <c r="H132" s="107"/>
      <c r="I132" s="117">
        <f>ROUND(I131*0.9,0)</f>
        <v>10</v>
      </c>
      <c r="J132" s="336"/>
    </row>
    <row r="133" spans="1:10" s="111" customFormat="1" ht="31.5" customHeight="1" x14ac:dyDescent="0.15">
      <c r="A133" s="107" t="s">
        <v>228</v>
      </c>
      <c r="B133" s="107">
        <v>1156</v>
      </c>
      <c r="C133" s="121" t="s">
        <v>277</v>
      </c>
      <c r="D133" s="339"/>
      <c r="E133" s="339"/>
      <c r="F133" s="339"/>
      <c r="G133" s="116" t="s">
        <v>204</v>
      </c>
      <c r="H133" s="107"/>
      <c r="I133" s="117">
        <f>ROUND(I131*0.8,0)</f>
        <v>9</v>
      </c>
      <c r="J133" s="336"/>
    </row>
    <row r="134" spans="1:10" s="111" customFormat="1" ht="31.5" customHeight="1" x14ac:dyDescent="0.15">
      <c r="A134" s="107" t="s">
        <v>228</v>
      </c>
      <c r="B134" s="107">
        <v>1157</v>
      </c>
      <c r="C134" s="121" t="s">
        <v>517</v>
      </c>
      <c r="D134" s="339"/>
      <c r="E134" s="339"/>
      <c r="F134" s="339"/>
      <c r="G134" s="118" t="s">
        <v>458</v>
      </c>
      <c r="H134" s="107"/>
      <c r="I134" s="117">
        <f>ROUND(I128*12/1000,0)</f>
        <v>6</v>
      </c>
      <c r="J134" s="336"/>
    </row>
    <row r="135" spans="1:10" s="111" customFormat="1" ht="31.5" customHeight="1" x14ac:dyDescent="0.15">
      <c r="A135" s="107" t="s">
        <v>228</v>
      </c>
      <c r="B135" s="107">
        <v>1158</v>
      </c>
      <c r="C135" s="121" t="s">
        <v>518</v>
      </c>
      <c r="D135" s="339"/>
      <c r="E135" s="339"/>
      <c r="F135" s="339"/>
      <c r="G135" s="118" t="s">
        <v>544</v>
      </c>
      <c r="H135" s="107"/>
      <c r="I135" s="117">
        <f>ROUND(I128*10/1000,0)</f>
        <v>5</v>
      </c>
      <c r="J135" s="336"/>
    </row>
    <row r="136" spans="1:10" s="111" customFormat="1" ht="31.5" customHeight="1" x14ac:dyDescent="0.15">
      <c r="A136" s="107" t="s">
        <v>228</v>
      </c>
      <c r="B136" s="107">
        <v>1161</v>
      </c>
      <c r="C136" s="121" t="s">
        <v>172</v>
      </c>
      <c r="D136" s="339"/>
      <c r="E136" s="339"/>
      <c r="F136" s="339"/>
      <c r="G136" s="116" t="s">
        <v>41</v>
      </c>
      <c r="H136" s="107" t="s">
        <v>54</v>
      </c>
      <c r="I136" s="120">
        <f>'Ａ6　通所型(介護予防通所介護相当)'!J20</f>
        <v>480</v>
      </c>
      <c r="J136" s="336"/>
    </row>
    <row r="137" spans="1:10" s="111" customFormat="1" ht="31.5" customHeight="1" x14ac:dyDescent="0.15">
      <c r="A137" s="107" t="s">
        <v>228</v>
      </c>
      <c r="B137" s="107">
        <v>1162</v>
      </c>
      <c r="C137" s="121" t="s">
        <v>278</v>
      </c>
      <c r="D137" s="339"/>
      <c r="E137" s="339"/>
      <c r="F137" s="339"/>
      <c r="G137" s="116" t="s">
        <v>183</v>
      </c>
      <c r="H137" s="107"/>
      <c r="I137" s="117">
        <f>ROUND(I136*59/1000,0)</f>
        <v>28</v>
      </c>
      <c r="J137" s="336"/>
    </row>
    <row r="138" spans="1:10" s="111" customFormat="1" ht="31.5" customHeight="1" x14ac:dyDescent="0.15">
      <c r="A138" s="107" t="s">
        <v>228</v>
      </c>
      <c r="B138" s="107">
        <v>1163</v>
      </c>
      <c r="C138" s="121" t="s">
        <v>279</v>
      </c>
      <c r="D138" s="339"/>
      <c r="E138" s="339"/>
      <c r="F138" s="339"/>
      <c r="G138" s="116" t="s">
        <v>184</v>
      </c>
      <c r="H138" s="107"/>
      <c r="I138" s="117">
        <f>ROUND(I136*43/1000,0)</f>
        <v>21</v>
      </c>
      <c r="J138" s="336"/>
    </row>
    <row r="139" spans="1:10" s="111" customFormat="1" ht="31.5" customHeight="1" x14ac:dyDescent="0.15">
      <c r="A139" s="107" t="s">
        <v>228</v>
      </c>
      <c r="B139" s="107">
        <v>1164</v>
      </c>
      <c r="C139" s="121" t="s">
        <v>280</v>
      </c>
      <c r="D139" s="339"/>
      <c r="E139" s="339"/>
      <c r="F139" s="339"/>
      <c r="G139" s="116" t="s">
        <v>185</v>
      </c>
      <c r="H139" s="107"/>
      <c r="I139" s="117">
        <f>ROUND(I136*23/1000,0)</f>
        <v>11</v>
      </c>
      <c r="J139" s="336"/>
    </row>
    <row r="140" spans="1:10" s="111" customFormat="1" ht="31.5" customHeight="1" x14ac:dyDescent="0.15">
      <c r="A140" s="107" t="s">
        <v>228</v>
      </c>
      <c r="B140" s="107">
        <v>1165</v>
      </c>
      <c r="C140" s="121" t="s">
        <v>281</v>
      </c>
      <c r="D140" s="339"/>
      <c r="E140" s="339"/>
      <c r="F140" s="339"/>
      <c r="G140" s="116" t="s">
        <v>209</v>
      </c>
      <c r="H140" s="107"/>
      <c r="I140" s="117">
        <f>ROUND(I139*0.9,0)</f>
        <v>10</v>
      </c>
      <c r="J140" s="336"/>
    </row>
    <row r="141" spans="1:10" s="111" customFormat="1" ht="31.5" customHeight="1" x14ac:dyDescent="0.15">
      <c r="A141" s="107" t="s">
        <v>228</v>
      </c>
      <c r="B141" s="107">
        <v>1166</v>
      </c>
      <c r="C141" s="121" t="s">
        <v>282</v>
      </c>
      <c r="D141" s="339"/>
      <c r="E141" s="339"/>
      <c r="F141" s="339"/>
      <c r="G141" s="116" t="s">
        <v>204</v>
      </c>
      <c r="H141" s="107"/>
      <c r="I141" s="117">
        <f>ROUND(I139*0.8,0)</f>
        <v>9</v>
      </c>
      <c r="J141" s="336"/>
    </row>
    <row r="142" spans="1:10" s="111" customFormat="1" ht="31.5" customHeight="1" x14ac:dyDescent="0.15">
      <c r="A142" s="107" t="s">
        <v>228</v>
      </c>
      <c r="B142" s="107">
        <v>1167</v>
      </c>
      <c r="C142" s="121" t="s">
        <v>519</v>
      </c>
      <c r="D142" s="339"/>
      <c r="E142" s="339"/>
      <c r="F142" s="339"/>
      <c r="G142" s="118" t="s">
        <v>458</v>
      </c>
      <c r="H142" s="107"/>
      <c r="I142" s="117">
        <f>ROUND(I136*12/1000,0)</f>
        <v>6</v>
      </c>
      <c r="J142" s="336"/>
    </row>
    <row r="143" spans="1:10" s="111" customFormat="1" ht="31.5" customHeight="1" x14ac:dyDescent="0.15">
      <c r="A143" s="107" t="s">
        <v>228</v>
      </c>
      <c r="B143" s="107">
        <v>1168</v>
      </c>
      <c r="C143" s="121" t="s">
        <v>520</v>
      </c>
      <c r="D143" s="339"/>
      <c r="E143" s="339"/>
      <c r="F143" s="339"/>
      <c r="G143" s="118" t="s">
        <v>544</v>
      </c>
      <c r="H143" s="107"/>
      <c r="I143" s="117">
        <f>ROUND(I136*10/1000,0)</f>
        <v>5</v>
      </c>
      <c r="J143" s="336"/>
    </row>
    <row r="144" spans="1:10" s="111" customFormat="1" ht="31.5" customHeight="1" x14ac:dyDescent="0.15">
      <c r="A144" s="107" t="s">
        <v>228</v>
      </c>
      <c r="B144" s="107">
        <v>1171</v>
      </c>
      <c r="C144" s="121" t="s">
        <v>173</v>
      </c>
      <c r="D144" s="339"/>
      <c r="E144" s="339"/>
      <c r="F144" s="339"/>
      <c r="G144" s="116" t="s">
        <v>42</v>
      </c>
      <c r="H144" s="107" t="s">
        <v>54</v>
      </c>
      <c r="I144" s="120">
        <f>'Ａ6　通所型(介護予防通所介護相当)'!J21</f>
        <v>480</v>
      </c>
      <c r="J144" s="336"/>
    </row>
    <row r="145" spans="1:10" s="111" customFormat="1" ht="31.5" customHeight="1" x14ac:dyDescent="0.15">
      <c r="A145" s="107" t="s">
        <v>228</v>
      </c>
      <c r="B145" s="107">
        <v>1172</v>
      </c>
      <c r="C145" s="121" t="s">
        <v>283</v>
      </c>
      <c r="D145" s="339"/>
      <c r="E145" s="339"/>
      <c r="F145" s="339"/>
      <c r="G145" s="116" t="s">
        <v>183</v>
      </c>
      <c r="H145" s="107"/>
      <c r="I145" s="117">
        <f>ROUND(I144*59/1000,0)</f>
        <v>28</v>
      </c>
      <c r="J145" s="336"/>
    </row>
    <row r="146" spans="1:10" s="111" customFormat="1" ht="31.5" customHeight="1" x14ac:dyDescent="0.15">
      <c r="A146" s="107" t="s">
        <v>228</v>
      </c>
      <c r="B146" s="107">
        <v>1173</v>
      </c>
      <c r="C146" s="121" t="s">
        <v>284</v>
      </c>
      <c r="D146" s="339"/>
      <c r="E146" s="339"/>
      <c r="F146" s="339"/>
      <c r="G146" s="116" t="s">
        <v>184</v>
      </c>
      <c r="H146" s="107"/>
      <c r="I146" s="117">
        <f>ROUND(I144*43/1000,0)</f>
        <v>21</v>
      </c>
      <c r="J146" s="336"/>
    </row>
    <row r="147" spans="1:10" s="111" customFormat="1" ht="31.5" customHeight="1" x14ac:dyDescent="0.15">
      <c r="A147" s="107" t="s">
        <v>228</v>
      </c>
      <c r="B147" s="107">
        <v>1174</v>
      </c>
      <c r="C147" s="121" t="s">
        <v>285</v>
      </c>
      <c r="D147" s="339"/>
      <c r="E147" s="339"/>
      <c r="F147" s="339"/>
      <c r="G147" s="116" t="s">
        <v>185</v>
      </c>
      <c r="H147" s="107"/>
      <c r="I147" s="117">
        <f>ROUND(I144*23/1000,0)</f>
        <v>11</v>
      </c>
      <c r="J147" s="336"/>
    </row>
    <row r="148" spans="1:10" s="111" customFormat="1" ht="31.5" customHeight="1" x14ac:dyDescent="0.15">
      <c r="A148" s="107" t="s">
        <v>228</v>
      </c>
      <c r="B148" s="107">
        <v>1175</v>
      </c>
      <c r="C148" s="121" t="s">
        <v>286</v>
      </c>
      <c r="D148" s="339"/>
      <c r="E148" s="339"/>
      <c r="F148" s="339"/>
      <c r="G148" s="116" t="s">
        <v>209</v>
      </c>
      <c r="H148" s="107"/>
      <c r="I148" s="117">
        <f>ROUND(I147*0.9,0)</f>
        <v>10</v>
      </c>
      <c r="J148" s="336"/>
    </row>
    <row r="149" spans="1:10" s="111" customFormat="1" ht="31.5" customHeight="1" x14ac:dyDescent="0.15">
      <c r="A149" s="107" t="s">
        <v>228</v>
      </c>
      <c r="B149" s="107">
        <v>1176</v>
      </c>
      <c r="C149" s="121" t="s">
        <v>287</v>
      </c>
      <c r="D149" s="339"/>
      <c r="E149" s="339"/>
      <c r="F149" s="339"/>
      <c r="G149" s="116" t="s">
        <v>204</v>
      </c>
      <c r="H149" s="107"/>
      <c r="I149" s="117">
        <f>ROUND(I147*0.8,0)</f>
        <v>9</v>
      </c>
      <c r="J149" s="336"/>
    </row>
    <row r="150" spans="1:10" s="111" customFormat="1" ht="31.5" customHeight="1" x14ac:dyDescent="0.15">
      <c r="A150" s="107" t="s">
        <v>228</v>
      </c>
      <c r="B150" s="107">
        <v>1177</v>
      </c>
      <c r="C150" s="121" t="s">
        <v>521</v>
      </c>
      <c r="D150" s="339"/>
      <c r="E150" s="339"/>
      <c r="F150" s="339"/>
      <c r="G150" s="118" t="s">
        <v>458</v>
      </c>
      <c r="H150" s="107"/>
      <c r="I150" s="117">
        <f>ROUND(I144*12/1000,0)</f>
        <v>6</v>
      </c>
      <c r="J150" s="336"/>
    </row>
    <row r="151" spans="1:10" s="111" customFormat="1" ht="31.5" customHeight="1" x14ac:dyDescent="0.15">
      <c r="A151" s="107" t="s">
        <v>228</v>
      </c>
      <c r="B151" s="107">
        <v>1178</v>
      </c>
      <c r="C151" s="121" t="s">
        <v>522</v>
      </c>
      <c r="D151" s="339"/>
      <c r="E151" s="339"/>
      <c r="F151" s="339"/>
      <c r="G151" s="118" t="s">
        <v>544</v>
      </c>
      <c r="H151" s="107"/>
      <c r="I151" s="117">
        <f>ROUND(I144*10/1000,0)</f>
        <v>5</v>
      </c>
      <c r="J151" s="336"/>
    </row>
    <row r="152" spans="1:10" s="111" customFormat="1" ht="31.5" customHeight="1" x14ac:dyDescent="0.15">
      <c r="A152" s="107" t="s">
        <v>228</v>
      </c>
      <c r="B152" s="107">
        <v>1181</v>
      </c>
      <c r="C152" s="121" t="s">
        <v>132</v>
      </c>
      <c r="D152" s="339"/>
      <c r="E152" s="339" t="s">
        <v>39</v>
      </c>
      <c r="F152" s="339"/>
      <c r="G152" s="122" t="s">
        <v>55</v>
      </c>
      <c r="H152" s="107" t="s">
        <v>56</v>
      </c>
      <c r="I152" s="120">
        <f>'Ａ6　通所型(介護予防通所介護相当)'!J22</f>
        <v>700</v>
      </c>
      <c r="J152" s="336"/>
    </row>
    <row r="153" spans="1:10" s="111" customFormat="1" ht="31.5" customHeight="1" x14ac:dyDescent="0.15">
      <c r="A153" s="107" t="s">
        <v>228</v>
      </c>
      <c r="B153" s="107">
        <v>1182</v>
      </c>
      <c r="C153" s="121" t="s">
        <v>288</v>
      </c>
      <c r="D153" s="339"/>
      <c r="E153" s="339"/>
      <c r="F153" s="339"/>
      <c r="G153" s="116" t="s">
        <v>183</v>
      </c>
      <c r="H153" s="107"/>
      <c r="I153" s="117">
        <f>ROUND(I152*59/1000,0)</f>
        <v>41</v>
      </c>
      <c r="J153" s="336"/>
    </row>
    <row r="154" spans="1:10" s="111" customFormat="1" ht="31.5" customHeight="1" x14ac:dyDescent="0.15">
      <c r="A154" s="107" t="s">
        <v>228</v>
      </c>
      <c r="B154" s="107">
        <v>1183</v>
      </c>
      <c r="C154" s="121" t="s">
        <v>289</v>
      </c>
      <c r="D154" s="339"/>
      <c r="E154" s="339"/>
      <c r="F154" s="339"/>
      <c r="G154" s="116" t="s">
        <v>184</v>
      </c>
      <c r="H154" s="107"/>
      <c r="I154" s="117">
        <f>ROUND(I152*43/1000,0)</f>
        <v>30</v>
      </c>
      <c r="J154" s="336"/>
    </row>
    <row r="155" spans="1:10" s="111" customFormat="1" ht="31.5" customHeight="1" x14ac:dyDescent="0.15">
      <c r="A155" s="107" t="s">
        <v>228</v>
      </c>
      <c r="B155" s="107">
        <v>1184</v>
      </c>
      <c r="C155" s="121" t="s">
        <v>290</v>
      </c>
      <c r="D155" s="339"/>
      <c r="E155" s="339"/>
      <c r="F155" s="339"/>
      <c r="G155" s="116" t="s">
        <v>185</v>
      </c>
      <c r="H155" s="107"/>
      <c r="I155" s="117">
        <f>ROUND(I152*23/1000,0)</f>
        <v>16</v>
      </c>
      <c r="J155" s="336"/>
    </row>
    <row r="156" spans="1:10" s="111" customFormat="1" ht="31.5" customHeight="1" x14ac:dyDescent="0.15">
      <c r="A156" s="107" t="s">
        <v>228</v>
      </c>
      <c r="B156" s="107">
        <v>1185</v>
      </c>
      <c r="C156" s="121" t="s">
        <v>291</v>
      </c>
      <c r="D156" s="339"/>
      <c r="E156" s="339"/>
      <c r="F156" s="339"/>
      <c r="G156" s="116" t="s">
        <v>209</v>
      </c>
      <c r="H156" s="107"/>
      <c r="I156" s="117">
        <f>ROUND(I155*0.9,0)</f>
        <v>14</v>
      </c>
      <c r="J156" s="336"/>
    </row>
    <row r="157" spans="1:10" s="111" customFormat="1" ht="31.5" customHeight="1" x14ac:dyDescent="0.15">
      <c r="A157" s="107" t="s">
        <v>228</v>
      </c>
      <c r="B157" s="107">
        <v>1186</v>
      </c>
      <c r="C157" s="121" t="s">
        <v>292</v>
      </c>
      <c r="D157" s="339"/>
      <c r="E157" s="339"/>
      <c r="F157" s="339"/>
      <c r="G157" s="116" t="s">
        <v>204</v>
      </c>
      <c r="H157" s="107"/>
      <c r="I157" s="117">
        <f>ROUND(I155*0.8,0)</f>
        <v>13</v>
      </c>
      <c r="J157" s="336"/>
    </row>
    <row r="158" spans="1:10" s="111" customFormat="1" ht="31.5" customHeight="1" x14ac:dyDescent="0.15">
      <c r="A158" s="107" t="s">
        <v>228</v>
      </c>
      <c r="B158" s="107">
        <v>1187</v>
      </c>
      <c r="C158" s="121" t="s">
        <v>523</v>
      </c>
      <c r="D158" s="339"/>
      <c r="E158" s="339"/>
      <c r="F158" s="339"/>
      <c r="G158" s="118" t="s">
        <v>458</v>
      </c>
      <c r="H158" s="107"/>
      <c r="I158" s="117">
        <f>ROUND(I152*12/1000,0)</f>
        <v>8</v>
      </c>
      <c r="J158" s="336"/>
    </row>
    <row r="159" spans="1:10" s="111" customFormat="1" ht="31.5" customHeight="1" x14ac:dyDescent="0.15">
      <c r="A159" s="107" t="s">
        <v>228</v>
      </c>
      <c r="B159" s="107">
        <v>1188</v>
      </c>
      <c r="C159" s="121" t="s">
        <v>524</v>
      </c>
      <c r="D159" s="339"/>
      <c r="E159" s="339"/>
      <c r="F159" s="339"/>
      <c r="G159" s="118" t="s">
        <v>544</v>
      </c>
      <c r="H159" s="107"/>
      <c r="I159" s="117">
        <f>ROUND(I152*10/1000,0)</f>
        <v>7</v>
      </c>
      <c r="J159" s="336"/>
    </row>
    <row r="160" spans="1:10" s="111" customFormat="1" ht="31.5" customHeight="1" x14ac:dyDescent="0.15">
      <c r="A160" s="107" t="s">
        <v>228</v>
      </c>
      <c r="B160" s="107">
        <v>1191</v>
      </c>
      <c r="C160" s="114" t="s">
        <v>133</v>
      </c>
      <c r="D160" s="299" t="s">
        <v>589</v>
      </c>
      <c r="E160" s="299"/>
      <c r="F160" s="299"/>
      <c r="G160" s="344" t="s">
        <v>60</v>
      </c>
      <c r="H160" s="345"/>
      <c r="I160" s="120">
        <f>'Ａ6　通所型(介護予防通所介護相当)'!J23</f>
        <v>120</v>
      </c>
      <c r="J160" s="336"/>
    </row>
    <row r="161" spans="1:10" s="111" customFormat="1" ht="31.5" customHeight="1" x14ac:dyDescent="0.15">
      <c r="A161" s="107" t="s">
        <v>228</v>
      </c>
      <c r="B161" s="107">
        <v>1192</v>
      </c>
      <c r="C161" s="114" t="s">
        <v>293</v>
      </c>
      <c r="D161" s="299"/>
      <c r="E161" s="299"/>
      <c r="F161" s="299"/>
      <c r="G161" s="116" t="s">
        <v>183</v>
      </c>
      <c r="H161" s="107"/>
      <c r="I161" s="117">
        <f>ROUND(I160*59/1000,0)</f>
        <v>7</v>
      </c>
      <c r="J161" s="336"/>
    </row>
    <row r="162" spans="1:10" s="111" customFormat="1" ht="31.5" customHeight="1" x14ac:dyDescent="0.15">
      <c r="A162" s="107" t="s">
        <v>228</v>
      </c>
      <c r="B162" s="107">
        <v>1193</v>
      </c>
      <c r="C162" s="114" t="s">
        <v>294</v>
      </c>
      <c r="D162" s="299"/>
      <c r="E162" s="299"/>
      <c r="F162" s="299"/>
      <c r="G162" s="116" t="s">
        <v>184</v>
      </c>
      <c r="H162" s="107"/>
      <c r="I162" s="117">
        <f>ROUND(I160*43/1000,0)</f>
        <v>5</v>
      </c>
      <c r="J162" s="336"/>
    </row>
    <row r="163" spans="1:10" s="111" customFormat="1" ht="31.5" customHeight="1" x14ac:dyDescent="0.15">
      <c r="A163" s="107" t="s">
        <v>228</v>
      </c>
      <c r="B163" s="107">
        <v>1194</v>
      </c>
      <c r="C163" s="114" t="s">
        <v>295</v>
      </c>
      <c r="D163" s="299"/>
      <c r="E163" s="299"/>
      <c r="F163" s="299"/>
      <c r="G163" s="116" t="s">
        <v>185</v>
      </c>
      <c r="H163" s="107"/>
      <c r="I163" s="117">
        <f>ROUND(I160*23/1000,0)</f>
        <v>3</v>
      </c>
      <c r="J163" s="336"/>
    </row>
    <row r="164" spans="1:10" s="111" customFormat="1" ht="31.5" customHeight="1" x14ac:dyDescent="0.15">
      <c r="A164" s="107" t="s">
        <v>228</v>
      </c>
      <c r="B164" s="107">
        <v>1195</v>
      </c>
      <c r="C164" s="114" t="s">
        <v>296</v>
      </c>
      <c r="D164" s="299"/>
      <c r="E164" s="299"/>
      <c r="F164" s="299"/>
      <c r="G164" s="116" t="s">
        <v>209</v>
      </c>
      <c r="H164" s="107"/>
      <c r="I164" s="117">
        <f>ROUND(I163*0.9,0)</f>
        <v>3</v>
      </c>
      <c r="J164" s="336"/>
    </row>
    <row r="165" spans="1:10" s="111" customFormat="1" ht="31.5" customHeight="1" x14ac:dyDescent="0.15">
      <c r="A165" s="107" t="s">
        <v>228</v>
      </c>
      <c r="B165" s="107">
        <v>1196</v>
      </c>
      <c r="C165" s="114" t="s">
        <v>297</v>
      </c>
      <c r="D165" s="299"/>
      <c r="E165" s="299"/>
      <c r="F165" s="299"/>
      <c r="G165" s="116" t="s">
        <v>204</v>
      </c>
      <c r="H165" s="107"/>
      <c r="I165" s="117">
        <f>ROUND(I163*0.8,0)</f>
        <v>2</v>
      </c>
      <c r="J165" s="336"/>
    </row>
    <row r="166" spans="1:10" s="111" customFormat="1" ht="31.5" customHeight="1" x14ac:dyDescent="0.15">
      <c r="A166" s="107" t="s">
        <v>228</v>
      </c>
      <c r="B166" s="107">
        <v>1197</v>
      </c>
      <c r="C166" s="114" t="s">
        <v>525</v>
      </c>
      <c r="D166" s="299"/>
      <c r="E166" s="299"/>
      <c r="F166" s="299"/>
      <c r="G166" s="118" t="s">
        <v>458</v>
      </c>
      <c r="H166" s="107"/>
      <c r="I166" s="117">
        <f>ROUND(I160*12/1000,0)</f>
        <v>1</v>
      </c>
      <c r="J166" s="336"/>
    </row>
    <row r="167" spans="1:10" s="111" customFormat="1" ht="31.5" customHeight="1" x14ac:dyDescent="0.15">
      <c r="A167" s="107" t="s">
        <v>228</v>
      </c>
      <c r="B167" s="107">
        <v>1198</v>
      </c>
      <c r="C167" s="114" t="s">
        <v>526</v>
      </c>
      <c r="D167" s="299"/>
      <c r="E167" s="299"/>
      <c r="F167" s="299"/>
      <c r="G167" s="118" t="s">
        <v>544</v>
      </c>
      <c r="H167" s="107"/>
      <c r="I167" s="117">
        <f>ROUND(I160*10/1000,0)</f>
        <v>1</v>
      </c>
      <c r="J167" s="336"/>
    </row>
    <row r="168" spans="1:10" s="111" customFormat="1" ht="31.5" customHeight="1" x14ac:dyDescent="0.15">
      <c r="A168" s="107" t="s">
        <v>228</v>
      </c>
      <c r="B168" s="107">
        <v>1201</v>
      </c>
      <c r="C168" s="114" t="s">
        <v>637</v>
      </c>
      <c r="D168" s="339" t="s">
        <v>714</v>
      </c>
      <c r="E168" s="339"/>
      <c r="F168" s="339" t="s">
        <v>636</v>
      </c>
      <c r="G168" s="116" t="s">
        <v>27</v>
      </c>
      <c r="H168" s="107" t="s">
        <v>593</v>
      </c>
      <c r="I168" s="120">
        <f>'Ａ6　通所型(介護予防通所介護相当)'!J24</f>
        <v>88</v>
      </c>
      <c r="J168" s="336"/>
    </row>
    <row r="169" spans="1:10" s="111" customFormat="1" ht="31.5" customHeight="1" x14ac:dyDescent="0.15">
      <c r="A169" s="107" t="s">
        <v>228</v>
      </c>
      <c r="B169" s="107">
        <v>1202</v>
      </c>
      <c r="C169" s="114" t="s">
        <v>725</v>
      </c>
      <c r="D169" s="339"/>
      <c r="E169" s="339"/>
      <c r="F169" s="339"/>
      <c r="G169" s="116" t="s">
        <v>183</v>
      </c>
      <c r="H169" s="107"/>
      <c r="I169" s="117">
        <f>ROUND(I168*59/1000,0)</f>
        <v>5</v>
      </c>
      <c r="J169" s="336"/>
    </row>
    <row r="170" spans="1:10" s="111" customFormat="1" ht="31.5" customHeight="1" x14ac:dyDescent="0.15">
      <c r="A170" s="107" t="s">
        <v>228</v>
      </c>
      <c r="B170" s="107">
        <v>1203</v>
      </c>
      <c r="C170" s="114" t="s">
        <v>726</v>
      </c>
      <c r="D170" s="339"/>
      <c r="E170" s="339"/>
      <c r="F170" s="339"/>
      <c r="G170" s="116" t="s">
        <v>184</v>
      </c>
      <c r="H170" s="107"/>
      <c r="I170" s="117">
        <f>ROUND(I168*43/1000,0)</f>
        <v>4</v>
      </c>
      <c r="J170" s="336"/>
    </row>
    <row r="171" spans="1:10" s="111" customFormat="1" ht="31.5" customHeight="1" x14ac:dyDescent="0.15">
      <c r="A171" s="107" t="s">
        <v>228</v>
      </c>
      <c r="B171" s="107">
        <v>1204</v>
      </c>
      <c r="C171" s="114" t="s">
        <v>727</v>
      </c>
      <c r="D171" s="339"/>
      <c r="E171" s="339"/>
      <c r="F171" s="339"/>
      <c r="G171" s="116" t="s">
        <v>185</v>
      </c>
      <c r="H171" s="107"/>
      <c r="I171" s="117">
        <f>ROUND(I168*23/1000,0)</f>
        <v>2</v>
      </c>
      <c r="J171" s="336"/>
    </row>
    <row r="172" spans="1:10" s="111" customFormat="1" ht="31.5" customHeight="1" x14ac:dyDescent="0.15">
      <c r="A172" s="107" t="s">
        <v>228</v>
      </c>
      <c r="B172" s="107">
        <v>1205</v>
      </c>
      <c r="C172" s="114" t="s">
        <v>720</v>
      </c>
      <c r="D172" s="339"/>
      <c r="E172" s="339"/>
      <c r="F172" s="339"/>
      <c r="G172" s="118" t="s">
        <v>203</v>
      </c>
      <c r="H172" s="107"/>
      <c r="I172" s="117">
        <f>ROUND(I171*0.9,0)</f>
        <v>2</v>
      </c>
      <c r="J172" s="336"/>
    </row>
    <row r="173" spans="1:10" s="111" customFormat="1" ht="31.5" customHeight="1" x14ac:dyDescent="0.15">
      <c r="A173" s="107" t="s">
        <v>228</v>
      </c>
      <c r="B173" s="107">
        <v>1206</v>
      </c>
      <c r="C173" s="114" t="s">
        <v>721</v>
      </c>
      <c r="D173" s="339"/>
      <c r="E173" s="339"/>
      <c r="F173" s="339"/>
      <c r="G173" s="118" t="s">
        <v>204</v>
      </c>
      <c r="H173" s="107"/>
      <c r="I173" s="117">
        <f>ROUND(I171*0.8,0)</f>
        <v>2</v>
      </c>
      <c r="J173" s="336"/>
    </row>
    <row r="174" spans="1:10" s="111" customFormat="1" ht="31.5" customHeight="1" x14ac:dyDescent="0.15">
      <c r="A174" s="107" t="s">
        <v>228</v>
      </c>
      <c r="B174" s="107">
        <v>1207</v>
      </c>
      <c r="C174" s="114" t="s">
        <v>720</v>
      </c>
      <c r="D174" s="339"/>
      <c r="E174" s="339"/>
      <c r="F174" s="339"/>
      <c r="G174" s="118" t="s">
        <v>458</v>
      </c>
      <c r="H174" s="107"/>
      <c r="I174" s="117">
        <f>ROUND(I168*12/1000,0)</f>
        <v>1</v>
      </c>
      <c r="J174" s="336"/>
    </row>
    <row r="175" spans="1:10" s="111" customFormat="1" ht="31.5" customHeight="1" x14ac:dyDescent="0.15">
      <c r="A175" s="107" t="s">
        <v>228</v>
      </c>
      <c r="B175" s="107">
        <v>1208</v>
      </c>
      <c r="C175" s="114" t="s">
        <v>721</v>
      </c>
      <c r="D175" s="339"/>
      <c r="E175" s="339"/>
      <c r="F175" s="339"/>
      <c r="G175" s="118" t="s">
        <v>544</v>
      </c>
      <c r="H175" s="107"/>
      <c r="I175" s="117">
        <f>ROUND(I168*10/1000,0)</f>
        <v>1</v>
      </c>
      <c r="J175" s="336"/>
    </row>
    <row r="176" spans="1:10" s="111" customFormat="1" ht="31.5" customHeight="1" x14ac:dyDescent="0.15">
      <c r="A176" s="107" t="s">
        <v>228</v>
      </c>
      <c r="B176" s="107">
        <v>1211</v>
      </c>
      <c r="C176" s="114" t="s">
        <v>598</v>
      </c>
      <c r="D176" s="339"/>
      <c r="E176" s="339"/>
      <c r="F176" s="339"/>
      <c r="G176" s="116" t="s">
        <v>29</v>
      </c>
      <c r="H176" s="107" t="s">
        <v>594</v>
      </c>
      <c r="I176" s="120">
        <f>'Ａ6　通所型(介護予防通所介護相当)'!J25</f>
        <v>176</v>
      </c>
      <c r="J176" s="336"/>
    </row>
    <row r="177" spans="1:10" s="111" customFormat="1" ht="31.5" customHeight="1" x14ac:dyDescent="0.15">
      <c r="A177" s="107" t="s">
        <v>228</v>
      </c>
      <c r="B177" s="107">
        <v>1212</v>
      </c>
      <c r="C177" s="114" t="s">
        <v>638</v>
      </c>
      <c r="D177" s="339"/>
      <c r="E177" s="339"/>
      <c r="F177" s="339"/>
      <c r="G177" s="116" t="s">
        <v>183</v>
      </c>
      <c r="H177" s="107"/>
      <c r="I177" s="117">
        <f>ROUND(I176*59/1000,0)</f>
        <v>10</v>
      </c>
      <c r="J177" s="336"/>
    </row>
    <row r="178" spans="1:10" s="111" customFormat="1" ht="31.5" customHeight="1" x14ac:dyDescent="0.15">
      <c r="A178" s="107" t="s">
        <v>228</v>
      </c>
      <c r="B178" s="107">
        <v>1213</v>
      </c>
      <c r="C178" s="114" t="s">
        <v>639</v>
      </c>
      <c r="D178" s="339"/>
      <c r="E178" s="339"/>
      <c r="F178" s="339"/>
      <c r="G178" s="116" t="s">
        <v>184</v>
      </c>
      <c r="H178" s="107"/>
      <c r="I178" s="117">
        <f>ROUND(I176*43/1000,0)</f>
        <v>8</v>
      </c>
      <c r="J178" s="336"/>
    </row>
    <row r="179" spans="1:10" s="111" customFormat="1" ht="31.5" customHeight="1" x14ac:dyDescent="0.15">
      <c r="A179" s="107" t="s">
        <v>228</v>
      </c>
      <c r="B179" s="107">
        <v>1214</v>
      </c>
      <c r="C179" s="114" t="s">
        <v>640</v>
      </c>
      <c r="D179" s="339"/>
      <c r="E179" s="339"/>
      <c r="F179" s="339"/>
      <c r="G179" s="116" t="s">
        <v>185</v>
      </c>
      <c r="H179" s="107"/>
      <c r="I179" s="117">
        <f>ROUND(I176*23/1000,0)</f>
        <v>4</v>
      </c>
      <c r="J179" s="336"/>
    </row>
    <row r="180" spans="1:10" s="111" customFormat="1" ht="31.5" customHeight="1" x14ac:dyDescent="0.15">
      <c r="A180" s="107" t="s">
        <v>228</v>
      </c>
      <c r="B180" s="107">
        <v>1215</v>
      </c>
      <c r="C180" s="114" t="s">
        <v>641</v>
      </c>
      <c r="D180" s="339"/>
      <c r="E180" s="339"/>
      <c r="F180" s="339"/>
      <c r="G180" s="116" t="s">
        <v>209</v>
      </c>
      <c r="H180" s="107"/>
      <c r="I180" s="117">
        <f>ROUND(I179*0.9,0)</f>
        <v>4</v>
      </c>
      <c r="J180" s="336"/>
    </row>
    <row r="181" spans="1:10" s="111" customFormat="1" ht="31.5" customHeight="1" x14ac:dyDescent="0.15">
      <c r="A181" s="107" t="s">
        <v>228</v>
      </c>
      <c r="B181" s="107">
        <v>1216</v>
      </c>
      <c r="C181" s="114" t="s">
        <v>642</v>
      </c>
      <c r="D181" s="339"/>
      <c r="E181" s="339"/>
      <c r="F181" s="339"/>
      <c r="G181" s="116" t="s">
        <v>204</v>
      </c>
      <c r="H181" s="107"/>
      <c r="I181" s="117">
        <f>ROUND(I179*0.8,0)</f>
        <v>3</v>
      </c>
      <c r="J181" s="336"/>
    </row>
    <row r="182" spans="1:10" s="111" customFormat="1" ht="31.5" customHeight="1" x14ac:dyDescent="0.15">
      <c r="A182" s="107" t="s">
        <v>228</v>
      </c>
      <c r="B182" s="107">
        <v>1217</v>
      </c>
      <c r="C182" s="114" t="s">
        <v>643</v>
      </c>
      <c r="D182" s="339"/>
      <c r="E182" s="339"/>
      <c r="F182" s="339"/>
      <c r="G182" s="118" t="s">
        <v>458</v>
      </c>
      <c r="H182" s="107"/>
      <c r="I182" s="117">
        <f>ROUND(I176*12/1000,0)</f>
        <v>2</v>
      </c>
      <c r="J182" s="336"/>
    </row>
    <row r="183" spans="1:10" s="111" customFormat="1" ht="31.5" customHeight="1" x14ac:dyDescent="0.15">
      <c r="A183" s="107" t="s">
        <v>228</v>
      </c>
      <c r="B183" s="107">
        <v>1218</v>
      </c>
      <c r="C183" s="114" t="s">
        <v>644</v>
      </c>
      <c r="D183" s="339"/>
      <c r="E183" s="339"/>
      <c r="F183" s="339"/>
      <c r="G183" s="118" t="s">
        <v>544</v>
      </c>
      <c r="H183" s="107"/>
      <c r="I183" s="117">
        <f>ROUND(I176*10/1000,0)</f>
        <v>2</v>
      </c>
      <c r="J183" s="336"/>
    </row>
    <row r="184" spans="1:10" s="111" customFormat="1" ht="31.5" customHeight="1" x14ac:dyDescent="0.15">
      <c r="A184" s="107" t="s">
        <v>228</v>
      </c>
      <c r="B184" s="107">
        <v>1221</v>
      </c>
      <c r="C184" s="114" t="s">
        <v>138</v>
      </c>
      <c r="D184" s="339"/>
      <c r="E184" s="339"/>
      <c r="F184" s="339" t="s">
        <v>718</v>
      </c>
      <c r="G184" s="116" t="s">
        <v>27</v>
      </c>
      <c r="H184" s="107" t="s">
        <v>48</v>
      </c>
      <c r="I184" s="120">
        <f>'Ａ6　通所型(介護予防通所介護相当)'!J26</f>
        <v>72</v>
      </c>
      <c r="J184" s="336"/>
    </row>
    <row r="185" spans="1:10" s="111" customFormat="1" ht="31.5" customHeight="1" x14ac:dyDescent="0.15">
      <c r="A185" s="107" t="s">
        <v>228</v>
      </c>
      <c r="B185" s="107">
        <v>1222</v>
      </c>
      <c r="C185" s="114" t="s">
        <v>298</v>
      </c>
      <c r="D185" s="339"/>
      <c r="E185" s="339"/>
      <c r="F185" s="339"/>
      <c r="G185" s="116" t="s">
        <v>183</v>
      </c>
      <c r="H185" s="107"/>
      <c r="I185" s="117">
        <f>ROUND(I184*59/1000,0)</f>
        <v>4</v>
      </c>
      <c r="J185" s="336"/>
    </row>
    <row r="186" spans="1:10" s="111" customFormat="1" ht="31.5" customHeight="1" x14ac:dyDescent="0.15">
      <c r="A186" s="107" t="s">
        <v>228</v>
      </c>
      <c r="B186" s="107">
        <v>1223</v>
      </c>
      <c r="C186" s="114" t="s">
        <v>299</v>
      </c>
      <c r="D186" s="339"/>
      <c r="E186" s="339"/>
      <c r="F186" s="339"/>
      <c r="G186" s="116" t="s">
        <v>184</v>
      </c>
      <c r="H186" s="107"/>
      <c r="I186" s="117">
        <f>ROUND(I184*43/1000,0)</f>
        <v>3</v>
      </c>
      <c r="J186" s="336"/>
    </row>
    <row r="187" spans="1:10" s="111" customFormat="1" ht="35.25" customHeight="1" x14ac:dyDescent="0.15">
      <c r="A187" s="107" t="s">
        <v>228</v>
      </c>
      <c r="B187" s="107">
        <v>1224</v>
      </c>
      <c r="C187" s="114" t="s">
        <v>645</v>
      </c>
      <c r="D187" s="339"/>
      <c r="E187" s="339"/>
      <c r="F187" s="339"/>
      <c r="G187" s="116" t="s">
        <v>185</v>
      </c>
      <c r="H187" s="107"/>
      <c r="I187" s="117">
        <f>ROUND(I184*23/1000,0)</f>
        <v>2</v>
      </c>
      <c r="J187" s="336"/>
    </row>
    <row r="188" spans="1:10" s="111" customFormat="1" ht="31.5" customHeight="1" x14ac:dyDescent="0.15">
      <c r="A188" s="107" t="s">
        <v>228</v>
      </c>
      <c r="B188" s="107">
        <v>1225</v>
      </c>
      <c r="C188" s="114" t="s">
        <v>723</v>
      </c>
      <c r="D188" s="339"/>
      <c r="E188" s="339"/>
      <c r="F188" s="339"/>
      <c r="G188" s="118" t="s">
        <v>203</v>
      </c>
      <c r="H188" s="107"/>
      <c r="I188" s="117">
        <f>ROUND(I187*0.9,0)</f>
        <v>2</v>
      </c>
      <c r="J188" s="336"/>
    </row>
    <row r="189" spans="1:10" s="111" customFormat="1" ht="31.5" customHeight="1" x14ac:dyDescent="0.15">
      <c r="A189" s="107" t="s">
        <v>228</v>
      </c>
      <c r="B189" s="107">
        <v>1226</v>
      </c>
      <c r="C189" s="114" t="s">
        <v>724</v>
      </c>
      <c r="D189" s="339"/>
      <c r="E189" s="339"/>
      <c r="F189" s="339"/>
      <c r="G189" s="118" t="s">
        <v>204</v>
      </c>
      <c r="H189" s="107"/>
      <c r="I189" s="117">
        <f>ROUND(I187*0.8,0)</f>
        <v>2</v>
      </c>
      <c r="J189" s="336"/>
    </row>
    <row r="190" spans="1:10" s="111" customFormat="1" ht="31.5" customHeight="1" x14ac:dyDescent="0.15">
      <c r="A190" s="107" t="s">
        <v>228</v>
      </c>
      <c r="B190" s="107">
        <v>1227</v>
      </c>
      <c r="C190" s="114" t="s">
        <v>646</v>
      </c>
      <c r="D190" s="339"/>
      <c r="E190" s="339"/>
      <c r="F190" s="339"/>
      <c r="G190" s="118" t="s">
        <v>458</v>
      </c>
      <c r="H190" s="107"/>
      <c r="I190" s="117">
        <f>ROUND(I184*12/1000,0)</f>
        <v>1</v>
      </c>
      <c r="J190" s="336"/>
    </row>
    <row r="191" spans="1:10" s="111" customFormat="1" ht="31.5" customHeight="1" x14ac:dyDescent="0.15">
      <c r="A191" s="107" t="s">
        <v>228</v>
      </c>
      <c r="B191" s="107">
        <v>1228</v>
      </c>
      <c r="C191" s="114" t="s">
        <v>722</v>
      </c>
      <c r="D191" s="339"/>
      <c r="E191" s="339"/>
      <c r="F191" s="339"/>
      <c r="G191" s="118" t="s">
        <v>544</v>
      </c>
      <c r="H191" s="107"/>
      <c r="I191" s="117">
        <f>ROUND(I184*10/1000,0)</f>
        <v>1</v>
      </c>
      <c r="J191" s="336"/>
    </row>
    <row r="192" spans="1:10" s="111" customFormat="1" ht="31.5" customHeight="1" x14ac:dyDescent="0.15">
      <c r="A192" s="107" t="s">
        <v>228</v>
      </c>
      <c r="B192" s="107">
        <v>1231</v>
      </c>
      <c r="C192" s="114" t="s">
        <v>139</v>
      </c>
      <c r="D192" s="339"/>
      <c r="E192" s="339"/>
      <c r="F192" s="339"/>
      <c r="G192" s="116" t="s">
        <v>29</v>
      </c>
      <c r="H192" s="107" t="s">
        <v>49</v>
      </c>
      <c r="I192" s="120">
        <f>'Ａ6　通所型(介護予防通所介護相当)'!J27</f>
        <v>144</v>
      </c>
      <c r="J192" s="336"/>
    </row>
    <row r="193" spans="1:10" s="111" customFormat="1" ht="31.5" customHeight="1" x14ac:dyDescent="0.15">
      <c r="A193" s="107" t="s">
        <v>228</v>
      </c>
      <c r="B193" s="107">
        <v>1232</v>
      </c>
      <c r="C193" s="114" t="s">
        <v>300</v>
      </c>
      <c r="D193" s="339"/>
      <c r="E193" s="339"/>
      <c r="F193" s="339"/>
      <c r="G193" s="116" t="s">
        <v>183</v>
      </c>
      <c r="H193" s="107"/>
      <c r="I193" s="117">
        <f>ROUND(I192*59/1000,0)</f>
        <v>8</v>
      </c>
      <c r="J193" s="336"/>
    </row>
    <row r="194" spans="1:10" s="111" customFormat="1" ht="31.5" customHeight="1" x14ac:dyDescent="0.15">
      <c r="A194" s="107" t="s">
        <v>228</v>
      </c>
      <c r="B194" s="107">
        <v>1233</v>
      </c>
      <c r="C194" s="114" t="s">
        <v>647</v>
      </c>
      <c r="D194" s="339"/>
      <c r="E194" s="339"/>
      <c r="F194" s="339"/>
      <c r="G194" s="116" t="s">
        <v>184</v>
      </c>
      <c r="H194" s="107"/>
      <c r="I194" s="117">
        <f>ROUND(I192*43/1000,0)</f>
        <v>6</v>
      </c>
      <c r="J194" s="336"/>
    </row>
    <row r="195" spans="1:10" s="111" customFormat="1" ht="31.5" customHeight="1" x14ac:dyDescent="0.15">
      <c r="A195" s="107" t="s">
        <v>228</v>
      </c>
      <c r="B195" s="107">
        <v>1234</v>
      </c>
      <c r="C195" s="114" t="s">
        <v>648</v>
      </c>
      <c r="D195" s="339"/>
      <c r="E195" s="339"/>
      <c r="F195" s="339"/>
      <c r="G195" s="116" t="s">
        <v>185</v>
      </c>
      <c r="H195" s="107"/>
      <c r="I195" s="117">
        <f>ROUND(I192*23/1000,0)</f>
        <v>3</v>
      </c>
      <c r="J195" s="336"/>
    </row>
    <row r="196" spans="1:10" s="111" customFormat="1" ht="31.5" customHeight="1" x14ac:dyDescent="0.15">
      <c r="A196" s="107" t="s">
        <v>228</v>
      </c>
      <c r="B196" s="107">
        <v>1235</v>
      </c>
      <c r="C196" s="114" t="s">
        <v>649</v>
      </c>
      <c r="D196" s="339"/>
      <c r="E196" s="339"/>
      <c r="F196" s="339"/>
      <c r="G196" s="116" t="s">
        <v>209</v>
      </c>
      <c r="H196" s="107"/>
      <c r="I196" s="117">
        <f>ROUND(I195*0.9,0)</f>
        <v>3</v>
      </c>
      <c r="J196" s="336"/>
    </row>
    <row r="197" spans="1:10" s="111" customFormat="1" ht="31.5" customHeight="1" x14ac:dyDescent="0.15">
      <c r="A197" s="107" t="s">
        <v>228</v>
      </c>
      <c r="B197" s="107">
        <v>1236</v>
      </c>
      <c r="C197" s="114" t="s">
        <v>650</v>
      </c>
      <c r="D197" s="339"/>
      <c r="E197" s="339"/>
      <c r="F197" s="339"/>
      <c r="G197" s="116" t="s">
        <v>204</v>
      </c>
      <c r="H197" s="107"/>
      <c r="I197" s="117">
        <f>ROUND(I195*0.8,0)</f>
        <v>2</v>
      </c>
      <c r="J197" s="336"/>
    </row>
    <row r="198" spans="1:10" s="111" customFormat="1" ht="31.5" customHeight="1" x14ac:dyDescent="0.15">
      <c r="A198" s="107" t="s">
        <v>228</v>
      </c>
      <c r="B198" s="107">
        <v>1237</v>
      </c>
      <c r="C198" s="114" t="s">
        <v>527</v>
      </c>
      <c r="D198" s="339"/>
      <c r="E198" s="339"/>
      <c r="F198" s="339"/>
      <c r="G198" s="118" t="s">
        <v>458</v>
      </c>
      <c r="H198" s="107"/>
      <c r="I198" s="117">
        <f>ROUND(I192*12/1000,0)</f>
        <v>2</v>
      </c>
      <c r="J198" s="336"/>
    </row>
    <row r="199" spans="1:10" s="111" customFormat="1" ht="31.5" customHeight="1" x14ac:dyDescent="0.15">
      <c r="A199" s="107" t="s">
        <v>228</v>
      </c>
      <c r="B199" s="107">
        <v>1238</v>
      </c>
      <c r="C199" s="114" t="s">
        <v>651</v>
      </c>
      <c r="D199" s="339"/>
      <c r="E199" s="339"/>
      <c r="F199" s="339"/>
      <c r="G199" s="118" t="s">
        <v>544</v>
      </c>
      <c r="H199" s="107"/>
      <c r="I199" s="117">
        <f>ROUND(I192*10/1000,0)</f>
        <v>1</v>
      </c>
      <c r="J199" s="336"/>
    </row>
    <row r="200" spans="1:10" s="111" customFormat="1" ht="31.5" customHeight="1" x14ac:dyDescent="0.15">
      <c r="A200" s="107" t="s">
        <v>228</v>
      </c>
      <c r="B200" s="107">
        <v>1241</v>
      </c>
      <c r="C200" s="114" t="s">
        <v>652</v>
      </c>
      <c r="D200" s="339"/>
      <c r="E200" s="339"/>
      <c r="F200" s="339" t="s">
        <v>719</v>
      </c>
      <c r="G200" s="116" t="s">
        <v>27</v>
      </c>
      <c r="H200" s="107" t="s">
        <v>52</v>
      </c>
      <c r="I200" s="120">
        <f>'Ａ6　通所型(介護予防通所介護相当)'!J28</f>
        <v>24</v>
      </c>
      <c r="J200" s="336"/>
    </row>
    <row r="201" spans="1:10" s="111" customFormat="1" ht="31.5" customHeight="1" x14ac:dyDescent="0.15">
      <c r="A201" s="107" t="s">
        <v>228</v>
      </c>
      <c r="B201" s="107">
        <v>1242</v>
      </c>
      <c r="C201" s="114" t="s">
        <v>653</v>
      </c>
      <c r="D201" s="339"/>
      <c r="E201" s="339"/>
      <c r="F201" s="339"/>
      <c r="G201" s="116" t="s">
        <v>183</v>
      </c>
      <c r="H201" s="107"/>
      <c r="I201" s="117">
        <f>ROUND(I200*59/1000,0)</f>
        <v>1</v>
      </c>
      <c r="J201" s="336"/>
    </row>
    <row r="202" spans="1:10" s="111" customFormat="1" ht="31.5" customHeight="1" x14ac:dyDescent="0.15">
      <c r="A202" s="107" t="s">
        <v>228</v>
      </c>
      <c r="B202" s="107">
        <v>1243</v>
      </c>
      <c r="C202" s="114" t="s">
        <v>654</v>
      </c>
      <c r="D202" s="339"/>
      <c r="E202" s="339"/>
      <c r="F202" s="339"/>
      <c r="G202" s="116" t="s">
        <v>184</v>
      </c>
      <c r="H202" s="107"/>
      <c r="I202" s="117">
        <f>ROUND(I200*43/1000,0)</f>
        <v>1</v>
      </c>
      <c r="J202" s="336"/>
    </row>
    <row r="203" spans="1:10" s="111" customFormat="1" ht="31.5" customHeight="1" x14ac:dyDescent="0.15">
      <c r="A203" s="107" t="s">
        <v>228</v>
      </c>
      <c r="B203" s="107">
        <v>1244</v>
      </c>
      <c r="C203" s="114" t="s">
        <v>655</v>
      </c>
      <c r="D203" s="339"/>
      <c r="E203" s="339"/>
      <c r="F203" s="339"/>
      <c r="G203" s="116" t="s">
        <v>185</v>
      </c>
      <c r="H203" s="107"/>
      <c r="I203" s="117">
        <f>ROUND(I200*23/1000,0)</f>
        <v>1</v>
      </c>
      <c r="J203" s="336"/>
    </row>
    <row r="204" spans="1:10" s="111" customFormat="1" ht="31.5" customHeight="1" x14ac:dyDescent="0.15">
      <c r="A204" s="107" t="s">
        <v>228</v>
      </c>
      <c r="B204" s="107">
        <v>1245</v>
      </c>
      <c r="C204" s="114" t="s">
        <v>734</v>
      </c>
      <c r="D204" s="339"/>
      <c r="E204" s="339"/>
      <c r="F204" s="339"/>
      <c r="G204" s="116" t="s">
        <v>209</v>
      </c>
      <c r="H204" s="107"/>
      <c r="I204" s="117">
        <f>ROUND(I203*0.9,0)</f>
        <v>1</v>
      </c>
      <c r="J204" s="336"/>
    </row>
    <row r="205" spans="1:10" s="111" customFormat="1" ht="31.5" customHeight="1" x14ac:dyDescent="0.15">
      <c r="A205" s="107" t="s">
        <v>228</v>
      </c>
      <c r="B205" s="107">
        <v>1246</v>
      </c>
      <c r="C205" s="114" t="s">
        <v>735</v>
      </c>
      <c r="D205" s="339"/>
      <c r="E205" s="339"/>
      <c r="F205" s="339"/>
      <c r="G205" s="116" t="s">
        <v>204</v>
      </c>
      <c r="H205" s="107"/>
      <c r="I205" s="117">
        <f>ROUND(I203*0.8,0)</f>
        <v>1</v>
      </c>
      <c r="J205" s="336"/>
    </row>
    <row r="206" spans="1:10" s="111" customFormat="1" ht="31.5" customHeight="1" x14ac:dyDescent="0.15">
      <c r="A206" s="107" t="s">
        <v>228</v>
      </c>
      <c r="B206" s="107">
        <v>1251</v>
      </c>
      <c r="C206" s="114" t="s">
        <v>785</v>
      </c>
      <c r="D206" s="339"/>
      <c r="E206" s="339"/>
      <c r="F206" s="339"/>
      <c r="G206" s="116" t="s">
        <v>29</v>
      </c>
      <c r="H206" s="107" t="s">
        <v>50</v>
      </c>
      <c r="I206" s="117">
        <f>'Ａ6　通所型(介護予防通所介護相当)'!J29</f>
        <v>48</v>
      </c>
      <c r="J206" s="336"/>
    </row>
    <row r="207" spans="1:10" s="111" customFormat="1" ht="31.5" customHeight="1" x14ac:dyDescent="0.15">
      <c r="A207" s="107" t="s">
        <v>228</v>
      </c>
      <c r="B207" s="107">
        <v>1252</v>
      </c>
      <c r="C207" s="114" t="s">
        <v>786</v>
      </c>
      <c r="D207" s="339"/>
      <c r="E207" s="339"/>
      <c r="F207" s="339"/>
      <c r="G207" s="116" t="s">
        <v>183</v>
      </c>
      <c r="H207" s="107"/>
      <c r="I207" s="117">
        <f>ROUND(I206*59/1000,0)</f>
        <v>3</v>
      </c>
      <c r="J207" s="336"/>
    </row>
    <row r="208" spans="1:10" s="111" customFormat="1" ht="31.5" customHeight="1" x14ac:dyDescent="0.15">
      <c r="A208" s="107" t="s">
        <v>228</v>
      </c>
      <c r="B208" s="107">
        <v>1253</v>
      </c>
      <c r="C208" s="114" t="s">
        <v>787</v>
      </c>
      <c r="D208" s="339"/>
      <c r="E208" s="339"/>
      <c r="F208" s="339"/>
      <c r="G208" s="116" t="s">
        <v>184</v>
      </c>
      <c r="H208" s="107"/>
      <c r="I208" s="117">
        <f>ROUND(I206*43/1000,0)</f>
        <v>2</v>
      </c>
      <c r="J208" s="336"/>
    </row>
    <row r="209" spans="1:10" s="111" customFormat="1" ht="31.5" customHeight="1" x14ac:dyDescent="0.15">
      <c r="A209" s="107" t="s">
        <v>228</v>
      </c>
      <c r="B209" s="107">
        <v>1254</v>
      </c>
      <c r="C209" s="114" t="s">
        <v>788</v>
      </c>
      <c r="D209" s="339"/>
      <c r="E209" s="339"/>
      <c r="F209" s="339"/>
      <c r="G209" s="116" t="s">
        <v>185</v>
      </c>
      <c r="H209" s="107"/>
      <c r="I209" s="117">
        <f>ROUND(I206*23/1000,0)</f>
        <v>1</v>
      </c>
      <c r="J209" s="336"/>
    </row>
    <row r="210" spans="1:10" s="111" customFormat="1" ht="31.5" customHeight="1" x14ac:dyDescent="0.15">
      <c r="A210" s="107" t="s">
        <v>228</v>
      </c>
      <c r="B210" s="107">
        <v>1255</v>
      </c>
      <c r="C210" s="114" t="s">
        <v>789</v>
      </c>
      <c r="D210" s="339"/>
      <c r="E210" s="339"/>
      <c r="F210" s="339"/>
      <c r="G210" s="116" t="s">
        <v>203</v>
      </c>
      <c r="H210" s="107"/>
      <c r="I210" s="117">
        <f>ROUND(I209*0.9,0)</f>
        <v>1</v>
      </c>
      <c r="J210" s="336"/>
    </row>
    <row r="211" spans="1:10" s="111" customFormat="1" ht="31.5" customHeight="1" x14ac:dyDescent="0.15">
      <c r="A211" s="107" t="s">
        <v>228</v>
      </c>
      <c r="B211" s="107">
        <v>1256</v>
      </c>
      <c r="C211" s="114" t="s">
        <v>790</v>
      </c>
      <c r="D211" s="339"/>
      <c r="E211" s="339"/>
      <c r="F211" s="339"/>
      <c r="G211" s="116" t="s">
        <v>204</v>
      </c>
      <c r="H211" s="107"/>
      <c r="I211" s="117">
        <f>ROUND(I209*0.8,0)</f>
        <v>1</v>
      </c>
      <c r="J211" s="336"/>
    </row>
    <row r="212" spans="1:10" s="111" customFormat="1" ht="31.5" customHeight="1" x14ac:dyDescent="0.15">
      <c r="A212" s="107" t="s">
        <v>228</v>
      </c>
      <c r="B212" s="107">
        <v>1257</v>
      </c>
      <c r="C212" s="114" t="s">
        <v>791</v>
      </c>
      <c r="D212" s="339"/>
      <c r="E212" s="339"/>
      <c r="F212" s="339"/>
      <c r="G212" s="118" t="s">
        <v>458</v>
      </c>
      <c r="H212" s="107"/>
      <c r="I212" s="117">
        <f>ROUND(I206*12/1000,0)</f>
        <v>1</v>
      </c>
      <c r="J212" s="336"/>
    </row>
    <row r="213" spans="1:10" s="111" customFormat="1" ht="31.5" customHeight="1" x14ac:dyDescent="0.15">
      <c r="A213" s="107" t="s">
        <v>228</v>
      </c>
      <c r="B213" s="107">
        <v>1501</v>
      </c>
      <c r="C213" s="114" t="s">
        <v>599</v>
      </c>
      <c r="D213" s="339" t="s">
        <v>715</v>
      </c>
      <c r="E213" s="339"/>
      <c r="F213" s="339"/>
      <c r="G213" s="344" t="s">
        <v>21</v>
      </c>
      <c r="H213" s="345"/>
      <c r="I213" s="120">
        <f>'Ａ6　通所型(介護予防通所介護相当)'!J30</f>
        <v>100</v>
      </c>
      <c r="J213" s="336"/>
    </row>
    <row r="214" spans="1:10" s="111" customFormat="1" ht="31.5" customHeight="1" x14ac:dyDescent="0.15">
      <c r="A214" s="107" t="s">
        <v>228</v>
      </c>
      <c r="B214" s="107">
        <v>1502</v>
      </c>
      <c r="C214" s="114" t="s">
        <v>792</v>
      </c>
      <c r="D214" s="339"/>
      <c r="E214" s="339"/>
      <c r="F214" s="339"/>
      <c r="G214" s="116" t="s">
        <v>183</v>
      </c>
      <c r="H214" s="107"/>
      <c r="I214" s="117">
        <f>ROUND(I213*59/1000,0)</f>
        <v>6</v>
      </c>
      <c r="J214" s="336"/>
    </row>
    <row r="215" spans="1:10" s="111" customFormat="1" ht="31.5" customHeight="1" x14ac:dyDescent="0.15">
      <c r="A215" s="107" t="s">
        <v>228</v>
      </c>
      <c r="B215" s="107">
        <v>1503</v>
      </c>
      <c r="C215" s="114" t="s">
        <v>793</v>
      </c>
      <c r="D215" s="339"/>
      <c r="E215" s="339"/>
      <c r="F215" s="339"/>
      <c r="G215" s="116" t="s">
        <v>184</v>
      </c>
      <c r="H215" s="107"/>
      <c r="I215" s="117">
        <f>ROUND(I213*43/1000,0)</f>
        <v>4</v>
      </c>
      <c r="J215" s="336"/>
    </row>
    <row r="216" spans="1:10" s="111" customFormat="1" ht="31.5" customHeight="1" x14ac:dyDescent="0.15">
      <c r="A216" s="107" t="s">
        <v>228</v>
      </c>
      <c r="B216" s="107">
        <v>1504</v>
      </c>
      <c r="C216" s="114" t="s">
        <v>794</v>
      </c>
      <c r="D216" s="339"/>
      <c r="E216" s="339"/>
      <c r="F216" s="339"/>
      <c r="G216" s="116" t="s">
        <v>185</v>
      </c>
      <c r="H216" s="107"/>
      <c r="I216" s="117">
        <f>ROUND(I213*23/1000,0)</f>
        <v>2</v>
      </c>
      <c r="J216" s="336"/>
    </row>
    <row r="217" spans="1:10" s="111" customFormat="1" ht="31.5" customHeight="1" x14ac:dyDescent="0.15">
      <c r="A217" s="107" t="s">
        <v>228</v>
      </c>
      <c r="B217" s="107">
        <v>1505</v>
      </c>
      <c r="C217" s="114" t="s">
        <v>795</v>
      </c>
      <c r="D217" s="339"/>
      <c r="E217" s="339"/>
      <c r="F217" s="339"/>
      <c r="G217" s="116" t="s">
        <v>209</v>
      </c>
      <c r="H217" s="107"/>
      <c r="I217" s="117">
        <f>ROUND(I216*0.9,0)</f>
        <v>2</v>
      </c>
      <c r="J217" s="336"/>
    </row>
    <row r="218" spans="1:10" s="111" customFormat="1" ht="31.5" customHeight="1" x14ac:dyDescent="0.15">
      <c r="A218" s="107" t="s">
        <v>228</v>
      </c>
      <c r="B218" s="107">
        <v>1506</v>
      </c>
      <c r="C218" s="114" t="s">
        <v>796</v>
      </c>
      <c r="D218" s="339"/>
      <c r="E218" s="339"/>
      <c r="F218" s="339"/>
      <c r="G218" s="116" t="s">
        <v>204</v>
      </c>
      <c r="H218" s="107"/>
      <c r="I218" s="117">
        <f>ROUND(I216*0.8,0)</f>
        <v>2</v>
      </c>
      <c r="J218" s="336"/>
    </row>
    <row r="219" spans="1:10" s="111" customFormat="1" ht="31.5" customHeight="1" x14ac:dyDescent="0.15">
      <c r="A219" s="107" t="s">
        <v>228</v>
      </c>
      <c r="B219" s="107">
        <v>1507</v>
      </c>
      <c r="C219" s="114" t="s">
        <v>797</v>
      </c>
      <c r="D219" s="339"/>
      <c r="E219" s="339"/>
      <c r="F219" s="339"/>
      <c r="G219" s="118" t="s">
        <v>458</v>
      </c>
      <c r="H219" s="107"/>
      <c r="I219" s="117">
        <f>ROUND(I213*12/1000,0)</f>
        <v>1</v>
      </c>
      <c r="J219" s="336"/>
    </row>
    <row r="220" spans="1:10" s="111" customFormat="1" ht="31.5" customHeight="1" x14ac:dyDescent="0.15">
      <c r="A220" s="107" t="s">
        <v>228</v>
      </c>
      <c r="B220" s="107">
        <v>1508</v>
      </c>
      <c r="C220" s="114" t="s">
        <v>798</v>
      </c>
      <c r="D220" s="339"/>
      <c r="E220" s="339"/>
      <c r="F220" s="339"/>
      <c r="G220" s="118" t="s">
        <v>544</v>
      </c>
      <c r="H220" s="107"/>
      <c r="I220" s="117">
        <f>ROUND(I213*10/1000,0)</f>
        <v>1</v>
      </c>
      <c r="J220" s="336"/>
    </row>
    <row r="221" spans="1:10" s="111" customFormat="1" ht="31.5" customHeight="1" x14ac:dyDescent="0.15">
      <c r="A221" s="107" t="s">
        <v>228</v>
      </c>
      <c r="B221" s="107">
        <v>1511</v>
      </c>
      <c r="C221" s="114" t="s">
        <v>656</v>
      </c>
      <c r="D221" s="339"/>
      <c r="E221" s="339"/>
      <c r="F221" s="339"/>
      <c r="G221" s="344" t="s">
        <v>21</v>
      </c>
      <c r="H221" s="345"/>
      <c r="I221" s="120">
        <f>'Ａ6　通所型(介護予防通所介護相当)'!J31</f>
        <v>200</v>
      </c>
      <c r="J221" s="336"/>
    </row>
    <row r="222" spans="1:10" s="111" customFormat="1" ht="31.5" customHeight="1" x14ac:dyDescent="0.15">
      <c r="A222" s="107" t="s">
        <v>228</v>
      </c>
      <c r="B222" s="107">
        <v>1512</v>
      </c>
      <c r="C222" s="114" t="s">
        <v>657</v>
      </c>
      <c r="D222" s="339"/>
      <c r="E222" s="339"/>
      <c r="F222" s="339"/>
      <c r="G222" s="116" t="s">
        <v>183</v>
      </c>
      <c r="H222" s="107"/>
      <c r="I222" s="117">
        <f>ROUND(I221*59/1000,0)</f>
        <v>12</v>
      </c>
      <c r="J222" s="336"/>
    </row>
    <row r="223" spans="1:10" s="111" customFormat="1" ht="31.5" customHeight="1" x14ac:dyDescent="0.15">
      <c r="A223" s="107" t="s">
        <v>228</v>
      </c>
      <c r="B223" s="107">
        <v>1513</v>
      </c>
      <c r="C223" s="114" t="s">
        <v>658</v>
      </c>
      <c r="D223" s="339"/>
      <c r="E223" s="339"/>
      <c r="F223" s="339"/>
      <c r="G223" s="116" t="s">
        <v>184</v>
      </c>
      <c r="H223" s="107"/>
      <c r="I223" s="117">
        <f>ROUND(I221*43/1000,0)</f>
        <v>9</v>
      </c>
      <c r="J223" s="336"/>
    </row>
    <row r="224" spans="1:10" s="111" customFormat="1" ht="31.5" customHeight="1" x14ac:dyDescent="0.15">
      <c r="A224" s="107" t="s">
        <v>228</v>
      </c>
      <c r="B224" s="107">
        <v>1514</v>
      </c>
      <c r="C224" s="114" t="s">
        <v>659</v>
      </c>
      <c r="D224" s="339"/>
      <c r="E224" s="339"/>
      <c r="F224" s="339"/>
      <c r="G224" s="116" t="s">
        <v>185</v>
      </c>
      <c r="H224" s="107"/>
      <c r="I224" s="117">
        <f>ROUND(I221*23/1000,0)</f>
        <v>5</v>
      </c>
      <c r="J224" s="336"/>
    </row>
    <row r="225" spans="1:10" s="111" customFormat="1" ht="31.5" customHeight="1" x14ac:dyDescent="0.15">
      <c r="A225" s="107" t="s">
        <v>228</v>
      </c>
      <c r="B225" s="107">
        <v>1515</v>
      </c>
      <c r="C225" s="114" t="s">
        <v>660</v>
      </c>
      <c r="D225" s="339"/>
      <c r="E225" s="339"/>
      <c r="F225" s="339"/>
      <c r="G225" s="116" t="s">
        <v>209</v>
      </c>
      <c r="H225" s="107"/>
      <c r="I225" s="117">
        <f>ROUND(I224*0.9,0)</f>
        <v>5</v>
      </c>
      <c r="J225" s="336"/>
    </row>
    <row r="226" spans="1:10" s="111" customFormat="1" ht="31.5" customHeight="1" x14ac:dyDescent="0.15">
      <c r="A226" s="107" t="s">
        <v>228</v>
      </c>
      <c r="B226" s="107">
        <v>1516</v>
      </c>
      <c r="C226" s="114" t="s">
        <v>661</v>
      </c>
      <c r="D226" s="339"/>
      <c r="E226" s="339"/>
      <c r="F226" s="339"/>
      <c r="G226" s="116" t="s">
        <v>204</v>
      </c>
      <c r="H226" s="107"/>
      <c r="I226" s="117">
        <f>ROUND(I224*0.8,0)</f>
        <v>4</v>
      </c>
      <c r="J226" s="336"/>
    </row>
    <row r="227" spans="1:10" s="111" customFormat="1" ht="31.5" customHeight="1" x14ac:dyDescent="0.15">
      <c r="A227" s="107" t="s">
        <v>228</v>
      </c>
      <c r="B227" s="107">
        <v>1517</v>
      </c>
      <c r="C227" s="114" t="s">
        <v>662</v>
      </c>
      <c r="D227" s="339"/>
      <c r="E227" s="339"/>
      <c r="F227" s="339"/>
      <c r="G227" s="118" t="s">
        <v>458</v>
      </c>
      <c r="H227" s="107"/>
      <c r="I227" s="117">
        <f>ROUND(I221*12/1000,0)</f>
        <v>2</v>
      </c>
      <c r="J227" s="336"/>
    </row>
    <row r="228" spans="1:10" s="111" customFormat="1" ht="31.5" customHeight="1" x14ac:dyDescent="0.15">
      <c r="A228" s="107" t="s">
        <v>228</v>
      </c>
      <c r="B228" s="107">
        <v>1518</v>
      </c>
      <c r="C228" s="114" t="s">
        <v>663</v>
      </c>
      <c r="D228" s="339"/>
      <c r="E228" s="339"/>
      <c r="F228" s="339"/>
      <c r="G228" s="118" t="s">
        <v>544</v>
      </c>
      <c r="H228" s="107"/>
      <c r="I228" s="117">
        <f>ROUND(I221*10/1000,0)</f>
        <v>2</v>
      </c>
      <c r="J228" s="336"/>
    </row>
    <row r="229" spans="1:10" s="111" customFormat="1" ht="31.5" customHeight="1" x14ac:dyDescent="0.15">
      <c r="A229" s="107" t="s">
        <v>228</v>
      </c>
      <c r="B229" s="107">
        <v>1521</v>
      </c>
      <c r="C229" s="114" t="s">
        <v>601</v>
      </c>
      <c r="D229" s="339"/>
      <c r="E229" s="339"/>
      <c r="F229" s="339"/>
      <c r="G229" s="106" t="s">
        <v>301</v>
      </c>
      <c r="H229" s="107" t="s">
        <v>22</v>
      </c>
      <c r="I229" s="120">
        <f>'Ａ6　通所型(介護予防通所介護相当)'!J32</f>
        <v>100</v>
      </c>
      <c r="J229" s="336"/>
    </row>
    <row r="230" spans="1:10" s="111" customFormat="1" ht="31.5" customHeight="1" x14ac:dyDescent="0.15">
      <c r="A230" s="107" t="s">
        <v>228</v>
      </c>
      <c r="B230" s="107">
        <v>1522</v>
      </c>
      <c r="C230" s="114" t="s">
        <v>664</v>
      </c>
      <c r="D230" s="339"/>
      <c r="E230" s="339"/>
      <c r="F230" s="339"/>
      <c r="G230" s="116" t="s">
        <v>183</v>
      </c>
      <c r="H230" s="107"/>
      <c r="I230" s="117">
        <f>ROUND(I229*59/1000,0)</f>
        <v>6</v>
      </c>
      <c r="J230" s="336"/>
    </row>
    <row r="231" spans="1:10" s="111" customFormat="1" ht="31.5" customHeight="1" x14ac:dyDescent="0.15">
      <c r="A231" s="107" t="s">
        <v>228</v>
      </c>
      <c r="B231" s="107">
        <v>1523</v>
      </c>
      <c r="C231" s="114" t="s">
        <v>665</v>
      </c>
      <c r="D231" s="339"/>
      <c r="E231" s="339"/>
      <c r="F231" s="339"/>
      <c r="G231" s="116" t="s">
        <v>184</v>
      </c>
      <c r="H231" s="107"/>
      <c r="I231" s="117">
        <f>ROUND(I229*43/1000,0)</f>
        <v>4</v>
      </c>
      <c r="J231" s="336"/>
    </row>
    <row r="232" spans="1:10" s="111" customFormat="1" ht="31.5" customHeight="1" x14ac:dyDescent="0.15">
      <c r="A232" s="107" t="s">
        <v>228</v>
      </c>
      <c r="B232" s="107">
        <v>1524</v>
      </c>
      <c r="C232" s="114" t="s">
        <v>666</v>
      </c>
      <c r="D232" s="339"/>
      <c r="E232" s="339"/>
      <c r="F232" s="339"/>
      <c r="G232" s="116" t="s">
        <v>185</v>
      </c>
      <c r="H232" s="107"/>
      <c r="I232" s="117">
        <f>ROUND(I229*23/1000,0)</f>
        <v>2</v>
      </c>
      <c r="J232" s="336"/>
    </row>
    <row r="233" spans="1:10" s="111" customFormat="1" ht="31.5" customHeight="1" x14ac:dyDescent="0.15">
      <c r="A233" s="107" t="s">
        <v>228</v>
      </c>
      <c r="B233" s="107">
        <v>1525</v>
      </c>
      <c r="C233" s="114" t="s">
        <v>667</v>
      </c>
      <c r="D233" s="339"/>
      <c r="E233" s="339"/>
      <c r="F233" s="339"/>
      <c r="G233" s="116" t="s">
        <v>209</v>
      </c>
      <c r="H233" s="107"/>
      <c r="I233" s="117">
        <f>ROUND(I232*0.9,0)</f>
        <v>2</v>
      </c>
      <c r="J233" s="336"/>
    </row>
    <row r="234" spans="1:10" s="111" customFormat="1" ht="31.5" customHeight="1" x14ac:dyDescent="0.15">
      <c r="A234" s="107" t="s">
        <v>228</v>
      </c>
      <c r="B234" s="107">
        <v>1526</v>
      </c>
      <c r="C234" s="114" t="s">
        <v>668</v>
      </c>
      <c r="D234" s="339"/>
      <c r="E234" s="339"/>
      <c r="F234" s="339"/>
      <c r="G234" s="116" t="s">
        <v>204</v>
      </c>
      <c r="H234" s="107"/>
      <c r="I234" s="117">
        <f>ROUND(I232*0.8,0)</f>
        <v>2</v>
      </c>
      <c r="J234" s="336"/>
    </row>
    <row r="235" spans="1:10" s="111" customFormat="1" ht="31.5" customHeight="1" x14ac:dyDescent="0.15">
      <c r="A235" s="107" t="s">
        <v>228</v>
      </c>
      <c r="B235" s="107">
        <v>1527</v>
      </c>
      <c r="C235" s="114" t="s">
        <v>669</v>
      </c>
      <c r="D235" s="339"/>
      <c r="E235" s="339"/>
      <c r="F235" s="339"/>
      <c r="G235" s="118" t="s">
        <v>458</v>
      </c>
      <c r="H235" s="107"/>
      <c r="I235" s="117">
        <f>ROUND(I229*12/1000,0)</f>
        <v>1</v>
      </c>
      <c r="J235" s="336"/>
    </row>
    <row r="236" spans="1:10" s="111" customFormat="1" ht="31.5" customHeight="1" x14ac:dyDescent="0.15">
      <c r="A236" s="107" t="s">
        <v>228</v>
      </c>
      <c r="B236" s="107">
        <v>1528</v>
      </c>
      <c r="C236" s="114" t="s">
        <v>670</v>
      </c>
      <c r="D236" s="339"/>
      <c r="E236" s="339"/>
      <c r="F236" s="339"/>
      <c r="G236" s="118" t="s">
        <v>544</v>
      </c>
      <c r="H236" s="107"/>
      <c r="I236" s="117">
        <f>ROUND(I229*10/1000,0)</f>
        <v>1</v>
      </c>
      <c r="J236" s="337"/>
    </row>
    <row r="237" spans="1:10" s="111" customFormat="1" ht="31.5" customHeight="1" x14ac:dyDescent="0.15">
      <c r="A237" s="107" t="s">
        <v>228</v>
      </c>
      <c r="B237" s="107">
        <v>1601</v>
      </c>
      <c r="C237" s="121" t="s">
        <v>606</v>
      </c>
      <c r="D237" s="299" t="s">
        <v>717</v>
      </c>
      <c r="E237" s="299"/>
      <c r="F237" s="299"/>
      <c r="G237" s="118" t="s">
        <v>609</v>
      </c>
      <c r="H237" s="107" t="s">
        <v>681</v>
      </c>
      <c r="I237" s="117">
        <v>20</v>
      </c>
      <c r="J237" s="299" t="s">
        <v>302</v>
      </c>
    </row>
    <row r="238" spans="1:10" s="111" customFormat="1" ht="31.5" customHeight="1" x14ac:dyDescent="0.15">
      <c r="A238" s="107" t="s">
        <v>228</v>
      </c>
      <c r="B238" s="107">
        <v>1602</v>
      </c>
      <c r="C238" s="121" t="s">
        <v>671</v>
      </c>
      <c r="D238" s="299"/>
      <c r="E238" s="299"/>
      <c r="F238" s="299"/>
      <c r="G238" s="118" t="s">
        <v>183</v>
      </c>
      <c r="H238" s="107"/>
      <c r="I238" s="117">
        <f>ROUND(I237*59/1000,0)</f>
        <v>1</v>
      </c>
      <c r="J238" s="299"/>
    </row>
    <row r="239" spans="1:10" s="111" customFormat="1" ht="31.5" customHeight="1" x14ac:dyDescent="0.15">
      <c r="A239" s="107" t="s">
        <v>228</v>
      </c>
      <c r="B239" s="107">
        <v>1603</v>
      </c>
      <c r="C239" s="123" t="s">
        <v>672</v>
      </c>
      <c r="D239" s="299"/>
      <c r="E239" s="299"/>
      <c r="F239" s="299"/>
      <c r="G239" s="116" t="s">
        <v>184</v>
      </c>
      <c r="H239" s="107"/>
      <c r="I239" s="117">
        <f>ROUND(I237*43/1000,0)</f>
        <v>1</v>
      </c>
      <c r="J239" s="299"/>
    </row>
    <row r="240" spans="1:10" s="111" customFormat="1" ht="31.5" customHeight="1" x14ac:dyDescent="0.15">
      <c r="A240" s="107" t="s">
        <v>228</v>
      </c>
      <c r="B240" s="107">
        <v>1604</v>
      </c>
      <c r="C240" s="121" t="s">
        <v>607</v>
      </c>
      <c r="D240" s="299"/>
      <c r="E240" s="299"/>
      <c r="F240" s="299"/>
      <c r="G240" s="116" t="s">
        <v>608</v>
      </c>
      <c r="H240" s="107" t="s">
        <v>201</v>
      </c>
      <c r="I240" s="120">
        <v>5</v>
      </c>
      <c r="J240" s="299"/>
    </row>
    <row r="241" spans="1:10" s="111" customFormat="1" ht="31.5" customHeight="1" x14ac:dyDescent="0.15">
      <c r="A241" s="107" t="s">
        <v>228</v>
      </c>
      <c r="B241" s="107">
        <v>1631</v>
      </c>
      <c r="C241" s="114" t="s">
        <v>728</v>
      </c>
      <c r="D241" s="299" t="s">
        <v>703</v>
      </c>
      <c r="E241" s="299"/>
      <c r="F241" s="299"/>
      <c r="G241" s="344" t="s">
        <v>676</v>
      </c>
      <c r="H241" s="345"/>
      <c r="I241" s="120">
        <f>'Ａ6　通所型(介護予防通所介護相当)'!J35</f>
        <v>40</v>
      </c>
      <c r="J241" s="299" t="s">
        <v>690</v>
      </c>
    </row>
    <row r="242" spans="1:10" s="111" customFormat="1" ht="31.5" customHeight="1" x14ac:dyDescent="0.15">
      <c r="A242" s="107" t="s">
        <v>228</v>
      </c>
      <c r="B242" s="107">
        <v>1632</v>
      </c>
      <c r="C242" s="114" t="s">
        <v>729</v>
      </c>
      <c r="D242" s="299"/>
      <c r="E242" s="299"/>
      <c r="F242" s="299"/>
      <c r="G242" s="116" t="s">
        <v>183</v>
      </c>
      <c r="H242" s="107"/>
      <c r="I242" s="117">
        <f>ROUND(I241*59/1000,0)</f>
        <v>2</v>
      </c>
      <c r="J242" s="299"/>
    </row>
    <row r="243" spans="1:10" s="111" customFormat="1" ht="31.5" customHeight="1" x14ac:dyDescent="0.15">
      <c r="A243" s="107" t="s">
        <v>228</v>
      </c>
      <c r="B243" s="107">
        <v>1633</v>
      </c>
      <c r="C243" s="114" t="s">
        <v>730</v>
      </c>
      <c r="D243" s="299"/>
      <c r="E243" s="299"/>
      <c r="F243" s="299"/>
      <c r="G243" s="116" t="s">
        <v>184</v>
      </c>
      <c r="H243" s="107"/>
      <c r="I243" s="117">
        <f>ROUND(I241*43/1000,0)</f>
        <v>2</v>
      </c>
      <c r="J243" s="299"/>
    </row>
    <row r="244" spans="1:10" s="111" customFormat="1" ht="31.5" customHeight="1" x14ac:dyDescent="0.15">
      <c r="A244" s="107" t="s">
        <v>228</v>
      </c>
      <c r="B244" s="107">
        <v>1634</v>
      </c>
      <c r="C244" s="114" t="s">
        <v>731</v>
      </c>
      <c r="D244" s="299"/>
      <c r="E244" s="299"/>
      <c r="F244" s="299"/>
      <c r="G244" s="116" t="s">
        <v>185</v>
      </c>
      <c r="H244" s="107"/>
      <c r="I244" s="117">
        <f>ROUND(I241*23/1000,0)</f>
        <v>1</v>
      </c>
      <c r="J244" s="299"/>
    </row>
    <row r="245" spans="1:10" s="111" customFormat="1" ht="31.5" customHeight="1" x14ac:dyDescent="0.15">
      <c r="A245" s="107" t="s">
        <v>228</v>
      </c>
      <c r="B245" s="107">
        <v>1635</v>
      </c>
      <c r="C245" s="114" t="s">
        <v>732</v>
      </c>
      <c r="D245" s="299"/>
      <c r="E245" s="299"/>
      <c r="F245" s="299"/>
      <c r="G245" s="116" t="s">
        <v>209</v>
      </c>
      <c r="H245" s="107"/>
      <c r="I245" s="117">
        <f>ROUND(I244*0.9,0)</f>
        <v>1</v>
      </c>
      <c r="J245" s="299"/>
    </row>
    <row r="246" spans="1:10" s="111" customFormat="1" ht="31.5" customHeight="1" x14ac:dyDescent="0.15">
      <c r="A246" s="107" t="s">
        <v>228</v>
      </c>
      <c r="B246" s="107">
        <v>1636</v>
      </c>
      <c r="C246" s="114" t="s">
        <v>733</v>
      </c>
      <c r="D246" s="299"/>
      <c r="E246" s="299"/>
      <c r="F246" s="299"/>
      <c r="G246" s="116" t="s">
        <v>204</v>
      </c>
      <c r="H246" s="107"/>
      <c r="I246" s="124">
        <f>ROUND(I244*0.8,0)</f>
        <v>1</v>
      </c>
      <c r="J246" s="335"/>
    </row>
    <row r="247" spans="1:10" ht="31.5" customHeight="1" x14ac:dyDescent="0.15">
      <c r="A247" s="47"/>
      <c r="B247" s="46"/>
      <c r="C247" s="40"/>
      <c r="D247" s="47"/>
      <c r="E247" s="47"/>
      <c r="F247" s="47"/>
      <c r="G247" s="57"/>
      <c r="H247" s="46"/>
      <c r="I247" s="61"/>
      <c r="J247" s="46"/>
    </row>
    <row r="248" spans="1:10" ht="31.5" customHeight="1" x14ac:dyDescent="0.15">
      <c r="A248" s="48"/>
      <c r="B248" s="66"/>
      <c r="C248" s="41"/>
      <c r="D248" s="48"/>
      <c r="E248" s="48"/>
      <c r="F248" s="48"/>
      <c r="G248" s="67"/>
      <c r="H248" s="66"/>
      <c r="I248" s="62"/>
      <c r="J248" s="52"/>
    </row>
    <row r="249" spans="1:10" ht="31.5" customHeight="1" x14ac:dyDescent="0.15">
      <c r="A249" s="50" t="s">
        <v>23</v>
      </c>
      <c r="B249" s="66"/>
      <c r="C249" s="42"/>
      <c r="D249" s="49"/>
      <c r="E249" s="49"/>
      <c r="F249" s="49"/>
      <c r="G249" s="69"/>
      <c r="H249" s="68"/>
      <c r="I249" s="63"/>
      <c r="J249" s="55"/>
    </row>
    <row r="250" spans="1:10" ht="31.5" customHeight="1" x14ac:dyDescent="0.15">
      <c r="A250" s="182" t="s">
        <v>2</v>
      </c>
      <c r="B250" s="182"/>
      <c r="C250" s="181" t="s">
        <v>3</v>
      </c>
      <c r="D250" s="181" t="s">
        <v>4</v>
      </c>
      <c r="E250" s="181"/>
      <c r="F250" s="181"/>
      <c r="G250" s="181"/>
      <c r="H250" s="181"/>
      <c r="I250" s="349" t="s">
        <v>9</v>
      </c>
      <c r="J250" s="181" t="s">
        <v>10</v>
      </c>
    </row>
    <row r="251" spans="1:10" ht="31.5" customHeight="1" x14ac:dyDescent="0.15">
      <c r="A251" s="54" t="s">
        <v>0</v>
      </c>
      <c r="B251" s="54" t="s">
        <v>1</v>
      </c>
      <c r="C251" s="182"/>
      <c r="D251" s="182"/>
      <c r="E251" s="182"/>
      <c r="F251" s="182"/>
      <c r="G251" s="182"/>
      <c r="H251" s="182"/>
      <c r="I251" s="346"/>
      <c r="J251" s="182"/>
    </row>
    <row r="252" spans="1:10" s="111" customFormat="1" ht="31.5" customHeight="1" x14ac:dyDescent="0.15">
      <c r="A252" s="105" t="s">
        <v>215</v>
      </c>
      <c r="B252" s="105">
        <v>1301</v>
      </c>
      <c r="C252" s="87" t="s">
        <v>144</v>
      </c>
      <c r="D252" s="352" t="s">
        <v>216</v>
      </c>
      <c r="E252" s="352"/>
      <c r="F252" s="297" t="s">
        <v>27</v>
      </c>
      <c r="G252" s="105" t="s">
        <v>677</v>
      </c>
      <c r="H252" s="341" t="s">
        <v>157</v>
      </c>
      <c r="I252" s="120">
        <f>'Ａ6　通所型(介護予防通所介護相当)'!J47</f>
        <v>1170</v>
      </c>
      <c r="J252" s="156" t="s">
        <v>11</v>
      </c>
    </row>
    <row r="253" spans="1:10" s="111" customFormat="1" ht="31.5" customHeight="1" x14ac:dyDescent="0.15">
      <c r="A253" s="105" t="s">
        <v>215</v>
      </c>
      <c r="B253" s="105">
        <v>1302</v>
      </c>
      <c r="C253" s="87" t="s">
        <v>303</v>
      </c>
      <c r="D253" s="352"/>
      <c r="E253" s="352"/>
      <c r="F253" s="297"/>
      <c r="G253" s="118" t="s">
        <v>304</v>
      </c>
      <c r="H253" s="342"/>
      <c r="I253" s="117">
        <f>ROUND(I252*59/1000,0)</f>
        <v>69</v>
      </c>
      <c r="J253" s="157"/>
    </row>
    <row r="254" spans="1:10" s="111" customFormat="1" ht="31.5" customHeight="1" x14ac:dyDescent="0.15">
      <c r="A254" s="105" t="s">
        <v>215</v>
      </c>
      <c r="B254" s="105">
        <v>1303</v>
      </c>
      <c r="C254" s="87" t="s">
        <v>305</v>
      </c>
      <c r="D254" s="352"/>
      <c r="E254" s="352"/>
      <c r="F254" s="297"/>
      <c r="G254" s="118" t="s">
        <v>306</v>
      </c>
      <c r="H254" s="342"/>
      <c r="I254" s="117">
        <f>ROUND(I252*43/1000,0)</f>
        <v>50</v>
      </c>
      <c r="J254" s="157"/>
    </row>
    <row r="255" spans="1:10" s="111" customFormat="1" ht="31.5" customHeight="1" x14ac:dyDescent="0.15">
      <c r="A255" s="105" t="s">
        <v>228</v>
      </c>
      <c r="B255" s="105">
        <v>1304</v>
      </c>
      <c r="C255" s="87" t="s">
        <v>307</v>
      </c>
      <c r="D255" s="352"/>
      <c r="E255" s="352"/>
      <c r="F255" s="297"/>
      <c r="G255" s="118" t="s">
        <v>308</v>
      </c>
      <c r="H255" s="342"/>
      <c r="I255" s="117">
        <f>ROUND(I252*23/1000,0)</f>
        <v>27</v>
      </c>
      <c r="J255" s="157"/>
    </row>
    <row r="256" spans="1:10" s="111" customFormat="1" ht="31.5" customHeight="1" x14ac:dyDescent="0.15">
      <c r="A256" s="105" t="s">
        <v>228</v>
      </c>
      <c r="B256" s="105">
        <v>1305</v>
      </c>
      <c r="C256" s="87" t="s">
        <v>309</v>
      </c>
      <c r="D256" s="352"/>
      <c r="E256" s="352"/>
      <c r="F256" s="297"/>
      <c r="G256" s="118" t="s">
        <v>310</v>
      </c>
      <c r="H256" s="342"/>
      <c r="I256" s="117">
        <f>ROUND(I255*0.9,0)</f>
        <v>24</v>
      </c>
      <c r="J256" s="157"/>
    </row>
    <row r="257" spans="1:10" s="111" customFormat="1" ht="31.5" customHeight="1" x14ac:dyDescent="0.15">
      <c r="A257" s="105" t="s">
        <v>228</v>
      </c>
      <c r="B257" s="105">
        <v>1306</v>
      </c>
      <c r="C257" s="87" t="s">
        <v>311</v>
      </c>
      <c r="D257" s="352"/>
      <c r="E257" s="352"/>
      <c r="F257" s="297"/>
      <c r="G257" s="118" t="s">
        <v>312</v>
      </c>
      <c r="H257" s="342"/>
      <c r="I257" s="117">
        <f>ROUND(I255*0.8,0)</f>
        <v>22</v>
      </c>
      <c r="J257" s="157"/>
    </row>
    <row r="258" spans="1:10" s="111" customFormat="1" ht="31.5" customHeight="1" x14ac:dyDescent="0.15">
      <c r="A258" s="105" t="s">
        <v>228</v>
      </c>
      <c r="B258" s="105">
        <v>1307</v>
      </c>
      <c r="C258" s="87" t="s">
        <v>528</v>
      </c>
      <c r="D258" s="352"/>
      <c r="E258" s="352"/>
      <c r="F258" s="297"/>
      <c r="G258" s="118" t="s">
        <v>458</v>
      </c>
      <c r="H258" s="342"/>
      <c r="I258" s="117">
        <f>ROUND(I252*12/1000,0)</f>
        <v>14</v>
      </c>
      <c r="J258" s="157"/>
    </row>
    <row r="259" spans="1:10" s="111" customFormat="1" ht="31.5" customHeight="1" x14ac:dyDescent="0.15">
      <c r="A259" s="105" t="s">
        <v>228</v>
      </c>
      <c r="B259" s="105">
        <v>1308</v>
      </c>
      <c r="C259" s="87" t="s">
        <v>529</v>
      </c>
      <c r="D259" s="352"/>
      <c r="E259" s="352"/>
      <c r="F259" s="297"/>
      <c r="G259" s="118" t="s">
        <v>544</v>
      </c>
      <c r="H259" s="342"/>
      <c r="I259" s="117">
        <f>ROUND(I252*10/1000,0)</f>
        <v>12</v>
      </c>
      <c r="J259" s="157"/>
    </row>
    <row r="260" spans="1:10" s="111" customFormat="1" ht="31.5" customHeight="1" x14ac:dyDescent="0.15">
      <c r="A260" s="105" t="s">
        <v>228</v>
      </c>
      <c r="B260" s="105">
        <v>1309</v>
      </c>
      <c r="C260" s="114" t="str">
        <f>C252&amp;"令和３年９月３０日までの上乗せ分"</f>
        <v>通所型独自サービス１・定超令和３年９月３０日までの上乗せ分</v>
      </c>
      <c r="D260" s="352"/>
      <c r="E260" s="352"/>
      <c r="F260" s="297"/>
      <c r="G260" s="125" t="s">
        <v>569</v>
      </c>
      <c r="H260" s="342"/>
      <c r="I260" s="119">
        <f>ROUND(I252*1/1000,0)</f>
        <v>1</v>
      </c>
      <c r="J260" s="157"/>
    </row>
    <row r="261" spans="1:10" s="111" customFormat="1" ht="31.5" customHeight="1" x14ac:dyDescent="0.15">
      <c r="A261" s="105" t="s">
        <v>228</v>
      </c>
      <c r="B261" s="105">
        <v>1311</v>
      </c>
      <c r="C261" s="114" t="s">
        <v>819</v>
      </c>
      <c r="D261" s="352"/>
      <c r="E261" s="352"/>
      <c r="F261" s="297"/>
      <c r="G261" s="105" t="s">
        <v>678</v>
      </c>
      <c r="H261" s="342"/>
      <c r="I261" s="120">
        <f>I14*0.7</f>
        <v>907.19999999999993</v>
      </c>
      <c r="J261" s="157"/>
    </row>
    <row r="262" spans="1:10" s="111" customFormat="1" ht="31.5" customHeight="1" x14ac:dyDescent="0.15">
      <c r="A262" s="105" t="s">
        <v>228</v>
      </c>
      <c r="B262" s="105">
        <v>1312</v>
      </c>
      <c r="C262" s="114" t="s">
        <v>812</v>
      </c>
      <c r="D262" s="352"/>
      <c r="E262" s="352"/>
      <c r="F262" s="297"/>
      <c r="G262" s="118" t="s">
        <v>304</v>
      </c>
      <c r="H262" s="342"/>
      <c r="I262" s="117">
        <f>ROUND(I261*59/1000,0)</f>
        <v>54</v>
      </c>
      <c r="J262" s="157"/>
    </row>
    <row r="263" spans="1:10" s="111" customFormat="1" ht="31.5" customHeight="1" x14ac:dyDescent="0.15">
      <c r="A263" s="105" t="s">
        <v>228</v>
      </c>
      <c r="B263" s="105">
        <v>1313</v>
      </c>
      <c r="C263" s="114" t="s">
        <v>813</v>
      </c>
      <c r="D263" s="352"/>
      <c r="E263" s="352"/>
      <c r="F263" s="297"/>
      <c r="G263" s="118" t="s">
        <v>306</v>
      </c>
      <c r="H263" s="342"/>
      <c r="I263" s="117">
        <f>ROUND(I261*43/1000,0)</f>
        <v>39</v>
      </c>
      <c r="J263" s="157"/>
    </row>
    <row r="264" spans="1:10" s="111" customFormat="1" ht="31.5" customHeight="1" x14ac:dyDescent="0.15">
      <c r="A264" s="105" t="s">
        <v>228</v>
      </c>
      <c r="B264" s="105">
        <v>1314</v>
      </c>
      <c r="C264" s="114" t="s">
        <v>814</v>
      </c>
      <c r="D264" s="352"/>
      <c r="E264" s="352"/>
      <c r="F264" s="297"/>
      <c r="G264" s="118" t="s">
        <v>308</v>
      </c>
      <c r="H264" s="342"/>
      <c r="I264" s="117">
        <f>ROUND(I261*23/1000,0)</f>
        <v>21</v>
      </c>
      <c r="J264" s="157"/>
    </row>
    <row r="265" spans="1:10" s="111" customFormat="1" ht="31.5" customHeight="1" x14ac:dyDescent="0.15">
      <c r="A265" s="105" t="s">
        <v>228</v>
      </c>
      <c r="B265" s="105">
        <v>1315</v>
      </c>
      <c r="C265" s="114" t="s">
        <v>815</v>
      </c>
      <c r="D265" s="352"/>
      <c r="E265" s="352"/>
      <c r="F265" s="297"/>
      <c r="G265" s="118" t="s">
        <v>310</v>
      </c>
      <c r="H265" s="342"/>
      <c r="I265" s="117">
        <f>ROUND(I264*0.9,0)</f>
        <v>19</v>
      </c>
      <c r="J265" s="157"/>
    </row>
    <row r="266" spans="1:10" s="111" customFormat="1" ht="31.5" customHeight="1" x14ac:dyDescent="0.15">
      <c r="A266" s="105" t="s">
        <v>228</v>
      </c>
      <c r="B266" s="105">
        <v>1316</v>
      </c>
      <c r="C266" s="114" t="s">
        <v>816</v>
      </c>
      <c r="D266" s="352"/>
      <c r="E266" s="352"/>
      <c r="F266" s="297"/>
      <c r="G266" s="118" t="s">
        <v>312</v>
      </c>
      <c r="H266" s="342"/>
      <c r="I266" s="117">
        <f>ROUND(I264*0.8,0)</f>
        <v>17</v>
      </c>
      <c r="J266" s="157"/>
    </row>
    <row r="267" spans="1:10" s="111" customFormat="1" ht="31.5" customHeight="1" x14ac:dyDescent="0.15">
      <c r="A267" s="105" t="s">
        <v>228</v>
      </c>
      <c r="B267" s="105">
        <v>1317</v>
      </c>
      <c r="C267" s="114" t="s">
        <v>817</v>
      </c>
      <c r="D267" s="352"/>
      <c r="E267" s="352"/>
      <c r="F267" s="297"/>
      <c r="G267" s="118" t="s">
        <v>458</v>
      </c>
      <c r="H267" s="342"/>
      <c r="I267" s="117">
        <f>ROUND(I261*12/1000,0)</f>
        <v>11</v>
      </c>
      <c r="J267" s="157"/>
    </row>
    <row r="268" spans="1:10" s="111" customFormat="1" ht="31.5" customHeight="1" x14ac:dyDescent="0.15">
      <c r="A268" s="105" t="s">
        <v>228</v>
      </c>
      <c r="B268" s="105">
        <v>1318</v>
      </c>
      <c r="C268" s="114" t="s">
        <v>818</v>
      </c>
      <c r="D268" s="352"/>
      <c r="E268" s="352"/>
      <c r="F268" s="297"/>
      <c r="G268" s="118" t="s">
        <v>544</v>
      </c>
      <c r="H268" s="342"/>
      <c r="I268" s="117">
        <f>ROUND(I261*10/1000,0)</f>
        <v>9</v>
      </c>
      <c r="J268" s="157"/>
    </row>
    <row r="269" spans="1:10" s="111" customFormat="1" ht="31.5" customHeight="1" x14ac:dyDescent="0.15">
      <c r="A269" s="105" t="s">
        <v>228</v>
      </c>
      <c r="B269" s="105">
        <v>1319</v>
      </c>
      <c r="C269" s="114" t="str">
        <f>C261&amp;"令和３年９月３０日までの上乗せ分"</f>
        <v>通所型独自サービス1定超同一建物減算１令和３年９月３０日までの上乗せ分</v>
      </c>
      <c r="D269" s="352"/>
      <c r="E269" s="352"/>
      <c r="F269" s="297"/>
      <c r="G269" s="125" t="s">
        <v>569</v>
      </c>
      <c r="H269" s="342"/>
      <c r="I269" s="119">
        <f>ROUND(I261*1/1000,0)</f>
        <v>1</v>
      </c>
      <c r="J269" s="158"/>
    </row>
    <row r="270" spans="1:10" s="111" customFormat="1" ht="31.5" customHeight="1" x14ac:dyDescent="0.15">
      <c r="A270" s="105" t="s">
        <v>228</v>
      </c>
      <c r="B270" s="105">
        <v>1321</v>
      </c>
      <c r="C270" s="87" t="s">
        <v>145</v>
      </c>
      <c r="D270" s="352"/>
      <c r="E270" s="352"/>
      <c r="F270" s="297"/>
      <c r="G270" s="105" t="s">
        <v>624</v>
      </c>
      <c r="H270" s="342"/>
      <c r="I270" s="120">
        <f>I23*0.7</f>
        <v>38.5</v>
      </c>
      <c r="J270" s="162" t="s">
        <v>12</v>
      </c>
    </row>
    <row r="271" spans="1:10" s="111" customFormat="1" ht="31.5" customHeight="1" x14ac:dyDescent="0.15">
      <c r="A271" s="105" t="s">
        <v>228</v>
      </c>
      <c r="B271" s="105">
        <v>1322</v>
      </c>
      <c r="C271" s="87" t="s">
        <v>313</v>
      </c>
      <c r="D271" s="352"/>
      <c r="E271" s="352"/>
      <c r="F271" s="297"/>
      <c r="G271" s="116" t="s">
        <v>304</v>
      </c>
      <c r="H271" s="342"/>
      <c r="I271" s="117">
        <f>ROUND(I270*59/1000,0)</f>
        <v>2</v>
      </c>
      <c r="J271" s="343"/>
    </row>
    <row r="272" spans="1:10" s="111" customFormat="1" ht="31.5" customHeight="1" x14ac:dyDescent="0.15">
      <c r="A272" s="105" t="s">
        <v>228</v>
      </c>
      <c r="B272" s="105">
        <v>1323</v>
      </c>
      <c r="C272" s="87" t="s">
        <v>314</v>
      </c>
      <c r="D272" s="352"/>
      <c r="E272" s="352"/>
      <c r="F272" s="297"/>
      <c r="G272" s="116" t="s">
        <v>306</v>
      </c>
      <c r="H272" s="342"/>
      <c r="I272" s="117">
        <f>ROUND(I270*43/1000,0)</f>
        <v>2</v>
      </c>
      <c r="J272" s="343"/>
    </row>
    <row r="273" spans="1:10" s="111" customFormat="1" ht="31.5" customHeight="1" x14ac:dyDescent="0.15">
      <c r="A273" s="105" t="s">
        <v>228</v>
      </c>
      <c r="B273" s="105">
        <v>1324</v>
      </c>
      <c r="C273" s="87" t="s">
        <v>315</v>
      </c>
      <c r="D273" s="352"/>
      <c r="E273" s="352"/>
      <c r="F273" s="297"/>
      <c r="G273" s="116" t="s">
        <v>308</v>
      </c>
      <c r="H273" s="342"/>
      <c r="I273" s="117">
        <f>ROUND(I270*23/1000,0)</f>
        <v>1</v>
      </c>
      <c r="J273" s="343"/>
    </row>
    <row r="274" spans="1:10" s="111" customFormat="1" ht="31.5" customHeight="1" x14ac:dyDescent="0.15">
      <c r="A274" s="105" t="s">
        <v>228</v>
      </c>
      <c r="B274" s="105">
        <v>1325</v>
      </c>
      <c r="C274" s="87" t="s">
        <v>316</v>
      </c>
      <c r="D274" s="352"/>
      <c r="E274" s="352"/>
      <c r="F274" s="297"/>
      <c r="G274" s="116" t="s">
        <v>310</v>
      </c>
      <c r="H274" s="342"/>
      <c r="I274" s="117">
        <f>ROUND(I273*0.9,0)</f>
        <v>1</v>
      </c>
      <c r="J274" s="343"/>
    </row>
    <row r="275" spans="1:10" s="111" customFormat="1" ht="31.5" customHeight="1" x14ac:dyDescent="0.15">
      <c r="A275" s="105" t="s">
        <v>228</v>
      </c>
      <c r="B275" s="105">
        <v>1326</v>
      </c>
      <c r="C275" s="87" t="s">
        <v>317</v>
      </c>
      <c r="D275" s="352"/>
      <c r="E275" s="352"/>
      <c r="F275" s="297"/>
      <c r="G275" s="116" t="s">
        <v>312</v>
      </c>
      <c r="H275" s="342"/>
      <c r="I275" s="117">
        <f>ROUND(I273*0.8,0)</f>
        <v>1</v>
      </c>
      <c r="J275" s="343"/>
    </row>
    <row r="276" spans="1:10" s="111" customFormat="1" ht="31.5" customHeight="1" x14ac:dyDescent="0.15">
      <c r="A276" s="105" t="s">
        <v>228</v>
      </c>
      <c r="B276" s="107">
        <v>1367</v>
      </c>
      <c r="C276" s="114" t="s">
        <v>823</v>
      </c>
      <c r="D276" s="352"/>
      <c r="E276" s="352"/>
      <c r="F276" s="297"/>
      <c r="G276" s="107" t="s">
        <v>679</v>
      </c>
      <c r="H276" s="342"/>
      <c r="I276" s="120">
        <f>I31*0.7</f>
        <v>29.4</v>
      </c>
      <c r="J276" s="157"/>
    </row>
    <row r="277" spans="1:10" s="111" customFormat="1" ht="31.5" customHeight="1" x14ac:dyDescent="0.15">
      <c r="A277" s="105" t="s">
        <v>228</v>
      </c>
      <c r="B277" s="107">
        <v>1368</v>
      </c>
      <c r="C277" s="114" t="s">
        <v>824</v>
      </c>
      <c r="D277" s="352"/>
      <c r="E277" s="352"/>
      <c r="F277" s="297"/>
      <c r="G277" s="116" t="s">
        <v>183</v>
      </c>
      <c r="H277" s="342"/>
      <c r="I277" s="117">
        <f>ROUND(I276*59/1000,0)</f>
        <v>2</v>
      </c>
      <c r="J277" s="157"/>
    </row>
    <row r="278" spans="1:10" s="111" customFormat="1" ht="31.5" customHeight="1" x14ac:dyDescent="0.15">
      <c r="A278" s="105" t="s">
        <v>228</v>
      </c>
      <c r="B278" s="107">
        <v>1369</v>
      </c>
      <c r="C278" s="114" t="s">
        <v>825</v>
      </c>
      <c r="D278" s="352"/>
      <c r="E278" s="352"/>
      <c r="F278" s="297"/>
      <c r="G278" s="116" t="s">
        <v>184</v>
      </c>
      <c r="H278" s="342"/>
      <c r="I278" s="117">
        <f>ROUND(I276*43/1000,0)</f>
        <v>1</v>
      </c>
      <c r="J278" s="157"/>
    </row>
    <row r="279" spans="1:10" s="111" customFormat="1" ht="31.5" customHeight="1" x14ac:dyDescent="0.15">
      <c r="A279" s="105" t="s">
        <v>228</v>
      </c>
      <c r="B279" s="107">
        <v>1370</v>
      </c>
      <c r="C279" s="114" t="s">
        <v>826</v>
      </c>
      <c r="D279" s="352"/>
      <c r="E279" s="352"/>
      <c r="F279" s="297"/>
      <c r="G279" s="116" t="s">
        <v>185</v>
      </c>
      <c r="H279" s="342"/>
      <c r="I279" s="117">
        <f>ROUND(I276*23/1000,0)</f>
        <v>1</v>
      </c>
      <c r="J279" s="157"/>
    </row>
    <row r="280" spans="1:10" s="111" customFormat="1" ht="31.5" customHeight="1" x14ac:dyDescent="0.15">
      <c r="A280" s="105" t="s">
        <v>228</v>
      </c>
      <c r="B280" s="107">
        <v>1371</v>
      </c>
      <c r="C280" s="114" t="s">
        <v>827</v>
      </c>
      <c r="D280" s="352"/>
      <c r="E280" s="352"/>
      <c r="F280" s="297"/>
      <c r="G280" s="116" t="s">
        <v>209</v>
      </c>
      <c r="H280" s="342"/>
      <c r="I280" s="117">
        <f>ROUND(I279*0.9,0)</f>
        <v>1</v>
      </c>
      <c r="J280" s="157"/>
    </row>
    <row r="281" spans="1:10" s="111" customFormat="1" ht="31.5" customHeight="1" x14ac:dyDescent="0.15">
      <c r="A281" s="105" t="s">
        <v>228</v>
      </c>
      <c r="B281" s="107">
        <v>1372</v>
      </c>
      <c r="C281" s="114" t="s">
        <v>828</v>
      </c>
      <c r="D281" s="352"/>
      <c r="E281" s="352"/>
      <c r="F281" s="297"/>
      <c r="G281" s="116" t="s">
        <v>204</v>
      </c>
      <c r="H281" s="342"/>
      <c r="I281" s="117">
        <f>ROUND(I279*0.8,0)</f>
        <v>1</v>
      </c>
      <c r="J281" s="157"/>
    </row>
    <row r="282" spans="1:10" s="111" customFormat="1" ht="31.5" customHeight="1" x14ac:dyDescent="0.15">
      <c r="A282" s="105" t="s">
        <v>228</v>
      </c>
      <c r="B282" s="105">
        <v>1331</v>
      </c>
      <c r="C282" s="87" t="s">
        <v>146</v>
      </c>
      <c r="D282" s="352"/>
      <c r="E282" s="352"/>
      <c r="F282" s="297" t="s">
        <v>29</v>
      </c>
      <c r="G282" s="105" t="s">
        <v>626</v>
      </c>
      <c r="H282" s="342"/>
      <c r="I282" s="120">
        <f>I38*0.7</f>
        <v>2399.6</v>
      </c>
      <c r="J282" s="156" t="s">
        <v>11</v>
      </c>
    </row>
    <row r="283" spans="1:10" s="111" customFormat="1" ht="31.5" customHeight="1" x14ac:dyDescent="0.15">
      <c r="A283" s="105" t="s">
        <v>228</v>
      </c>
      <c r="B283" s="105">
        <v>1332</v>
      </c>
      <c r="C283" s="87" t="s">
        <v>318</v>
      </c>
      <c r="D283" s="352"/>
      <c r="E283" s="352"/>
      <c r="F283" s="297"/>
      <c r="G283" s="118" t="s">
        <v>304</v>
      </c>
      <c r="H283" s="342"/>
      <c r="I283" s="117">
        <f>ROUND(I282*59/1000,0)</f>
        <v>142</v>
      </c>
      <c r="J283" s="157"/>
    </row>
    <row r="284" spans="1:10" s="111" customFormat="1" ht="31.5" customHeight="1" x14ac:dyDescent="0.15">
      <c r="A284" s="105" t="s">
        <v>228</v>
      </c>
      <c r="B284" s="105">
        <v>1333</v>
      </c>
      <c r="C284" s="87" t="s">
        <v>319</v>
      </c>
      <c r="D284" s="352"/>
      <c r="E284" s="352"/>
      <c r="F284" s="297"/>
      <c r="G284" s="118" t="s">
        <v>306</v>
      </c>
      <c r="H284" s="342"/>
      <c r="I284" s="117">
        <f>ROUND(I282*43/1000,0)</f>
        <v>103</v>
      </c>
      <c r="J284" s="157"/>
    </row>
    <row r="285" spans="1:10" s="111" customFormat="1" ht="31.5" customHeight="1" x14ac:dyDescent="0.15">
      <c r="A285" s="105" t="s">
        <v>228</v>
      </c>
      <c r="B285" s="105">
        <v>1334</v>
      </c>
      <c r="C285" s="87" t="s">
        <v>320</v>
      </c>
      <c r="D285" s="352"/>
      <c r="E285" s="352"/>
      <c r="F285" s="297"/>
      <c r="G285" s="118" t="s">
        <v>308</v>
      </c>
      <c r="H285" s="342"/>
      <c r="I285" s="117">
        <f>ROUND(I282*23/1000,0)</f>
        <v>55</v>
      </c>
      <c r="J285" s="157"/>
    </row>
    <row r="286" spans="1:10" s="111" customFormat="1" ht="31.5" customHeight="1" x14ac:dyDescent="0.15">
      <c r="A286" s="105" t="s">
        <v>228</v>
      </c>
      <c r="B286" s="105">
        <v>1335</v>
      </c>
      <c r="C286" s="87" t="s">
        <v>321</v>
      </c>
      <c r="D286" s="352"/>
      <c r="E286" s="352"/>
      <c r="F286" s="297"/>
      <c r="G286" s="118" t="s">
        <v>310</v>
      </c>
      <c r="H286" s="342"/>
      <c r="I286" s="117">
        <f>ROUND(I285*0.9,0)</f>
        <v>50</v>
      </c>
      <c r="J286" s="157"/>
    </row>
    <row r="287" spans="1:10" s="111" customFormat="1" ht="31.5" customHeight="1" x14ac:dyDescent="0.15">
      <c r="A287" s="105" t="s">
        <v>228</v>
      </c>
      <c r="B287" s="105">
        <v>1336</v>
      </c>
      <c r="C287" s="87" t="s">
        <v>322</v>
      </c>
      <c r="D287" s="352"/>
      <c r="E287" s="352"/>
      <c r="F287" s="297"/>
      <c r="G287" s="118" t="s">
        <v>312</v>
      </c>
      <c r="H287" s="342"/>
      <c r="I287" s="117">
        <f>ROUND(I285*0.8,0)</f>
        <v>44</v>
      </c>
      <c r="J287" s="157"/>
    </row>
    <row r="288" spans="1:10" s="111" customFormat="1" ht="31.5" customHeight="1" x14ac:dyDescent="0.15">
      <c r="A288" s="105" t="s">
        <v>228</v>
      </c>
      <c r="B288" s="105">
        <v>1337</v>
      </c>
      <c r="C288" s="87" t="s">
        <v>530</v>
      </c>
      <c r="D288" s="352"/>
      <c r="E288" s="352"/>
      <c r="F288" s="297"/>
      <c r="G288" s="118" t="s">
        <v>458</v>
      </c>
      <c r="H288" s="342"/>
      <c r="I288" s="117">
        <f>ROUND(I282*12/1000,0)</f>
        <v>29</v>
      </c>
      <c r="J288" s="157"/>
    </row>
    <row r="289" spans="1:10" s="111" customFormat="1" ht="31.5" customHeight="1" x14ac:dyDescent="0.15">
      <c r="A289" s="105" t="s">
        <v>228</v>
      </c>
      <c r="B289" s="105">
        <v>1338</v>
      </c>
      <c r="C289" s="87" t="s">
        <v>531</v>
      </c>
      <c r="D289" s="352"/>
      <c r="E289" s="352"/>
      <c r="F289" s="297"/>
      <c r="G289" s="118" t="s">
        <v>544</v>
      </c>
      <c r="H289" s="342"/>
      <c r="I289" s="117">
        <f>ROUND(I282*10/1000,0)</f>
        <v>24</v>
      </c>
      <c r="J289" s="157"/>
    </row>
    <row r="290" spans="1:10" s="111" customFormat="1" ht="31.5" customHeight="1" x14ac:dyDescent="0.15">
      <c r="A290" s="105" t="s">
        <v>228</v>
      </c>
      <c r="B290" s="105">
        <v>1339</v>
      </c>
      <c r="C290" s="114" t="str">
        <f>C282&amp;"令和３年９月３０日までの上乗せ分"</f>
        <v>通所型独自サービス２・定超令和３年９月３０日までの上乗せ分</v>
      </c>
      <c r="D290" s="352"/>
      <c r="E290" s="352"/>
      <c r="F290" s="297"/>
      <c r="G290" s="125" t="s">
        <v>569</v>
      </c>
      <c r="H290" s="342"/>
      <c r="I290" s="119">
        <f>ROUND(I282*1/1000,0)</f>
        <v>2</v>
      </c>
      <c r="J290" s="157"/>
    </row>
    <row r="291" spans="1:10" s="111" customFormat="1" ht="31.5" customHeight="1" x14ac:dyDescent="0.15">
      <c r="A291" s="105" t="s">
        <v>228</v>
      </c>
      <c r="B291" s="107">
        <v>1341</v>
      </c>
      <c r="C291" s="114" t="s">
        <v>736</v>
      </c>
      <c r="D291" s="352"/>
      <c r="E291" s="352"/>
      <c r="F291" s="297"/>
      <c r="G291" s="105" t="s">
        <v>680</v>
      </c>
      <c r="H291" s="342"/>
      <c r="I291" s="120">
        <f>I47*0.7</f>
        <v>1873.1999999999998</v>
      </c>
      <c r="J291" s="157"/>
    </row>
    <row r="292" spans="1:10" s="111" customFormat="1" ht="31.5" customHeight="1" x14ac:dyDescent="0.15">
      <c r="A292" s="105" t="s">
        <v>228</v>
      </c>
      <c r="B292" s="107">
        <v>1342</v>
      </c>
      <c r="C292" s="114" t="s">
        <v>737</v>
      </c>
      <c r="D292" s="352"/>
      <c r="E292" s="352"/>
      <c r="F292" s="297"/>
      <c r="G292" s="118" t="s">
        <v>304</v>
      </c>
      <c r="H292" s="342"/>
      <c r="I292" s="117">
        <f>ROUND(I291*59/1000,0)</f>
        <v>111</v>
      </c>
      <c r="J292" s="157"/>
    </row>
    <row r="293" spans="1:10" s="111" customFormat="1" ht="31.5" customHeight="1" x14ac:dyDescent="0.15">
      <c r="A293" s="105" t="s">
        <v>228</v>
      </c>
      <c r="B293" s="107">
        <v>1343</v>
      </c>
      <c r="C293" s="114" t="s">
        <v>738</v>
      </c>
      <c r="D293" s="352"/>
      <c r="E293" s="352"/>
      <c r="F293" s="297"/>
      <c r="G293" s="118" t="s">
        <v>306</v>
      </c>
      <c r="H293" s="342"/>
      <c r="I293" s="117">
        <f>ROUND(I291*43/1000,0)</f>
        <v>81</v>
      </c>
      <c r="J293" s="157"/>
    </row>
    <row r="294" spans="1:10" s="111" customFormat="1" ht="31.5" customHeight="1" x14ac:dyDescent="0.15">
      <c r="A294" s="105" t="s">
        <v>228</v>
      </c>
      <c r="B294" s="107">
        <v>1344</v>
      </c>
      <c r="C294" s="114" t="s">
        <v>739</v>
      </c>
      <c r="D294" s="352"/>
      <c r="E294" s="352"/>
      <c r="F294" s="297"/>
      <c r="G294" s="118" t="s">
        <v>308</v>
      </c>
      <c r="H294" s="342"/>
      <c r="I294" s="117">
        <f>ROUND(I291*23/1000,0)</f>
        <v>43</v>
      </c>
      <c r="J294" s="157"/>
    </row>
    <row r="295" spans="1:10" s="111" customFormat="1" ht="31.5" customHeight="1" x14ac:dyDescent="0.15">
      <c r="A295" s="105" t="s">
        <v>228</v>
      </c>
      <c r="B295" s="107">
        <v>1345</v>
      </c>
      <c r="C295" s="114" t="s">
        <v>740</v>
      </c>
      <c r="D295" s="352"/>
      <c r="E295" s="352"/>
      <c r="F295" s="297"/>
      <c r="G295" s="118" t="s">
        <v>310</v>
      </c>
      <c r="H295" s="342"/>
      <c r="I295" s="117">
        <f>ROUND(I294*0.9,0)</f>
        <v>39</v>
      </c>
      <c r="J295" s="157"/>
    </row>
    <row r="296" spans="1:10" s="111" customFormat="1" ht="31.5" customHeight="1" x14ac:dyDescent="0.15">
      <c r="A296" s="105" t="s">
        <v>228</v>
      </c>
      <c r="B296" s="107">
        <v>1346</v>
      </c>
      <c r="C296" s="114" t="s">
        <v>741</v>
      </c>
      <c r="D296" s="352"/>
      <c r="E296" s="352"/>
      <c r="F296" s="297"/>
      <c r="G296" s="118" t="s">
        <v>312</v>
      </c>
      <c r="H296" s="342"/>
      <c r="I296" s="117">
        <f>ROUND(I294*0.8,0)</f>
        <v>34</v>
      </c>
      <c r="J296" s="157"/>
    </row>
    <row r="297" spans="1:10" s="111" customFormat="1" ht="31.5" customHeight="1" x14ac:dyDescent="0.15">
      <c r="A297" s="105" t="s">
        <v>228</v>
      </c>
      <c r="B297" s="107">
        <v>1347</v>
      </c>
      <c r="C297" s="114" t="s">
        <v>742</v>
      </c>
      <c r="D297" s="352"/>
      <c r="E297" s="352"/>
      <c r="F297" s="297"/>
      <c r="G297" s="118" t="s">
        <v>458</v>
      </c>
      <c r="H297" s="342"/>
      <c r="I297" s="117">
        <f>ROUND(I291*12/1000,0)</f>
        <v>22</v>
      </c>
      <c r="J297" s="157"/>
    </row>
    <row r="298" spans="1:10" s="111" customFormat="1" ht="31.5" customHeight="1" x14ac:dyDescent="0.15">
      <c r="A298" s="105" t="s">
        <v>228</v>
      </c>
      <c r="B298" s="107">
        <v>1348</v>
      </c>
      <c r="C298" s="114" t="s">
        <v>743</v>
      </c>
      <c r="D298" s="352"/>
      <c r="E298" s="352"/>
      <c r="F298" s="297"/>
      <c r="G298" s="118" t="s">
        <v>544</v>
      </c>
      <c r="H298" s="342"/>
      <c r="I298" s="117">
        <f>ROUND(I291*10/1000,0)</f>
        <v>19</v>
      </c>
      <c r="J298" s="157"/>
    </row>
    <row r="299" spans="1:10" s="111" customFormat="1" ht="31.5" customHeight="1" x14ac:dyDescent="0.15">
      <c r="A299" s="105" t="s">
        <v>228</v>
      </c>
      <c r="B299" s="107">
        <v>1349</v>
      </c>
      <c r="C299" s="114" t="str">
        <f>C291&amp;"令和３年９月３０日までの上乗せ分"</f>
        <v>通所独自型サービス2定超同一建物減算２令和３年９月３０日までの上乗せ分</v>
      </c>
      <c r="D299" s="352"/>
      <c r="E299" s="352"/>
      <c r="F299" s="297"/>
      <c r="G299" s="125" t="s">
        <v>569</v>
      </c>
      <c r="H299" s="342"/>
      <c r="I299" s="119">
        <f>ROUND(I291*1/1000,0)</f>
        <v>2</v>
      </c>
      <c r="J299" s="158"/>
    </row>
    <row r="300" spans="1:10" s="111" customFormat="1" ht="31.5" customHeight="1" x14ac:dyDescent="0.15">
      <c r="A300" s="105" t="s">
        <v>228</v>
      </c>
      <c r="B300" s="105">
        <v>1351</v>
      </c>
      <c r="C300" s="87" t="s">
        <v>147</v>
      </c>
      <c r="D300" s="352"/>
      <c r="E300" s="352"/>
      <c r="F300" s="297"/>
      <c r="G300" s="105" t="s">
        <v>628</v>
      </c>
      <c r="H300" s="342"/>
      <c r="I300" s="120">
        <f>I56*0.7</f>
        <v>79.099999999999994</v>
      </c>
      <c r="J300" s="297" t="s">
        <v>12</v>
      </c>
    </row>
    <row r="301" spans="1:10" s="111" customFormat="1" ht="31.5" customHeight="1" x14ac:dyDescent="0.15">
      <c r="A301" s="105" t="s">
        <v>228</v>
      </c>
      <c r="B301" s="105">
        <v>1352</v>
      </c>
      <c r="C301" s="87" t="s">
        <v>323</v>
      </c>
      <c r="D301" s="352"/>
      <c r="E301" s="352"/>
      <c r="F301" s="297"/>
      <c r="G301" s="116" t="s">
        <v>304</v>
      </c>
      <c r="H301" s="342"/>
      <c r="I301" s="117">
        <f>ROUND(I300*59/1000,0)</f>
        <v>5</v>
      </c>
      <c r="J301" s="297"/>
    </row>
    <row r="302" spans="1:10" s="111" customFormat="1" ht="31.5" customHeight="1" x14ac:dyDescent="0.15">
      <c r="A302" s="105" t="s">
        <v>228</v>
      </c>
      <c r="B302" s="105">
        <v>1353</v>
      </c>
      <c r="C302" s="87" t="s">
        <v>324</v>
      </c>
      <c r="D302" s="352"/>
      <c r="E302" s="352"/>
      <c r="F302" s="297"/>
      <c r="G302" s="116" t="s">
        <v>306</v>
      </c>
      <c r="H302" s="342"/>
      <c r="I302" s="117">
        <f>ROUND(I300*43/1000,0)</f>
        <v>3</v>
      </c>
      <c r="J302" s="297"/>
    </row>
    <row r="303" spans="1:10" s="111" customFormat="1" ht="31.5" customHeight="1" x14ac:dyDescent="0.15">
      <c r="A303" s="105" t="s">
        <v>228</v>
      </c>
      <c r="B303" s="105">
        <v>1354</v>
      </c>
      <c r="C303" s="87" t="s">
        <v>325</v>
      </c>
      <c r="D303" s="352"/>
      <c r="E303" s="352"/>
      <c r="F303" s="297"/>
      <c r="G303" s="116" t="s">
        <v>308</v>
      </c>
      <c r="H303" s="342"/>
      <c r="I303" s="117">
        <f>ROUND(I300*23/1000,0)</f>
        <v>2</v>
      </c>
      <c r="J303" s="297"/>
    </row>
    <row r="304" spans="1:10" s="111" customFormat="1" ht="31.5" customHeight="1" x14ac:dyDescent="0.15">
      <c r="A304" s="105" t="s">
        <v>228</v>
      </c>
      <c r="B304" s="105">
        <v>1355</v>
      </c>
      <c r="C304" s="87" t="s">
        <v>326</v>
      </c>
      <c r="D304" s="352"/>
      <c r="E304" s="352"/>
      <c r="F304" s="297"/>
      <c r="G304" s="116" t="s">
        <v>310</v>
      </c>
      <c r="H304" s="342"/>
      <c r="I304" s="117">
        <f>ROUND(I303*0.9,0)</f>
        <v>2</v>
      </c>
      <c r="J304" s="297"/>
    </row>
    <row r="305" spans="1:10" s="111" customFormat="1" ht="31.5" customHeight="1" x14ac:dyDescent="0.15">
      <c r="A305" s="105" t="s">
        <v>228</v>
      </c>
      <c r="B305" s="105">
        <v>1356</v>
      </c>
      <c r="C305" s="87" t="s">
        <v>327</v>
      </c>
      <c r="D305" s="352"/>
      <c r="E305" s="352"/>
      <c r="F305" s="297"/>
      <c r="G305" s="116" t="s">
        <v>312</v>
      </c>
      <c r="H305" s="342"/>
      <c r="I305" s="117">
        <f>ROUND(I303*0.8,0)</f>
        <v>2</v>
      </c>
      <c r="J305" s="297"/>
    </row>
    <row r="306" spans="1:10" s="111" customFormat="1" ht="31.5" customHeight="1" x14ac:dyDescent="0.15">
      <c r="A306" s="105" t="s">
        <v>228</v>
      </c>
      <c r="B306" s="105">
        <v>1357</v>
      </c>
      <c r="C306" s="87" t="s">
        <v>532</v>
      </c>
      <c r="D306" s="352"/>
      <c r="E306" s="352"/>
      <c r="F306" s="297"/>
      <c r="G306" s="118" t="s">
        <v>458</v>
      </c>
      <c r="H306" s="342"/>
      <c r="I306" s="117">
        <f>ROUND(I300*12/1000,0)</f>
        <v>1</v>
      </c>
      <c r="J306" s="297"/>
    </row>
    <row r="307" spans="1:10" s="111" customFormat="1" ht="31.5" customHeight="1" x14ac:dyDescent="0.15">
      <c r="A307" s="105" t="s">
        <v>228</v>
      </c>
      <c r="B307" s="105">
        <v>1358</v>
      </c>
      <c r="C307" s="87" t="s">
        <v>533</v>
      </c>
      <c r="D307" s="352"/>
      <c r="E307" s="352"/>
      <c r="F307" s="297"/>
      <c r="G307" s="118" t="s">
        <v>544</v>
      </c>
      <c r="H307" s="342"/>
      <c r="I307" s="117">
        <f>ROUND(I300*10/1000,0)</f>
        <v>1</v>
      </c>
      <c r="J307" s="297"/>
    </row>
    <row r="308" spans="1:10" s="111" customFormat="1" ht="31.5" customHeight="1" x14ac:dyDescent="0.15">
      <c r="A308" s="105" t="s">
        <v>228</v>
      </c>
      <c r="B308" s="105">
        <v>1359</v>
      </c>
      <c r="C308" s="114" t="s">
        <v>682</v>
      </c>
      <c r="D308" s="352"/>
      <c r="E308" s="352"/>
      <c r="F308" s="297"/>
      <c r="G308" s="107" t="s">
        <v>633</v>
      </c>
      <c r="H308" s="342"/>
      <c r="I308" s="117">
        <f>ROUND(I64*0.7,0)</f>
        <v>62</v>
      </c>
      <c r="J308" s="297"/>
    </row>
    <row r="309" spans="1:10" s="111" customFormat="1" ht="31.5" customHeight="1" x14ac:dyDescent="0.15">
      <c r="A309" s="105" t="s">
        <v>228</v>
      </c>
      <c r="B309" s="105">
        <v>1360</v>
      </c>
      <c r="C309" s="114" t="s">
        <v>683</v>
      </c>
      <c r="D309" s="352"/>
      <c r="E309" s="352"/>
      <c r="F309" s="297"/>
      <c r="G309" s="116" t="s">
        <v>183</v>
      </c>
      <c r="H309" s="342"/>
      <c r="I309" s="117">
        <f>ROUND(I308*59/1000,0)</f>
        <v>4</v>
      </c>
      <c r="J309" s="297"/>
    </row>
    <row r="310" spans="1:10" ht="31.5" customHeight="1" x14ac:dyDescent="0.15">
      <c r="A310" s="45" t="s">
        <v>228</v>
      </c>
      <c r="B310" s="45">
        <v>1361</v>
      </c>
      <c r="C310" s="39" t="s">
        <v>684</v>
      </c>
      <c r="D310" s="352"/>
      <c r="E310" s="352"/>
      <c r="F310" s="297"/>
      <c r="G310" s="59" t="s">
        <v>184</v>
      </c>
      <c r="H310" s="342"/>
      <c r="I310" s="117">
        <f>ROUND(I308*43/1000,0)</f>
        <v>3</v>
      </c>
      <c r="J310" s="297"/>
    </row>
    <row r="311" spans="1:10" ht="31.5" customHeight="1" x14ac:dyDescent="0.15">
      <c r="A311" s="45" t="s">
        <v>228</v>
      </c>
      <c r="B311" s="45">
        <v>1362</v>
      </c>
      <c r="C311" s="39" t="s">
        <v>685</v>
      </c>
      <c r="D311" s="352"/>
      <c r="E311" s="352"/>
      <c r="F311" s="297"/>
      <c r="G311" s="59" t="s">
        <v>185</v>
      </c>
      <c r="H311" s="342"/>
      <c r="I311" s="117">
        <f>ROUND(I308*23/1000,0)</f>
        <v>1</v>
      </c>
      <c r="J311" s="297"/>
    </row>
    <row r="312" spans="1:10" ht="31.5" customHeight="1" x14ac:dyDescent="0.15">
      <c r="A312" s="45" t="s">
        <v>228</v>
      </c>
      <c r="B312" s="45">
        <v>1363</v>
      </c>
      <c r="C312" s="39" t="s">
        <v>686</v>
      </c>
      <c r="D312" s="352"/>
      <c r="E312" s="352"/>
      <c r="F312" s="297"/>
      <c r="G312" s="59" t="s">
        <v>209</v>
      </c>
      <c r="H312" s="342"/>
      <c r="I312" s="117">
        <f>ROUND(I311*0.9,0)</f>
        <v>1</v>
      </c>
      <c r="J312" s="297"/>
    </row>
    <row r="313" spans="1:10" ht="31.5" customHeight="1" x14ac:dyDescent="0.15">
      <c r="A313" s="45" t="s">
        <v>228</v>
      </c>
      <c r="B313" s="45">
        <v>1364</v>
      </c>
      <c r="C313" s="39" t="s">
        <v>687</v>
      </c>
      <c r="D313" s="352"/>
      <c r="E313" s="352"/>
      <c r="F313" s="297"/>
      <c r="G313" s="59" t="s">
        <v>204</v>
      </c>
      <c r="H313" s="342"/>
      <c r="I313" s="117">
        <f>ROUND(I311*0.8,0)</f>
        <v>1</v>
      </c>
      <c r="J313" s="297"/>
    </row>
    <row r="314" spans="1:10" ht="31.5" customHeight="1" x14ac:dyDescent="0.15">
      <c r="A314" s="45" t="s">
        <v>228</v>
      </c>
      <c r="B314" s="45">
        <v>1365</v>
      </c>
      <c r="C314" s="39" t="s">
        <v>688</v>
      </c>
      <c r="D314" s="352"/>
      <c r="E314" s="352"/>
      <c r="F314" s="297"/>
      <c r="G314" s="56" t="s">
        <v>458</v>
      </c>
      <c r="H314" s="342"/>
      <c r="I314" s="117">
        <f>ROUND(I308*12/1000,0)</f>
        <v>1</v>
      </c>
      <c r="J314" s="297"/>
    </row>
    <row r="315" spans="1:10" ht="31.5" customHeight="1" x14ac:dyDescent="0.15">
      <c r="A315" s="45" t="s">
        <v>228</v>
      </c>
      <c r="B315" s="45">
        <v>1366</v>
      </c>
      <c r="C315" s="39" t="s">
        <v>689</v>
      </c>
      <c r="D315" s="352"/>
      <c r="E315" s="352"/>
      <c r="F315" s="297"/>
      <c r="G315" s="56" t="s">
        <v>544</v>
      </c>
      <c r="H315" s="342"/>
      <c r="I315" s="117">
        <f>ROUND(I308*10/1000,0)</f>
        <v>1</v>
      </c>
      <c r="J315" s="297"/>
    </row>
    <row r="316" spans="1:10" ht="31.5" customHeight="1" x14ac:dyDescent="0.15">
      <c r="A316" s="48"/>
      <c r="B316" s="48"/>
      <c r="C316" s="41"/>
      <c r="G316" s="58"/>
      <c r="H316" s="70"/>
      <c r="I316" s="62"/>
      <c r="J316" s="43"/>
    </row>
    <row r="317" spans="1:10" ht="31.5" customHeight="1" x14ac:dyDescent="0.15">
      <c r="A317" s="51" t="s">
        <v>24</v>
      </c>
      <c r="I317" s="60"/>
    </row>
    <row r="318" spans="1:10" ht="31.5" customHeight="1" x14ac:dyDescent="0.15">
      <c r="A318" s="182" t="s">
        <v>2</v>
      </c>
      <c r="B318" s="182"/>
      <c r="C318" s="180" t="s">
        <v>3</v>
      </c>
      <c r="D318" s="182" t="s">
        <v>4</v>
      </c>
      <c r="E318" s="182"/>
      <c r="F318" s="182"/>
      <c r="G318" s="182"/>
      <c r="H318" s="182"/>
      <c r="I318" s="346" t="s">
        <v>9</v>
      </c>
      <c r="J318" s="182" t="s">
        <v>10</v>
      </c>
    </row>
    <row r="319" spans="1:10" ht="31.5" customHeight="1" x14ac:dyDescent="0.15">
      <c r="A319" s="54" t="s">
        <v>0</v>
      </c>
      <c r="B319" s="54" t="s">
        <v>1</v>
      </c>
      <c r="C319" s="181"/>
      <c r="D319" s="182"/>
      <c r="E319" s="182"/>
      <c r="F319" s="182"/>
      <c r="G319" s="182"/>
      <c r="H319" s="182"/>
      <c r="I319" s="346"/>
      <c r="J319" s="182"/>
    </row>
    <row r="320" spans="1:10" ht="31.5" customHeight="1" x14ac:dyDescent="0.15">
      <c r="A320" s="105" t="s">
        <v>215</v>
      </c>
      <c r="B320" s="105">
        <v>1401</v>
      </c>
      <c r="C320" s="87" t="s">
        <v>150</v>
      </c>
      <c r="D320" s="340" t="s">
        <v>216</v>
      </c>
      <c r="E320" s="340"/>
      <c r="F320" s="297" t="s">
        <v>27</v>
      </c>
      <c r="G320" s="105" t="s">
        <v>621</v>
      </c>
      <c r="H320" s="340" t="s">
        <v>158</v>
      </c>
      <c r="I320" s="120">
        <f t="shared" ref="I320:I327" si="0">I252</f>
        <v>1170</v>
      </c>
      <c r="J320" s="297" t="s">
        <v>11</v>
      </c>
    </row>
    <row r="321" spans="1:10" ht="31.5" customHeight="1" x14ac:dyDescent="0.15">
      <c r="A321" s="105" t="s">
        <v>215</v>
      </c>
      <c r="B321" s="105">
        <v>1402</v>
      </c>
      <c r="C321" s="87" t="s">
        <v>328</v>
      </c>
      <c r="D321" s="340"/>
      <c r="E321" s="340"/>
      <c r="F321" s="297"/>
      <c r="G321" s="118" t="s">
        <v>304</v>
      </c>
      <c r="H321" s="340"/>
      <c r="I321" s="120">
        <f t="shared" si="0"/>
        <v>69</v>
      </c>
      <c r="J321" s="297"/>
    </row>
    <row r="322" spans="1:10" ht="31.5" customHeight="1" x14ac:dyDescent="0.15">
      <c r="A322" s="105" t="s">
        <v>215</v>
      </c>
      <c r="B322" s="105">
        <v>1403</v>
      </c>
      <c r="C322" s="87" t="s">
        <v>329</v>
      </c>
      <c r="D322" s="340"/>
      <c r="E322" s="340"/>
      <c r="F322" s="297"/>
      <c r="G322" s="118" t="s">
        <v>306</v>
      </c>
      <c r="H322" s="340"/>
      <c r="I322" s="120">
        <f t="shared" si="0"/>
        <v>50</v>
      </c>
      <c r="J322" s="297"/>
    </row>
    <row r="323" spans="1:10" ht="31.5" customHeight="1" x14ac:dyDescent="0.15">
      <c r="A323" s="105" t="s">
        <v>215</v>
      </c>
      <c r="B323" s="105">
        <v>1404</v>
      </c>
      <c r="C323" s="87" t="s">
        <v>330</v>
      </c>
      <c r="D323" s="340"/>
      <c r="E323" s="340"/>
      <c r="F323" s="297"/>
      <c r="G323" s="118" t="s">
        <v>308</v>
      </c>
      <c r="H323" s="340"/>
      <c r="I323" s="120">
        <f t="shared" si="0"/>
        <v>27</v>
      </c>
      <c r="J323" s="297"/>
    </row>
    <row r="324" spans="1:10" ht="31.5" customHeight="1" x14ac:dyDescent="0.15">
      <c r="A324" s="105" t="s">
        <v>228</v>
      </c>
      <c r="B324" s="105">
        <v>1405</v>
      </c>
      <c r="C324" s="87" t="s">
        <v>331</v>
      </c>
      <c r="D324" s="340"/>
      <c r="E324" s="340"/>
      <c r="F324" s="297"/>
      <c r="G324" s="118" t="s">
        <v>563</v>
      </c>
      <c r="H324" s="340"/>
      <c r="I324" s="120">
        <f t="shared" si="0"/>
        <v>24</v>
      </c>
      <c r="J324" s="297"/>
    </row>
    <row r="325" spans="1:10" ht="31.5" customHeight="1" x14ac:dyDescent="0.15">
      <c r="A325" s="105" t="s">
        <v>228</v>
      </c>
      <c r="B325" s="105">
        <v>1406</v>
      </c>
      <c r="C325" s="87" t="s">
        <v>332</v>
      </c>
      <c r="D325" s="340"/>
      <c r="E325" s="340"/>
      <c r="F325" s="297"/>
      <c r="G325" s="118" t="s">
        <v>312</v>
      </c>
      <c r="H325" s="340"/>
      <c r="I325" s="120">
        <f t="shared" si="0"/>
        <v>22</v>
      </c>
      <c r="J325" s="297"/>
    </row>
    <row r="326" spans="1:10" ht="31.5" customHeight="1" x14ac:dyDescent="0.15">
      <c r="A326" s="105" t="s">
        <v>228</v>
      </c>
      <c r="B326" s="105">
        <v>1407</v>
      </c>
      <c r="C326" s="87" t="s">
        <v>534</v>
      </c>
      <c r="D326" s="340"/>
      <c r="E326" s="340"/>
      <c r="F326" s="297"/>
      <c r="G326" s="118" t="s">
        <v>458</v>
      </c>
      <c r="H326" s="340"/>
      <c r="I326" s="120">
        <f t="shared" si="0"/>
        <v>14</v>
      </c>
      <c r="J326" s="297"/>
    </row>
    <row r="327" spans="1:10" ht="31.5" customHeight="1" x14ac:dyDescent="0.15">
      <c r="A327" s="105" t="s">
        <v>228</v>
      </c>
      <c r="B327" s="105">
        <v>1408</v>
      </c>
      <c r="C327" s="87" t="s">
        <v>535</v>
      </c>
      <c r="D327" s="340"/>
      <c r="E327" s="340"/>
      <c r="F327" s="297"/>
      <c r="G327" s="118" t="s">
        <v>544</v>
      </c>
      <c r="H327" s="340"/>
      <c r="I327" s="120">
        <f t="shared" si="0"/>
        <v>12</v>
      </c>
      <c r="J327" s="297"/>
    </row>
    <row r="328" spans="1:10" s="84" customFormat="1" ht="31.5" customHeight="1" x14ac:dyDescent="0.15">
      <c r="A328" s="105" t="s">
        <v>228</v>
      </c>
      <c r="B328" s="105">
        <v>1409</v>
      </c>
      <c r="C328" s="114" t="str">
        <f>C320&amp;"令和３年９月３０日までの上乗せ分"</f>
        <v>通所型独自サービス１・人欠令和３年９月３０日までの上乗せ分</v>
      </c>
      <c r="D328" s="340"/>
      <c r="E328" s="340"/>
      <c r="F328" s="297"/>
      <c r="G328" s="116" t="s">
        <v>569</v>
      </c>
      <c r="H328" s="340"/>
      <c r="I328" s="119">
        <f>ROUND(I320*1/1000,0)</f>
        <v>1</v>
      </c>
      <c r="J328" s="297"/>
    </row>
    <row r="329" spans="1:10" ht="31.5" customHeight="1" x14ac:dyDescent="0.15">
      <c r="A329" s="105" t="s">
        <v>228</v>
      </c>
      <c r="B329" s="105">
        <v>1411</v>
      </c>
      <c r="C329" s="87" t="s">
        <v>333</v>
      </c>
      <c r="D329" s="340"/>
      <c r="E329" s="340"/>
      <c r="F329" s="297"/>
      <c r="G329" s="105" t="s">
        <v>678</v>
      </c>
      <c r="H329" s="340"/>
      <c r="I329" s="120">
        <f t="shared" ref="I329:I336" si="1">I261</f>
        <v>907.19999999999993</v>
      </c>
      <c r="J329" s="297"/>
    </row>
    <row r="330" spans="1:10" ht="31.5" customHeight="1" x14ac:dyDescent="0.15">
      <c r="A330" s="105" t="s">
        <v>228</v>
      </c>
      <c r="B330" s="105">
        <v>1412</v>
      </c>
      <c r="C330" s="87" t="s">
        <v>334</v>
      </c>
      <c r="D330" s="340"/>
      <c r="E330" s="340"/>
      <c r="F330" s="297"/>
      <c r="G330" s="118" t="s">
        <v>304</v>
      </c>
      <c r="H330" s="340"/>
      <c r="I330" s="120">
        <f t="shared" si="1"/>
        <v>54</v>
      </c>
      <c r="J330" s="297"/>
    </row>
    <row r="331" spans="1:10" ht="31.5" customHeight="1" x14ac:dyDescent="0.15">
      <c r="A331" s="105" t="s">
        <v>228</v>
      </c>
      <c r="B331" s="105">
        <v>1413</v>
      </c>
      <c r="C331" s="87" t="s">
        <v>335</v>
      </c>
      <c r="D331" s="340"/>
      <c r="E331" s="340"/>
      <c r="F331" s="297"/>
      <c r="G331" s="118" t="s">
        <v>306</v>
      </c>
      <c r="H331" s="340"/>
      <c r="I331" s="120">
        <f t="shared" si="1"/>
        <v>39</v>
      </c>
      <c r="J331" s="297"/>
    </row>
    <row r="332" spans="1:10" ht="31.5" customHeight="1" x14ac:dyDescent="0.15">
      <c r="A332" s="105" t="s">
        <v>228</v>
      </c>
      <c r="B332" s="105">
        <v>1414</v>
      </c>
      <c r="C332" s="87" t="s">
        <v>336</v>
      </c>
      <c r="D332" s="340"/>
      <c r="E332" s="340"/>
      <c r="F332" s="297"/>
      <c r="G332" s="118" t="s">
        <v>308</v>
      </c>
      <c r="H332" s="340"/>
      <c r="I332" s="120">
        <f t="shared" si="1"/>
        <v>21</v>
      </c>
      <c r="J332" s="297"/>
    </row>
    <row r="333" spans="1:10" ht="31.5" customHeight="1" x14ac:dyDescent="0.15">
      <c r="A333" s="105" t="s">
        <v>228</v>
      </c>
      <c r="B333" s="105">
        <v>1415</v>
      </c>
      <c r="C333" s="87" t="s">
        <v>337</v>
      </c>
      <c r="D333" s="340"/>
      <c r="E333" s="340"/>
      <c r="F333" s="297"/>
      <c r="G333" s="118" t="s">
        <v>563</v>
      </c>
      <c r="H333" s="340"/>
      <c r="I333" s="120">
        <f t="shared" si="1"/>
        <v>19</v>
      </c>
      <c r="J333" s="297"/>
    </row>
    <row r="334" spans="1:10" ht="31.5" customHeight="1" x14ac:dyDescent="0.15">
      <c r="A334" s="105" t="s">
        <v>228</v>
      </c>
      <c r="B334" s="105">
        <v>1416</v>
      </c>
      <c r="C334" s="87" t="s">
        <v>338</v>
      </c>
      <c r="D334" s="340"/>
      <c r="E334" s="340"/>
      <c r="F334" s="297"/>
      <c r="G334" s="118" t="s">
        <v>312</v>
      </c>
      <c r="H334" s="340"/>
      <c r="I334" s="120">
        <f t="shared" si="1"/>
        <v>17</v>
      </c>
      <c r="J334" s="297"/>
    </row>
    <row r="335" spans="1:10" ht="31.5" customHeight="1" x14ac:dyDescent="0.15">
      <c r="A335" s="105" t="s">
        <v>228</v>
      </c>
      <c r="B335" s="105">
        <v>1417</v>
      </c>
      <c r="C335" s="87" t="s">
        <v>536</v>
      </c>
      <c r="D335" s="340"/>
      <c r="E335" s="340"/>
      <c r="F335" s="297"/>
      <c r="G335" s="118" t="s">
        <v>458</v>
      </c>
      <c r="H335" s="340"/>
      <c r="I335" s="120">
        <f t="shared" si="1"/>
        <v>11</v>
      </c>
      <c r="J335" s="297"/>
    </row>
    <row r="336" spans="1:10" ht="31.5" customHeight="1" x14ac:dyDescent="0.15">
      <c r="A336" s="105" t="s">
        <v>228</v>
      </c>
      <c r="B336" s="105">
        <v>1418</v>
      </c>
      <c r="C336" s="87" t="s">
        <v>537</v>
      </c>
      <c r="D336" s="340"/>
      <c r="E336" s="340"/>
      <c r="F336" s="297"/>
      <c r="G336" s="118" t="s">
        <v>544</v>
      </c>
      <c r="H336" s="340"/>
      <c r="I336" s="120">
        <f t="shared" si="1"/>
        <v>9</v>
      </c>
      <c r="J336" s="297"/>
    </row>
    <row r="337" spans="1:10" s="84" customFormat="1" ht="31.5" customHeight="1" x14ac:dyDescent="0.15">
      <c r="A337" s="105" t="s">
        <v>228</v>
      </c>
      <c r="B337" s="105">
        <v>1419</v>
      </c>
      <c r="C337" s="114" t="str">
        <f>C329&amp;"令和３年９月３０日までの上乗せ分"</f>
        <v>通所型独自サービス１・人欠同一建物減算１令和３年９月３０日までの上乗せ分</v>
      </c>
      <c r="D337" s="340"/>
      <c r="E337" s="340"/>
      <c r="F337" s="297"/>
      <c r="G337" s="116" t="s">
        <v>569</v>
      </c>
      <c r="H337" s="340"/>
      <c r="I337" s="119">
        <f>ROUND(I329*1/1000,0)</f>
        <v>1</v>
      </c>
      <c r="J337" s="297"/>
    </row>
    <row r="338" spans="1:10" ht="31.5" customHeight="1" x14ac:dyDescent="0.15">
      <c r="A338" s="105" t="s">
        <v>228</v>
      </c>
      <c r="B338" s="105">
        <v>1421</v>
      </c>
      <c r="C338" s="87" t="s">
        <v>151</v>
      </c>
      <c r="D338" s="340"/>
      <c r="E338" s="340"/>
      <c r="F338" s="297"/>
      <c r="G338" s="105" t="s">
        <v>623</v>
      </c>
      <c r="H338" s="340"/>
      <c r="I338" s="120">
        <f t="shared" ref="I338:I357" si="2">I270</f>
        <v>38.5</v>
      </c>
      <c r="J338" s="297" t="s">
        <v>12</v>
      </c>
    </row>
    <row r="339" spans="1:10" ht="31.5" customHeight="1" x14ac:dyDescent="0.15">
      <c r="A339" s="105" t="s">
        <v>228</v>
      </c>
      <c r="B339" s="105">
        <v>1422</v>
      </c>
      <c r="C339" s="87" t="s">
        <v>339</v>
      </c>
      <c r="D339" s="340"/>
      <c r="E339" s="340"/>
      <c r="F339" s="297"/>
      <c r="G339" s="116" t="s">
        <v>304</v>
      </c>
      <c r="H339" s="340"/>
      <c r="I339" s="120">
        <f t="shared" si="2"/>
        <v>2</v>
      </c>
      <c r="J339" s="297"/>
    </row>
    <row r="340" spans="1:10" ht="31.5" customHeight="1" x14ac:dyDescent="0.15">
      <c r="A340" s="105" t="s">
        <v>228</v>
      </c>
      <c r="B340" s="105">
        <v>1423</v>
      </c>
      <c r="C340" s="87" t="s">
        <v>340</v>
      </c>
      <c r="D340" s="340"/>
      <c r="E340" s="340"/>
      <c r="F340" s="297"/>
      <c r="G340" s="116" t="s">
        <v>306</v>
      </c>
      <c r="H340" s="340"/>
      <c r="I340" s="120">
        <f t="shared" si="2"/>
        <v>2</v>
      </c>
      <c r="J340" s="297"/>
    </row>
    <row r="341" spans="1:10" ht="31.5" customHeight="1" x14ac:dyDescent="0.15">
      <c r="A341" s="105" t="s">
        <v>228</v>
      </c>
      <c r="B341" s="105">
        <v>1424</v>
      </c>
      <c r="C341" s="87" t="s">
        <v>341</v>
      </c>
      <c r="D341" s="340"/>
      <c r="E341" s="340"/>
      <c r="F341" s="297"/>
      <c r="G341" s="116" t="s">
        <v>308</v>
      </c>
      <c r="H341" s="340"/>
      <c r="I341" s="120">
        <f t="shared" si="2"/>
        <v>1</v>
      </c>
      <c r="J341" s="297"/>
    </row>
    <row r="342" spans="1:10" ht="31.5" customHeight="1" x14ac:dyDescent="0.15">
      <c r="A342" s="105" t="s">
        <v>228</v>
      </c>
      <c r="B342" s="105">
        <v>1425</v>
      </c>
      <c r="C342" s="87" t="s">
        <v>342</v>
      </c>
      <c r="D342" s="340"/>
      <c r="E342" s="340"/>
      <c r="F342" s="297"/>
      <c r="G342" s="116" t="s">
        <v>563</v>
      </c>
      <c r="H342" s="340"/>
      <c r="I342" s="120">
        <f t="shared" si="2"/>
        <v>1</v>
      </c>
      <c r="J342" s="297"/>
    </row>
    <row r="343" spans="1:10" ht="31.5" customHeight="1" x14ac:dyDescent="0.15">
      <c r="A343" s="105" t="s">
        <v>228</v>
      </c>
      <c r="B343" s="105">
        <v>1426</v>
      </c>
      <c r="C343" s="87" t="s">
        <v>343</v>
      </c>
      <c r="D343" s="340"/>
      <c r="E343" s="340"/>
      <c r="F343" s="297"/>
      <c r="G343" s="116" t="s">
        <v>312</v>
      </c>
      <c r="H343" s="340"/>
      <c r="I343" s="120">
        <f t="shared" si="2"/>
        <v>1</v>
      </c>
      <c r="J343" s="297"/>
    </row>
    <row r="344" spans="1:10" s="84" customFormat="1" ht="31.5" customHeight="1" x14ac:dyDescent="0.15">
      <c r="A344" s="105" t="s">
        <v>228</v>
      </c>
      <c r="B344" s="107">
        <v>1467</v>
      </c>
      <c r="C344" s="114" t="s">
        <v>829</v>
      </c>
      <c r="D344" s="340"/>
      <c r="E344" s="340"/>
      <c r="F344" s="297"/>
      <c r="G344" s="107" t="s">
        <v>679</v>
      </c>
      <c r="H344" s="340"/>
      <c r="I344" s="120">
        <f t="shared" si="2"/>
        <v>29.4</v>
      </c>
      <c r="J344" s="297"/>
    </row>
    <row r="345" spans="1:10" s="84" customFormat="1" ht="31.5" customHeight="1" x14ac:dyDescent="0.15">
      <c r="A345" s="105" t="s">
        <v>228</v>
      </c>
      <c r="B345" s="107">
        <v>1468</v>
      </c>
      <c r="C345" s="114" t="s">
        <v>830</v>
      </c>
      <c r="D345" s="340"/>
      <c r="E345" s="340"/>
      <c r="F345" s="297"/>
      <c r="G345" s="116" t="s">
        <v>183</v>
      </c>
      <c r="H345" s="340"/>
      <c r="I345" s="120">
        <f t="shared" si="2"/>
        <v>2</v>
      </c>
      <c r="J345" s="297"/>
    </row>
    <row r="346" spans="1:10" s="84" customFormat="1" ht="31.5" customHeight="1" x14ac:dyDescent="0.15">
      <c r="A346" s="105" t="s">
        <v>228</v>
      </c>
      <c r="B346" s="107">
        <v>1469</v>
      </c>
      <c r="C346" s="114" t="s">
        <v>831</v>
      </c>
      <c r="D346" s="340"/>
      <c r="E346" s="340"/>
      <c r="F346" s="297"/>
      <c r="G346" s="116" t="s">
        <v>184</v>
      </c>
      <c r="H346" s="340"/>
      <c r="I346" s="120">
        <f t="shared" si="2"/>
        <v>1</v>
      </c>
      <c r="J346" s="297"/>
    </row>
    <row r="347" spans="1:10" s="84" customFormat="1" ht="31.5" customHeight="1" x14ac:dyDescent="0.15">
      <c r="A347" s="105" t="s">
        <v>228</v>
      </c>
      <c r="B347" s="107">
        <v>1470</v>
      </c>
      <c r="C347" s="114" t="s">
        <v>832</v>
      </c>
      <c r="D347" s="340"/>
      <c r="E347" s="340"/>
      <c r="F347" s="297"/>
      <c r="G347" s="116" t="s">
        <v>185</v>
      </c>
      <c r="H347" s="340"/>
      <c r="I347" s="120">
        <f t="shared" si="2"/>
        <v>1</v>
      </c>
      <c r="J347" s="297"/>
    </row>
    <row r="348" spans="1:10" s="84" customFormat="1" ht="31.5" customHeight="1" x14ac:dyDescent="0.15">
      <c r="A348" s="105" t="s">
        <v>228</v>
      </c>
      <c r="B348" s="107">
        <v>1471</v>
      </c>
      <c r="C348" s="114" t="s">
        <v>833</v>
      </c>
      <c r="D348" s="340"/>
      <c r="E348" s="340"/>
      <c r="F348" s="297"/>
      <c r="G348" s="116" t="s">
        <v>203</v>
      </c>
      <c r="H348" s="340"/>
      <c r="I348" s="120">
        <f t="shared" si="2"/>
        <v>1</v>
      </c>
      <c r="J348" s="297"/>
    </row>
    <row r="349" spans="1:10" s="84" customFormat="1" ht="31.5" customHeight="1" x14ac:dyDescent="0.15">
      <c r="A349" s="105" t="s">
        <v>228</v>
      </c>
      <c r="B349" s="107">
        <v>1472</v>
      </c>
      <c r="C349" s="114" t="s">
        <v>834</v>
      </c>
      <c r="D349" s="340"/>
      <c r="E349" s="340"/>
      <c r="F349" s="297"/>
      <c r="G349" s="116" t="s">
        <v>204</v>
      </c>
      <c r="H349" s="340"/>
      <c r="I349" s="120">
        <f t="shared" si="2"/>
        <v>1</v>
      </c>
      <c r="J349" s="297"/>
    </row>
    <row r="350" spans="1:10" ht="31.5" customHeight="1" x14ac:dyDescent="0.15">
      <c r="A350" s="105" t="s">
        <v>228</v>
      </c>
      <c r="B350" s="105">
        <v>1431</v>
      </c>
      <c r="C350" s="87" t="s">
        <v>152</v>
      </c>
      <c r="D350" s="340"/>
      <c r="E350" s="340"/>
      <c r="F350" s="297" t="s">
        <v>29</v>
      </c>
      <c r="G350" s="105" t="s">
        <v>625</v>
      </c>
      <c r="H350" s="340"/>
      <c r="I350" s="120">
        <f t="shared" si="2"/>
        <v>2399.6</v>
      </c>
      <c r="J350" s="297" t="s">
        <v>11</v>
      </c>
    </row>
    <row r="351" spans="1:10" ht="31.5" customHeight="1" x14ac:dyDescent="0.15">
      <c r="A351" s="105" t="s">
        <v>228</v>
      </c>
      <c r="B351" s="105">
        <v>1432</v>
      </c>
      <c r="C351" s="87" t="s">
        <v>344</v>
      </c>
      <c r="D351" s="340"/>
      <c r="E351" s="340"/>
      <c r="F351" s="297"/>
      <c r="G351" s="118" t="s">
        <v>304</v>
      </c>
      <c r="H351" s="340"/>
      <c r="I351" s="120">
        <f t="shared" si="2"/>
        <v>142</v>
      </c>
      <c r="J351" s="297"/>
    </row>
    <row r="352" spans="1:10" ht="31.5" customHeight="1" x14ac:dyDescent="0.15">
      <c r="A352" s="105" t="s">
        <v>228</v>
      </c>
      <c r="B352" s="105">
        <v>1433</v>
      </c>
      <c r="C352" s="87" t="s">
        <v>345</v>
      </c>
      <c r="D352" s="340"/>
      <c r="E352" s="340"/>
      <c r="F352" s="297"/>
      <c r="G352" s="118" t="s">
        <v>306</v>
      </c>
      <c r="H352" s="340"/>
      <c r="I352" s="120">
        <f t="shared" si="2"/>
        <v>103</v>
      </c>
      <c r="J352" s="297"/>
    </row>
    <row r="353" spans="1:10" ht="31.5" customHeight="1" x14ac:dyDescent="0.15">
      <c r="A353" s="105" t="s">
        <v>228</v>
      </c>
      <c r="B353" s="105">
        <v>1434</v>
      </c>
      <c r="C353" s="87" t="s">
        <v>346</v>
      </c>
      <c r="D353" s="340"/>
      <c r="E353" s="340"/>
      <c r="F353" s="297"/>
      <c r="G353" s="118" t="s">
        <v>308</v>
      </c>
      <c r="H353" s="340"/>
      <c r="I353" s="120">
        <f t="shared" si="2"/>
        <v>55</v>
      </c>
      <c r="J353" s="297"/>
    </row>
    <row r="354" spans="1:10" ht="31.5" customHeight="1" x14ac:dyDescent="0.15">
      <c r="A354" s="105" t="s">
        <v>228</v>
      </c>
      <c r="B354" s="105">
        <v>1435</v>
      </c>
      <c r="C354" s="87" t="s">
        <v>347</v>
      </c>
      <c r="D354" s="340"/>
      <c r="E354" s="340"/>
      <c r="F354" s="297"/>
      <c r="G354" s="118" t="s">
        <v>563</v>
      </c>
      <c r="H354" s="340"/>
      <c r="I354" s="120">
        <f t="shared" si="2"/>
        <v>50</v>
      </c>
      <c r="J354" s="297"/>
    </row>
    <row r="355" spans="1:10" ht="31.5" customHeight="1" x14ac:dyDescent="0.15">
      <c r="A355" s="105" t="s">
        <v>228</v>
      </c>
      <c r="B355" s="105">
        <v>1436</v>
      </c>
      <c r="C355" s="87" t="s">
        <v>348</v>
      </c>
      <c r="D355" s="340"/>
      <c r="E355" s="340"/>
      <c r="F355" s="297"/>
      <c r="G355" s="118" t="s">
        <v>312</v>
      </c>
      <c r="H355" s="340"/>
      <c r="I355" s="120">
        <f t="shared" si="2"/>
        <v>44</v>
      </c>
      <c r="J355" s="297"/>
    </row>
    <row r="356" spans="1:10" ht="31.5" customHeight="1" x14ac:dyDescent="0.15">
      <c r="A356" s="105" t="s">
        <v>228</v>
      </c>
      <c r="B356" s="105">
        <v>1437</v>
      </c>
      <c r="C356" s="87" t="s">
        <v>538</v>
      </c>
      <c r="D356" s="340"/>
      <c r="E356" s="340"/>
      <c r="F356" s="297"/>
      <c r="G356" s="118" t="s">
        <v>458</v>
      </c>
      <c r="H356" s="340"/>
      <c r="I356" s="120">
        <f t="shared" si="2"/>
        <v>29</v>
      </c>
      <c r="J356" s="297"/>
    </row>
    <row r="357" spans="1:10" ht="31.5" customHeight="1" x14ac:dyDescent="0.15">
      <c r="A357" s="105" t="s">
        <v>228</v>
      </c>
      <c r="B357" s="105">
        <v>1438</v>
      </c>
      <c r="C357" s="87" t="s">
        <v>539</v>
      </c>
      <c r="D357" s="340"/>
      <c r="E357" s="340"/>
      <c r="F357" s="297"/>
      <c r="G357" s="118" t="s">
        <v>544</v>
      </c>
      <c r="H357" s="340"/>
      <c r="I357" s="120">
        <f t="shared" si="2"/>
        <v>24</v>
      </c>
      <c r="J357" s="297"/>
    </row>
    <row r="358" spans="1:10" s="84" customFormat="1" ht="31.5" customHeight="1" x14ac:dyDescent="0.15">
      <c r="A358" s="105" t="s">
        <v>228</v>
      </c>
      <c r="B358" s="105">
        <v>1439</v>
      </c>
      <c r="C358" s="114" t="str">
        <f>C350&amp;"令和３年９月３０日までの上乗せ分"</f>
        <v>通所型独自サービス２・人欠令和３年９月３０日までの上乗せ分</v>
      </c>
      <c r="D358" s="340"/>
      <c r="E358" s="340"/>
      <c r="F358" s="297"/>
      <c r="G358" s="116" t="s">
        <v>569</v>
      </c>
      <c r="H358" s="340"/>
      <c r="I358" s="119">
        <f>ROUND(I350*1/1000,0)</f>
        <v>2</v>
      </c>
      <c r="J358" s="297"/>
    </row>
    <row r="359" spans="1:10" ht="31.5" customHeight="1" x14ac:dyDescent="0.15">
      <c r="A359" s="105" t="s">
        <v>228</v>
      </c>
      <c r="B359" s="107">
        <v>1441</v>
      </c>
      <c r="C359" s="114" t="s">
        <v>349</v>
      </c>
      <c r="D359" s="340"/>
      <c r="E359" s="340"/>
      <c r="F359" s="297"/>
      <c r="G359" s="105" t="s">
        <v>680</v>
      </c>
      <c r="H359" s="340"/>
      <c r="I359" s="120">
        <f t="shared" ref="I359:I366" si="3">I291</f>
        <v>1873.1999999999998</v>
      </c>
      <c r="J359" s="297"/>
    </row>
    <row r="360" spans="1:10" ht="31.5" customHeight="1" x14ac:dyDescent="0.15">
      <c r="A360" s="105" t="s">
        <v>228</v>
      </c>
      <c r="B360" s="107">
        <v>1442</v>
      </c>
      <c r="C360" s="114" t="s">
        <v>350</v>
      </c>
      <c r="D360" s="340"/>
      <c r="E360" s="340"/>
      <c r="F360" s="297"/>
      <c r="G360" s="118" t="s">
        <v>304</v>
      </c>
      <c r="H360" s="340"/>
      <c r="I360" s="120">
        <f t="shared" si="3"/>
        <v>111</v>
      </c>
      <c r="J360" s="297"/>
    </row>
    <row r="361" spans="1:10" ht="31.5" customHeight="1" x14ac:dyDescent="0.15">
      <c r="A361" s="105" t="s">
        <v>228</v>
      </c>
      <c r="B361" s="107">
        <v>1443</v>
      </c>
      <c r="C361" s="114" t="s">
        <v>351</v>
      </c>
      <c r="D361" s="340"/>
      <c r="E361" s="340"/>
      <c r="F361" s="297"/>
      <c r="G361" s="118" t="s">
        <v>306</v>
      </c>
      <c r="H361" s="340"/>
      <c r="I361" s="120">
        <f t="shared" si="3"/>
        <v>81</v>
      </c>
      <c r="J361" s="297"/>
    </row>
    <row r="362" spans="1:10" ht="31.5" customHeight="1" x14ac:dyDescent="0.15">
      <c r="A362" s="105" t="s">
        <v>228</v>
      </c>
      <c r="B362" s="107">
        <v>1444</v>
      </c>
      <c r="C362" s="114" t="s">
        <v>352</v>
      </c>
      <c r="D362" s="340"/>
      <c r="E362" s="340"/>
      <c r="F362" s="297"/>
      <c r="G362" s="118" t="s">
        <v>308</v>
      </c>
      <c r="H362" s="340"/>
      <c r="I362" s="120">
        <f t="shared" si="3"/>
        <v>43</v>
      </c>
      <c r="J362" s="297"/>
    </row>
    <row r="363" spans="1:10" ht="31.5" customHeight="1" x14ac:dyDescent="0.15">
      <c r="A363" s="105" t="s">
        <v>228</v>
      </c>
      <c r="B363" s="107">
        <v>1445</v>
      </c>
      <c r="C363" s="114" t="s">
        <v>353</v>
      </c>
      <c r="D363" s="340"/>
      <c r="E363" s="340"/>
      <c r="F363" s="297"/>
      <c r="G363" s="118" t="s">
        <v>563</v>
      </c>
      <c r="H363" s="340"/>
      <c r="I363" s="120">
        <f t="shared" si="3"/>
        <v>39</v>
      </c>
      <c r="J363" s="297"/>
    </row>
    <row r="364" spans="1:10" ht="31.5" customHeight="1" x14ac:dyDescent="0.15">
      <c r="A364" s="105" t="s">
        <v>228</v>
      </c>
      <c r="B364" s="107">
        <v>1446</v>
      </c>
      <c r="C364" s="114" t="s">
        <v>354</v>
      </c>
      <c r="D364" s="340"/>
      <c r="E364" s="340"/>
      <c r="F364" s="297"/>
      <c r="G364" s="118" t="s">
        <v>312</v>
      </c>
      <c r="H364" s="340"/>
      <c r="I364" s="120">
        <f t="shared" si="3"/>
        <v>34</v>
      </c>
      <c r="J364" s="297"/>
    </row>
    <row r="365" spans="1:10" ht="31.5" customHeight="1" x14ac:dyDescent="0.15">
      <c r="A365" s="105" t="s">
        <v>228</v>
      </c>
      <c r="B365" s="107">
        <v>1447</v>
      </c>
      <c r="C365" s="114" t="s">
        <v>540</v>
      </c>
      <c r="D365" s="340"/>
      <c r="E365" s="340"/>
      <c r="F365" s="297"/>
      <c r="G365" s="118" t="s">
        <v>458</v>
      </c>
      <c r="H365" s="340"/>
      <c r="I365" s="120">
        <f t="shared" si="3"/>
        <v>22</v>
      </c>
      <c r="J365" s="297"/>
    </row>
    <row r="366" spans="1:10" ht="31.5" customHeight="1" x14ac:dyDescent="0.15">
      <c r="A366" s="105" t="s">
        <v>228</v>
      </c>
      <c r="B366" s="107">
        <v>1448</v>
      </c>
      <c r="C366" s="114" t="s">
        <v>541</v>
      </c>
      <c r="D366" s="340"/>
      <c r="E366" s="340"/>
      <c r="F366" s="297"/>
      <c r="G366" s="118" t="s">
        <v>544</v>
      </c>
      <c r="H366" s="340"/>
      <c r="I366" s="120">
        <f t="shared" si="3"/>
        <v>19</v>
      </c>
      <c r="J366" s="297"/>
    </row>
    <row r="367" spans="1:10" s="84" customFormat="1" ht="31.5" customHeight="1" x14ac:dyDescent="0.15">
      <c r="A367" s="105" t="s">
        <v>228</v>
      </c>
      <c r="B367" s="107">
        <v>1449</v>
      </c>
      <c r="C367" s="114" t="str">
        <f>C359&amp;"令和３年９月３０日までの上乗せ分"</f>
        <v>通所型独自サービス２・人欠同一建物減算２令和３年９月３０日までの上乗せ分</v>
      </c>
      <c r="D367" s="340"/>
      <c r="E367" s="340"/>
      <c r="F367" s="297"/>
      <c r="G367" s="116" t="s">
        <v>569</v>
      </c>
      <c r="H367" s="340"/>
      <c r="I367" s="119">
        <f>ROUND(I359*1/1000,0)</f>
        <v>2</v>
      </c>
      <c r="J367" s="297"/>
    </row>
    <row r="368" spans="1:10" ht="31.5" customHeight="1" x14ac:dyDescent="0.15">
      <c r="A368" s="105" t="s">
        <v>228</v>
      </c>
      <c r="B368" s="105">
        <v>1451</v>
      </c>
      <c r="C368" s="87" t="s">
        <v>153</v>
      </c>
      <c r="D368" s="340"/>
      <c r="E368" s="340"/>
      <c r="F368" s="297"/>
      <c r="G368" s="105" t="s">
        <v>627</v>
      </c>
      <c r="H368" s="340"/>
      <c r="I368" s="120">
        <f t="shared" ref="I368:I383" si="4">I300</f>
        <v>79.099999999999994</v>
      </c>
      <c r="J368" s="297" t="s">
        <v>12</v>
      </c>
    </row>
    <row r="369" spans="1:10" ht="31.5" customHeight="1" x14ac:dyDescent="0.15">
      <c r="A369" s="105" t="s">
        <v>228</v>
      </c>
      <c r="B369" s="105">
        <v>1452</v>
      </c>
      <c r="C369" s="87" t="s">
        <v>355</v>
      </c>
      <c r="D369" s="340"/>
      <c r="E369" s="340"/>
      <c r="F369" s="297"/>
      <c r="G369" s="116" t="s">
        <v>304</v>
      </c>
      <c r="H369" s="340"/>
      <c r="I369" s="120">
        <f t="shared" si="4"/>
        <v>5</v>
      </c>
      <c r="J369" s="297"/>
    </row>
    <row r="370" spans="1:10" ht="31.5" customHeight="1" x14ac:dyDescent="0.15">
      <c r="A370" s="105" t="s">
        <v>228</v>
      </c>
      <c r="B370" s="105">
        <v>1453</v>
      </c>
      <c r="C370" s="87" t="s">
        <v>356</v>
      </c>
      <c r="D370" s="340"/>
      <c r="E370" s="340"/>
      <c r="F370" s="297"/>
      <c r="G370" s="116" t="s">
        <v>306</v>
      </c>
      <c r="H370" s="340"/>
      <c r="I370" s="120">
        <f t="shared" si="4"/>
        <v>3</v>
      </c>
      <c r="J370" s="297"/>
    </row>
    <row r="371" spans="1:10" ht="31.5" customHeight="1" x14ac:dyDescent="0.15">
      <c r="A371" s="105" t="s">
        <v>228</v>
      </c>
      <c r="B371" s="105">
        <v>1454</v>
      </c>
      <c r="C371" s="87" t="s">
        <v>357</v>
      </c>
      <c r="D371" s="340"/>
      <c r="E371" s="340"/>
      <c r="F371" s="297"/>
      <c r="G371" s="116" t="s">
        <v>308</v>
      </c>
      <c r="H371" s="340"/>
      <c r="I371" s="120">
        <f t="shared" si="4"/>
        <v>2</v>
      </c>
      <c r="J371" s="297"/>
    </row>
    <row r="372" spans="1:10" ht="31.5" customHeight="1" x14ac:dyDescent="0.15">
      <c r="A372" s="105" t="s">
        <v>228</v>
      </c>
      <c r="B372" s="105">
        <v>1455</v>
      </c>
      <c r="C372" s="87" t="s">
        <v>358</v>
      </c>
      <c r="D372" s="340"/>
      <c r="E372" s="340"/>
      <c r="F372" s="297"/>
      <c r="G372" s="116" t="s">
        <v>563</v>
      </c>
      <c r="H372" s="340"/>
      <c r="I372" s="120">
        <f t="shared" si="4"/>
        <v>2</v>
      </c>
      <c r="J372" s="297"/>
    </row>
    <row r="373" spans="1:10" ht="31.5" customHeight="1" x14ac:dyDescent="0.15">
      <c r="A373" s="105" t="s">
        <v>228</v>
      </c>
      <c r="B373" s="105">
        <v>1456</v>
      </c>
      <c r="C373" s="87" t="s">
        <v>359</v>
      </c>
      <c r="D373" s="340"/>
      <c r="E373" s="340"/>
      <c r="F373" s="297"/>
      <c r="G373" s="116" t="s">
        <v>312</v>
      </c>
      <c r="H373" s="340"/>
      <c r="I373" s="120">
        <f t="shared" si="4"/>
        <v>2</v>
      </c>
      <c r="J373" s="297"/>
    </row>
    <row r="374" spans="1:10" ht="31.5" customHeight="1" x14ac:dyDescent="0.15">
      <c r="A374" s="105" t="s">
        <v>228</v>
      </c>
      <c r="B374" s="105">
        <v>1457</v>
      </c>
      <c r="C374" s="87" t="s">
        <v>542</v>
      </c>
      <c r="D374" s="340"/>
      <c r="E374" s="340"/>
      <c r="F374" s="297"/>
      <c r="G374" s="118" t="s">
        <v>458</v>
      </c>
      <c r="H374" s="340"/>
      <c r="I374" s="120">
        <f t="shared" si="4"/>
        <v>1</v>
      </c>
      <c r="J374" s="297"/>
    </row>
    <row r="375" spans="1:10" ht="31.5" customHeight="1" x14ac:dyDescent="0.15">
      <c r="A375" s="105" t="s">
        <v>228</v>
      </c>
      <c r="B375" s="105">
        <v>1458</v>
      </c>
      <c r="C375" s="87" t="s">
        <v>543</v>
      </c>
      <c r="D375" s="340"/>
      <c r="E375" s="340"/>
      <c r="F375" s="297"/>
      <c r="G375" s="118" t="s">
        <v>544</v>
      </c>
      <c r="H375" s="340"/>
      <c r="I375" s="120">
        <f t="shared" si="4"/>
        <v>1</v>
      </c>
      <c r="J375" s="297"/>
    </row>
    <row r="376" spans="1:10" ht="31.5" customHeight="1" x14ac:dyDescent="0.15">
      <c r="A376" s="105" t="s">
        <v>228</v>
      </c>
      <c r="B376" s="105">
        <v>1459</v>
      </c>
      <c r="C376" s="87" t="s">
        <v>691</v>
      </c>
      <c r="D376" s="340"/>
      <c r="E376" s="340"/>
      <c r="F376" s="297"/>
      <c r="G376" s="107" t="s">
        <v>633</v>
      </c>
      <c r="H376" s="340"/>
      <c r="I376" s="120">
        <f t="shared" si="4"/>
        <v>62</v>
      </c>
      <c r="J376" s="297"/>
    </row>
    <row r="377" spans="1:10" ht="31.5" customHeight="1" x14ac:dyDescent="0.15">
      <c r="A377" s="105" t="s">
        <v>228</v>
      </c>
      <c r="B377" s="105">
        <v>1460</v>
      </c>
      <c r="C377" s="114" t="s">
        <v>692</v>
      </c>
      <c r="D377" s="340"/>
      <c r="E377" s="340"/>
      <c r="F377" s="297"/>
      <c r="G377" s="116" t="s">
        <v>183</v>
      </c>
      <c r="H377" s="340"/>
      <c r="I377" s="120">
        <f t="shared" si="4"/>
        <v>4</v>
      </c>
      <c r="J377" s="297"/>
    </row>
    <row r="378" spans="1:10" ht="31.5" customHeight="1" x14ac:dyDescent="0.15">
      <c r="A378" s="105" t="s">
        <v>228</v>
      </c>
      <c r="B378" s="105">
        <v>1461</v>
      </c>
      <c r="C378" s="114" t="s">
        <v>693</v>
      </c>
      <c r="D378" s="340"/>
      <c r="E378" s="340"/>
      <c r="F378" s="297"/>
      <c r="G378" s="116" t="s">
        <v>184</v>
      </c>
      <c r="H378" s="340"/>
      <c r="I378" s="120">
        <f t="shared" si="4"/>
        <v>3</v>
      </c>
      <c r="J378" s="297"/>
    </row>
    <row r="379" spans="1:10" ht="31.5" customHeight="1" x14ac:dyDescent="0.15">
      <c r="A379" s="105" t="s">
        <v>228</v>
      </c>
      <c r="B379" s="105">
        <v>1462</v>
      </c>
      <c r="C379" s="114" t="s">
        <v>694</v>
      </c>
      <c r="D379" s="340"/>
      <c r="E379" s="340"/>
      <c r="F379" s="297"/>
      <c r="G379" s="116" t="s">
        <v>185</v>
      </c>
      <c r="H379" s="340"/>
      <c r="I379" s="120">
        <f t="shared" si="4"/>
        <v>1</v>
      </c>
      <c r="J379" s="297"/>
    </row>
    <row r="380" spans="1:10" ht="31.5" customHeight="1" x14ac:dyDescent="0.15">
      <c r="A380" s="105" t="s">
        <v>228</v>
      </c>
      <c r="B380" s="105">
        <v>1463</v>
      </c>
      <c r="C380" s="114" t="s">
        <v>695</v>
      </c>
      <c r="D380" s="340"/>
      <c r="E380" s="340"/>
      <c r="F380" s="297"/>
      <c r="G380" s="116" t="s">
        <v>203</v>
      </c>
      <c r="H380" s="340"/>
      <c r="I380" s="120">
        <f t="shared" si="4"/>
        <v>1</v>
      </c>
      <c r="J380" s="297"/>
    </row>
    <row r="381" spans="1:10" ht="31.5" customHeight="1" x14ac:dyDescent="0.15">
      <c r="A381" s="105" t="s">
        <v>228</v>
      </c>
      <c r="B381" s="105">
        <v>1464</v>
      </c>
      <c r="C381" s="114" t="s">
        <v>696</v>
      </c>
      <c r="D381" s="340"/>
      <c r="E381" s="340"/>
      <c r="F381" s="297"/>
      <c r="G381" s="118" t="s">
        <v>204</v>
      </c>
      <c r="H381" s="340"/>
      <c r="I381" s="120">
        <f t="shared" si="4"/>
        <v>1</v>
      </c>
      <c r="J381" s="297"/>
    </row>
    <row r="382" spans="1:10" ht="31.5" customHeight="1" x14ac:dyDescent="0.15">
      <c r="A382" s="105" t="s">
        <v>228</v>
      </c>
      <c r="B382" s="105">
        <v>1465</v>
      </c>
      <c r="C382" s="114" t="s">
        <v>697</v>
      </c>
      <c r="D382" s="340"/>
      <c r="E382" s="340"/>
      <c r="F382" s="297"/>
      <c r="G382" s="118" t="s">
        <v>458</v>
      </c>
      <c r="H382" s="340"/>
      <c r="I382" s="120">
        <f t="shared" si="4"/>
        <v>1</v>
      </c>
      <c r="J382" s="297"/>
    </row>
    <row r="383" spans="1:10" ht="31.5" customHeight="1" x14ac:dyDescent="0.15">
      <c r="A383" s="105" t="s">
        <v>228</v>
      </c>
      <c r="B383" s="105">
        <v>1466</v>
      </c>
      <c r="C383" s="114" t="s">
        <v>698</v>
      </c>
      <c r="D383" s="340"/>
      <c r="E383" s="340"/>
      <c r="F383" s="297"/>
      <c r="G383" s="118" t="s">
        <v>544</v>
      </c>
      <c r="H383" s="340"/>
      <c r="I383" s="120">
        <f t="shared" si="4"/>
        <v>1</v>
      </c>
      <c r="J383" s="297"/>
    </row>
    <row r="384" spans="1:10" ht="31.5" customHeight="1" x14ac:dyDescent="0.15">
      <c r="A384" s="50" t="s">
        <v>360</v>
      </c>
      <c r="B384" s="70"/>
      <c r="C384" s="52"/>
      <c r="D384" s="53"/>
      <c r="E384" s="53"/>
      <c r="F384" s="43"/>
      <c r="G384" s="58"/>
      <c r="H384" s="71"/>
      <c r="I384" s="62"/>
      <c r="J384" s="43"/>
    </row>
    <row r="385" spans="1:10" ht="31.5" customHeight="1" x14ac:dyDescent="0.15">
      <c r="A385" s="50"/>
      <c r="B385" s="70"/>
      <c r="C385" s="52"/>
      <c r="D385" s="53"/>
      <c r="E385" s="53"/>
      <c r="F385" s="43"/>
      <c r="G385" s="58"/>
      <c r="H385" s="71"/>
      <c r="I385" s="62"/>
      <c r="J385" s="43"/>
    </row>
    <row r="386" spans="1:10" ht="31.5" customHeight="1" x14ac:dyDescent="0.15">
      <c r="A386" s="182" t="s">
        <v>2</v>
      </c>
      <c r="B386" s="182"/>
      <c r="C386" s="180" t="s">
        <v>3</v>
      </c>
      <c r="D386" s="182" t="s">
        <v>4</v>
      </c>
      <c r="E386" s="182"/>
      <c r="F386" s="182"/>
      <c r="G386" s="182"/>
      <c r="H386" s="182"/>
      <c r="I386" s="346" t="s">
        <v>9</v>
      </c>
      <c r="J386" s="182" t="s">
        <v>10</v>
      </c>
    </row>
    <row r="387" spans="1:10" ht="31.5" customHeight="1" x14ac:dyDescent="0.15">
      <c r="A387" s="54" t="s">
        <v>0</v>
      </c>
      <c r="B387" s="54" t="s">
        <v>1</v>
      </c>
      <c r="C387" s="181"/>
      <c r="D387" s="182"/>
      <c r="E387" s="182"/>
      <c r="F387" s="182"/>
      <c r="G387" s="182"/>
      <c r="H387" s="182"/>
      <c r="I387" s="346"/>
      <c r="J387" s="182"/>
    </row>
    <row r="388" spans="1:10" ht="31.5" customHeight="1" x14ac:dyDescent="0.15">
      <c r="A388" s="259" t="s">
        <v>799</v>
      </c>
      <c r="B388" s="260"/>
      <c r="C388" s="260"/>
      <c r="D388" s="260"/>
      <c r="E388" s="260"/>
      <c r="F388" s="347"/>
      <c r="G388" s="260"/>
      <c r="H388" s="260"/>
      <c r="I388" s="260"/>
      <c r="J388" s="348"/>
    </row>
    <row r="389" spans="1:10" ht="31.5" customHeight="1" x14ac:dyDescent="0.15">
      <c r="A389" s="107" t="s">
        <v>215</v>
      </c>
      <c r="B389" s="105" t="str">
        <f t="shared" ref="B389:B452" si="5">2&amp;RIGHT(B5,3)</f>
        <v>2001</v>
      </c>
      <c r="C389" s="114" t="str">
        <f>C5</f>
        <v>通所型独自サービス１</v>
      </c>
      <c r="D389" s="339" t="s">
        <v>216</v>
      </c>
      <c r="E389" s="339"/>
      <c r="F389" s="299" t="s">
        <v>27</v>
      </c>
      <c r="G389" s="338" t="s">
        <v>748</v>
      </c>
      <c r="H389" s="338"/>
      <c r="I389" s="115">
        <f>I5</f>
        <v>1672</v>
      </c>
      <c r="J389" s="335" t="s">
        <v>11</v>
      </c>
    </row>
    <row r="390" spans="1:10" ht="31.5" customHeight="1" x14ac:dyDescent="0.15">
      <c r="A390" s="107" t="s">
        <v>215</v>
      </c>
      <c r="B390" s="105" t="str">
        <f t="shared" si="5"/>
        <v>2002</v>
      </c>
      <c r="C390" s="114" t="str">
        <f t="shared" ref="C390:C453" si="6">C6</f>
        <v>通所型独自サービス１処遇改善加算Ⅰ</v>
      </c>
      <c r="D390" s="339"/>
      <c r="E390" s="339"/>
      <c r="F390" s="299"/>
      <c r="G390" s="116" t="s">
        <v>183</v>
      </c>
      <c r="H390" s="103"/>
      <c r="I390" s="117">
        <f>I6</f>
        <v>99</v>
      </c>
      <c r="J390" s="336"/>
    </row>
    <row r="391" spans="1:10" ht="31.5" customHeight="1" x14ac:dyDescent="0.15">
      <c r="A391" s="107" t="s">
        <v>228</v>
      </c>
      <c r="B391" s="105" t="str">
        <f t="shared" si="5"/>
        <v>2003</v>
      </c>
      <c r="C391" s="114" t="str">
        <f t="shared" si="6"/>
        <v>通所型独自サービス１処遇改善加算Ⅱ</v>
      </c>
      <c r="D391" s="339"/>
      <c r="E391" s="339"/>
      <c r="F391" s="299"/>
      <c r="G391" s="116" t="s">
        <v>184</v>
      </c>
      <c r="H391" s="103"/>
      <c r="I391" s="115">
        <f t="shared" ref="I391:I454" si="7">I7</f>
        <v>72</v>
      </c>
      <c r="J391" s="336"/>
    </row>
    <row r="392" spans="1:10" ht="31.5" customHeight="1" x14ac:dyDescent="0.15">
      <c r="A392" s="107" t="s">
        <v>228</v>
      </c>
      <c r="B392" s="105" t="str">
        <f t="shared" si="5"/>
        <v>2004</v>
      </c>
      <c r="C392" s="114" t="str">
        <f t="shared" si="6"/>
        <v>通所型独自サービス１処遇改善加算Ⅲ</v>
      </c>
      <c r="D392" s="339"/>
      <c r="E392" s="339"/>
      <c r="F392" s="299"/>
      <c r="G392" s="116" t="s">
        <v>185</v>
      </c>
      <c r="H392" s="103"/>
      <c r="I392" s="117">
        <f t="shared" si="7"/>
        <v>38</v>
      </c>
      <c r="J392" s="336"/>
    </row>
    <row r="393" spans="1:10" ht="31.5" customHeight="1" x14ac:dyDescent="0.15">
      <c r="A393" s="107" t="s">
        <v>228</v>
      </c>
      <c r="B393" s="105" t="str">
        <f t="shared" si="5"/>
        <v>2005</v>
      </c>
      <c r="C393" s="114" t="str">
        <f t="shared" si="6"/>
        <v>通所型独自サービス１処遇改善加算Ⅳ</v>
      </c>
      <c r="D393" s="339"/>
      <c r="E393" s="339"/>
      <c r="F393" s="299"/>
      <c r="G393" s="116" t="s">
        <v>209</v>
      </c>
      <c r="H393" s="103"/>
      <c r="I393" s="115">
        <f t="shared" si="7"/>
        <v>34</v>
      </c>
      <c r="J393" s="336"/>
    </row>
    <row r="394" spans="1:10" ht="31.5" customHeight="1" x14ac:dyDescent="0.15">
      <c r="A394" s="107" t="s">
        <v>228</v>
      </c>
      <c r="B394" s="105" t="str">
        <f t="shared" si="5"/>
        <v>2006</v>
      </c>
      <c r="C394" s="114" t="str">
        <f t="shared" si="6"/>
        <v>通所型独自サービス１処遇改善加算Ⅴ</v>
      </c>
      <c r="D394" s="339"/>
      <c r="E394" s="339"/>
      <c r="F394" s="299"/>
      <c r="G394" s="116" t="s">
        <v>204</v>
      </c>
      <c r="H394" s="103"/>
      <c r="I394" s="117">
        <f t="shared" si="7"/>
        <v>30</v>
      </c>
      <c r="J394" s="336"/>
    </row>
    <row r="395" spans="1:10" ht="31.5" customHeight="1" x14ac:dyDescent="0.15">
      <c r="A395" s="107" t="s">
        <v>228</v>
      </c>
      <c r="B395" s="105" t="str">
        <f t="shared" si="5"/>
        <v>2007</v>
      </c>
      <c r="C395" s="114" t="str">
        <f t="shared" si="6"/>
        <v>通所型独自サービス１特定処遇改善加算Ⅰ</v>
      </c>
      <c r="D395" s="339"/>
      <c r="E395" s="339"/>
      <c r="F395" s="299"/>
      <c r="G395" s="118" t="s">
        <v>458</v>
      </c>
      <c r="H395" s="101"/>
      <c r="I395" s="115">
        <f t="shared" si="7"/>
        <v>20</v>
      </c>
      <c r="J395" s="336"/>
    </row>
    <row r="396" spans="1:10" ht="31.5" customHeight="1" x14ac:dyDescent="0.15">
      <c r="A396" s="107" t="s">
        <v>228</v>
      </c>
      <c r="B396" s="105" t="str">
        <f t="shared" si="5"/>
        <v>2008</v>
      </c>
      <c r="C396" s="114" t="str">
        <f t="shared" si="6"/>
        <v>通所型独自サービス１特定処遇改善加算Ⅱ</v>
      </c>
      <c r="D396" s="339"/>
      <c r="E396" s="339"/>
      <c r="F396" s="299"/>
      <c r="G396" s="118" t="s">
        <v>544</v>
      </c>
      <c r="H396" s="101"/>
      <c r="I396" s="117">
        <f t="shared" si="7"/>
        <v>17</v>
      </c>
      <c r="J396" s="336"/>
    </row>
    <row r="397" spans="1:10" s="84" customFormat="1" ht="31.5" customHeight="1" x14ac:dyDescent="0.15">
      <c r="A397" s="107" t="s">
        <v>228</v>
      </c>
      <c r="B397" s="105" t="str">
        <f t="shared" si="5"/>
        <v>2009</v>
      </c>
      <c r="C397" s="114" t="str">
        <f t="shared" si="6"/>
        <v>通所型独自サービス１令和３年９月３０日までの上乗せ分</v>
      </c>
      <c r="D397" s="339"/>
      <c r="E397" s="339"/>
      <c r="F397" s="299"/>
      <c r="G397" s="116" t="s">
        <v>569</v>
      </c>
      <c r="H397" s="103"/>
      <c r="I397" s="115">
        <f t="shared" si="7"/>
        <v>2</v>
      </c>
      <c r="J397" s="336"/>
    </row>
    <row r="398" spans="1:10" ht="31.5" customHeight="1" x14ac:dyDescent="0.15">
      <c r="A398" s="107" t="s">
        <v>228</v>
      </c>
      <c r="B398" s="105" t="str">
        <f t="shared" si="5"/>
        <v>2011</v>
      </c>
      <c r="C398" s="114" t="str">
        <f t="shared" si="6"/>
        <v>通所型独自サービス１同一建物減算１</v>
      </c>
      <c r="D398" s="339"/>
      <c r="E398" s="339"/>
      <c r="F398" s="299"/>
      <c r="G398" s="299" t="s">
        <v>631</v>
      </c>
      <c r="H398" s="299"/>
      <c r="I398" s="117">
        <f t="shared" si="7"/>
        <v>1296</v>
      </c>
      <c r="J398" s="336"/>
    </row>
    <row r="399" spans="1:10" ht="31.5" customHeight="1" x14ac:dyDescent="0.15">
      <c r="A399" s="107" t="s">
        <v>228</v>
      </c>
      <c r="B399" s="105" t="str">
        <f t="shared" si="5"/>
        <v>2012</v>
      </c>
      <c r="C399" s="114" t="str">
        <f t="shared" si="6"/>
        <v>通所型独自サービス１同一建物減算１処遇改善加算Ⅰ</v>
      </c>
      <c r="D399" s="339"/>
      <c r="E399" s="339"/>
      <c r="F399" s="299"/>
      <c r="G399" s="116" t="s">
        <v>183</v>
      </c>
      <c r="H399" s="107"/>
      <c r="I399" s="115">
        <f t="shared" si="7"/>
        <v>76</v>
      </c>
      <c r="J399" s="336"/>
    </row>
    <row r="400" spans="1:10" ht="31.5" customHeight="1" x14ac:dyDescent="0.15">
      <c r="A400" s="107" t="s">
        <v>228</v>
      </c>
      <c r="B400" s="105" t="str">
        <f t="shared" si="5"/>
        <v>2013</v>
      </c>
      <c r="C400" s="114" t="str">
        <f t="shared" si="6"/>
        <v>通所型独自サービス１同一建物減算１処遇改善加算Ⅱ</v>
      </c>
      <c r="D400" s="339"/>
      <c r="E400" s="339"/>
      <c r="F400" s="299"/>
      <c r="G400" s="116" t="s">
        <v>184</v>
      </c>
      <c r="H400" s="107"/>
      <c r="I400" s="117">
        <f t="shared" si="7"/>
        <v>56</v>
      </c>
      <c r="J400" s="336"/>
    </row>
    <row r="401" spans="1:10" ht="31.5" customHeight="1" x14ac:dyDescent="0.15">
      <c r="A401" s="107" t="s">
        <v>228</v>
      </c>
      <c r="B401" s="105" t="str">
        <f t="shared" si="5"/>
        <v>2014</v>
      </c>
      <c r="C401" s="114" t="str">
        <f t="shared" si="6"/>
        <v>通所型独自サービス１同一建物減算１処遇改善加算Ⅲ</v>
      </c>
      <c r="D401" s="339"/>
      <c r="E401" s="339"/>
      <c r="F401" s="299"/>
      <c r="G401" s="116" t="s">
        <v>185</v>
      </c>
      <c r="H401" s="107"/>
      <c r="I401" s="115">
        <f t="shared" si="7"/>
        <v>30</v>
      </c>
      <c r="J401" s="336"/>
    </row>
    <row r="402" spans="1:10" ht="31.5" customHeight="1" x14ac:dyDescent="0.15">
      <c r="A402" s="107" t="s">
        <v>228</v>
      </c>
      <c r="B402" s="105" t="str">
        <f t="shared" si="5"/>
        <v>2015</v>
      </c>
      <c r="C402" s="114" t="str">
        <f t="shared" si="6"/>
        <v>通所型独自サービス１同一建物減算１処遇改善加算Ⅳ</v>
      </c>
      <c r="D402" s="339"/>
      <c r="E402" s="339"/>
      <c r="F402" s="299"/>
      <c r="G402" s="116" t="s">
        <v>209</v>
      </c>
      <c r="H402" s="107"/>
      <c r="I402" s="117">
        <f t="shared" si="7"/>
        <v>27</v>
      </c>
      <c r="J402" s="336"/>
    </row>
    <row r="403" spans="1:10" ht="31.5" customHeight="1" x14ac:dyDescent="0.15">
      <c r="A403" s="107" t="s">
        <v>228</v>
      </c>
      <c r="B403" s="105" t="str">
        <f t="shared" si="5"/>
        <v>2016</v>
      </c>
      <c r="C403" s="114" t="str">
        <f t="shared" si="6"/>
        <v>通所型独自サービス１同一建物減算１処遇改善加算Ⅴ</v>
      </c>
      <c r="D403" s="339"/>
      <c r="E403" s="339"/>
      <c r="F403" s="299"/>
      <c r="G403" s="116" t="s">
        <v>204</v>
      </c>
      <c r="H403" s="107"/>
      <c r="I403" s="115">
        <f t="shared" si="7"/>
        <v>24</v>
      </c>
      <c r="J403" s="336"/>
    </row>
    <row r="404" spans="1:10" ht="31.5" customHeight="1" x14ac:dyDescent="0.15">
      <c r="A404" s="107" t="s">
        <v>228</v>
      </c>
      <c r="B404" s="105" t="str">
        <f t="shared" si="5"/>
        <v>2017</v>
      </c>
      <c r="C404" s="114" t="str">
        <f t="shared" si="6"/>
        <v>通所型独自サービス１同一建物減算１特定処遇改善加算Ⅰ</v>
      </c>
      <c r="D404" s="339"/>
      <c r="E404" s="339"/>
      <c r="F404" s="299"/>
      <c r="G404" s="118" t="s">
        <v>458</v>
      </c>
      <c r="H404" s="107"/>
      <c r="I404" s="117">
        <f t="shared" si="7"/>
        <v>16</v>
      </c>
      <c r="J404" s="336"/>
    </row>
    <row r="405" spans="1:10" ht="31.5" customHeight="1" x14ac:dyDescent="0.15">
      <c r="A405" s="107" t="s">
        <v>228</v>
      </c>
      <c r="B405" s="105" t="str">
        <f t="shared" si="5"/>
        <v>2018</v>
      </c>
      <c r="C405" s="114" t="str">
        <f t="shared" si="6"/>
        <v>通所型独自サービス１同一建物減算１特定処遇改善加算Ⅱ</v>
      </c>
      <c r="D405" s="339"/>
      <c r="E405" s="339"/>
      <c r="F405" s="299"/>
      <c r="G405" s="118" t="s">
        <v>544</v>
      </c>
      <c r="H405" s="107"/>
      <c r="I405" s="115">
        <f t="shared" si="7"/>
        <v>13</v>
      </c>
      <c r="J405" s="336"/>
    </row>
    <row r="406" spans="1:10" s="84" customFormat="1" ht="31.5" customHeight="1" x14ac:dyDescent="0.15">
      <c r="A406" s="107" t="s">
        <v>228</v>
      </c>
      <c r="B406" s="105" t="str">
        <f t="shared" si="5"/>
        <v>2019</v>
      </c>
      <c r="C406" s="114" t="str">
        <f t="shared" si="6"/>
        <v>通所型独自サービス１同一建物減算１令和３年９月３０日までの上乗せ分</v>
      </c>
      <c r="D406" s="339"/>
      <c r="E406" s="339"/>
      <c r="F406" s="299"/>
      <c r="G406" s="116" t="s">
        <v>569</v>
      </c>
      <c r="H406" s="107"/>
      <c r="I406" s="117">
        <f t="shared" si="7"/>
        <v>1</v>
      </c>
      <c r="J406" s="337"/>
    </row>
    <row r="407" spans="1:10" ht="31.5" customHeight="1" x14ac:dyDescent="0.15">
      <c r="A407" s="107" t="s">
        <v>228</v>
      </c>
      <c r="B407" s="105" t="str">
        <f t="shared" si="5"/>
        <v>2021</v>
      </c>
      <c r="C407" s="114" t="str">
        <f t="shared" si="6"/>
        <v>通所型独自型サービス1日割</v>
      </c>
      <c r="D407" s="339"/>
      <c r="E407" s="339"/>
      <c r="F407" s="299"/>
      <c r="G407" s="299" t="s">
        <v>624</v>
      </c>
      <c r="H407" s="299"/>
      <c r="I407" s="115">
        <f t="shared" si="7"/>
        <v>55</v>
      </c>
      <c r="J407" s="335" t="s">
        <v>12</v>
      </c>
    </row>
    <row r="408" spans="1:10" ht="31.5" customHeight="1" x14ac:dyDescent="0.15">
      <c r="A408" s="107" t="s">
        <v>228</v>
      </c>
      <c r="B408" s="105" t="str">
        <f t="shared" si="5"/>
        <v>2022</v>
      </c>
      <c r="C408" s="114" t="str">
        <f t="shared" si="6"/>
        <v>通所型独自サービス1日割処遇改善加算Ⅰ</v>
      </c>
      <c r="D408" s="339"/>
      <c r="E408" s="339"/>
      <c r="F408" s="299"/>
      <c r="G408" s="116" t="s">
        <v>183</v>
      </c>
      <c r="H408" s="107"/>
      <c r="I408" s="117">
        <f t="shared" si="7"/>
        <v>3</v>
      </c>
      <c r="J408" s="336"/>
    </row>
    <row r="409" spans="1:10" ht="31.5" customHeight="1" x14ac:dyDescent="0.15">
      <c r="A409" s="107" t="s">
        <v>228</v>
      </c>
      <c r="B409" s="105" t="str">
        <f t="shared" si="5"/>
        <v>2023</v>
      </c>
      <c r="C409" s="114" t="str">
        <f t="shared" si="6"/>
        <v>通所型独自サービス1日割処遇改善加算Ⅱ</v>
      </c>
      <c r="D409" s="339"/>
      <c r="E409" s="339"/>
      <c r="F409" s="299"/>
      <c r="G409" s="116" t="s">
        <v>184</v>
      </c>
      <c r="H409" s="107"/>
      <c r="I409" s="115">
        <f t="shared" si="7"/>
        <v>2</v>
      </c>
      <c r="J409" s="336"/>
    </row>
    <row r="410" spans="1:10" ht="31.5" customHeight="1" x14ac:dyDescent="0.15">
      <c r="A410" s="107" t="s">
        <v>228</v>
      </c>
      <c r="B410" s="105" t="str">
        <f t="shared" si="5"/>
        <v>2024</v>
      </c>
      <c r="C410" s="114" t="str">
        <f t="shared" si="6"/>
        <v>通所型独自サービス1日割処遇改善加算Ⅲ</v>
      </c>
      <c r="D410" s="339"/>
      <c r="E410" s="339"/>
      <c r="F410" s="299"/>
      <c r="G410" s="116" t="s">
        <v>185</v>
      </c>
      <c r="H410" s="107"/>
      <c r="I410" s="117">
        <f t="shared" si="7"/>
        <v>1</v>
      </c>
      <c r="J410" s="336"/>
    </row>
    <row r="411" spans="1:10" ht="31.5" customHeight="1" x14ac:dyDescent="0.15">
      <c r="A411" s="107" t="s">
        <v>228</v>
      </c>
      <c r="B411" s="105" t="str">
        <f t="shared" si="5"/>
        <v>2025</v>
      </c>
      <c r="C411" s="114" t="str">
        <f t="shared" si="6"/>
        <v>通所型独自サービス1日割処遇改善加算Ⅳ</v>
      </c>
      <c r="D411" s="339"/>
      <c r="E411" s="339"/>
      <c r="F411" s="299"/>
      <c r="G411" s="116" t="s">
        <v>209</v>
      </c>
      <c r="H411" s="107"/>
      <c r="I411" s="115">
        <f t="shared" si="7"/>
        <v>1</v>
      </c>
      <c r="J411" s="336"/>
    </row>
    <row r="412" spans="1:10" ht="31.5" customHeight="1" x14ac:dyDescent="0.15">
      <c r="A412" s="107" t="s">
        <v>228</v>
      </c>
      <c r="B412" s="105" t="str">
        <f t="shared" si="5"/>
        <v>2026</v>
      </c>
      <c r="C412" s="114" t="str">
        <f t="shared" si="6"/>
        <v>通所型独自サービス1日割処遇改善加算Ⅴ</v>
      </c>
      <c r="D412" s="339"/>
      <c r="E412" s="339"/>
      <c r="F412" s="299"/>
      <c r="G412" s="116" t="s">
        <v>204</v>
      </c>
      <c r="H412" s="107"/>
      <c r="I412" s="117">
        <f t="shared" si="7"/>
        <v>1</v>
      </c>
      <c r="J412" s="336"/>
    </row>
    <row r="413" spans="1:10" ht="31.5" customHeight="1" x14ac:dyDescent="0.15">
      <c r="A413" s="107" t="s">
        <v>228</v>
      </c>
      <c r="B413" s="105" t="str">
        <f t="shared" si="5"/>
        <v>2027</v>
      </c>
      <c r="C413" s="114" t="str">
        <f t="shared" si="6"/>
        <v>通所型独自サービス１日割特定処遇改善加算Ⅰ</v>
      </c>
      <c r="D413" s="339"/>
      <c r="E413" s="339"/>
      <c r="F413" s="299"/>
      <c r="G413" s="118" t="s">
        <v>458</v>
      </c>
      <c r="H413" s="107"/>
      <c r="I413" s="115">
        <f t="shared" si="7"/>
        <v>1</v>
      </c>
      <c r="J413" s="336"/>
    </row>
    <row r="414" spans="1:10" ht="31.5" customHeight="1" x14ac:dyDescent="0.15">
      <c r="A414" s="107" t="s">
        <v>228</v>
      </c>
      <c r="B414" s="105" t="str">
        <f t="shared" si="5"/>
        <v>2028</v>
      </c>
      <c r="C414" s="114" t="str">
        <f t="shared" si="6"/>
        <v>通所型独自サービス１日割特定処遇改善加算Ⅱ</v>
      </c>
      <c r="D414" s="339"/>
      <c r="E414" s="339"/>
      <c r="F414" s="299"/>
      <c r="G414" s="118" t="s">
        <v>544</v>
      </c>
      <c r="H414" s="107"/>
      <c r="I414" s="117">
        <f t="shared" si="7"/>
        <v>1</v>
      </c>
      <c r="J414" s="336"/>
    </row>
    <row r="415" spans="1:10" ht="31.5" customHeight="1" x14ac:dyDescent="0.15">
      <c r="A415" s="107" t="s">
        <v>228</v>
      </c>
      <c r="B415" s="105" t="str">
        <f t="shared" si="5"/>
        <v>2031</v>
      </c>
      <c r="C415" s="114" t="str">
        <f t="shared" si="6"/>
        <v>通所型独自サービス1日割同一建物減算１</v>
      </c>
      <c r="D415" s="339"/>
      <c r="E415" s="339"/>
      <c r="F415" s="299"/>
      <c r="G415" s="299" t="s">
        <v>229</v>
      </c>
      <c r="H415" s="299"/>
      <c r="I415" s="115">
        <f t="shared" si="7"/>
        <v>42</v>
      </c>
      <c r="J415" s="336"/>
    </row>
    <row r="416" spans="1:10" ht="31.5" customHeight="1" x14ac:dyDescent="0.15">
      <c r="A416" s="107" t="s">
        <v>228</v>
      </c>
      <c r="B416" s="105" t="str">
        <f t="shared" si="5"/>
        <v>2032</v>
      </c>
      <c r="C416" s="114" t="str">
        <f t="shared" si="6"/>
        <v>通所型独自サービス1日割同一建物減算１処遇改善加算Ⅰ</v>
      </c>
      <c r="D416" s="339"/>
      <c r="E416" s="339"/>
      <c r="F416" s="299"/>
      <c r="G416" s="116" t="s">
        <v>183</v>
      </c>
      <c r="H416" s="107"/>
      <c r="I416" s="117">
        <f t="shared" si="7"/>
        <v>2</v>
      </c>
      <c r="J416" s="336"/>
    </row>
    <row r="417" spans="1:10" ht="31.5" customHeight="1" x14ac:dyDescent="0.15">
      <c r="A417" s="107" t="s">
        <v>228</v>
      </c>
      <c r="B417" s="105" t="str">
        <f t="shared" si="5"/>
        <v>2033</v>
      </c>
      <c r="C417" s="114" t="str">
        <f t="shared" si="6"/>
        <v>通所型独自サービス1日割同一建物減算１処遇改善加算Ⅱ</v>
      </c>
      <c r="D417" s="339"/>
      <c r="E417" s="339"/>
      <c r="F417" s="299"/>
      <c r="G417" s="116" t="s">
        <v>184</v>
      </c>
      <c r="H417" s="107"/>
      <c r="I417" s="115">
        <f t="shared" si="7"/>
        <v>2</v>
      </c>
      <c r="J417" s="336"/>
    </row>
    <row r="418" spans="1:10" ht="31.5" customHeight="1" x14ac:dyDescent="0.15">
      <c r="A418" s="107" t="s">
        <v>228</v>
      </c>
      <c r="B418" s="105" t="str">
        <f t="shared" si="5"/>
        <v>2034</v>
      </c>
      <c r="C418" s="114" t="str">
        <f t="shared" si="6"/>
        <v>通所型独自サービス1日割同一建物減算１処遇改善加算Ⅲ</v>
      </c>
      <c r="D418" s="339"/>
      <c r="E418" s="339"/>
      <c r="F418" s="299"/>
      <c r="G418" s="116" t="s">
        <v>185</v>
      </c>
      <c r="H418" s="107"/>
      <c r="I418" s="117">
        <f t="shared" si="7"/>
        <v>1</v>
      </c>
      <c r="J418" s="336"/>
    </row>
    <row r="419" spans="1:10" ht="31.5" customHeight="1" x14ac:dyDescent="0.15">
      <c r="A419" s="107" t="s">
        <v>228</v>
      </c>
      <c r="B419" s="105" t="str">
        <f t="shared" si="5"/>
        <v>2035</v>
      </c>
      <c r="C419" s="114" t="str">
        <f t="shared" si="6"/>
        <v>通所型独自サービス1日割同一建物減算１処遇改善加算Ⅳ</v>
      </c>
      <c r="D419" s="339"/>
      <c r="E419" s="339"/>
      <c r="F419" s="299"/>
      <c r="G419" s="116" t="s">
        <v>209</v>
      </c>
      <c r="H419" s="107"/>
      <c r="I419" s="115">
        <f t="shared" si="7"/>
        <v>1</v>
      </c>
      <c r="J419" s="336"/>
    </row>
    <row r="420" spans="1:10" ht="31.5" customHeight="1" x14ac:dyDescent="0.15">
      <c r="A420" s="107" t="s">
        <v>228</v>
      </c>
      <c r="B420" s="105" t="str">
        <f t="shared" si="5"/>
        <v>2036</v>
      </c>
      <c r="C420" s="114" t="str">
        <f t="shared" si="6"/>
        <v>通所型独自サービス1日割同一建物減算１処遇改善加算Ⅴ</v>
      </c>
      <c r="D420" s="339"/>
      <c r="E420" s="339"/>
      <c r="F420" s="299"/>
      <c r="G420" s="116" t="s">
        <v>204</v>
      </c>
      <c r="H420" s="107"/>
      <c r="I420" s="117">
        <f t="shared" si="7"/>
        <v>1</v>
      </c>
      <c r="J420" s="336"/>
    </row>
    <row r="421" spans="1:10" ht="31.5" customHeight="1" x14ac:dyDescent="0.15">
      <c r="A421" s="107" t="s">
        <v>228</v>
      </c>
      <c r="B421" s="105" t="str">
        <f t="shared" si="5"/>
        <v>2037</v>
      </c>
      <c r="C421" s="114" t="str">
        <f t="shared" si="6"/>
        <v>通所型独自サービス1日割同一建物減算１特定処遇改善加算Ⅰ</v>
      </c>
      <c r="D421" s="339"/>
      <c r="E421" s="339"/>
      <c r="F421" s="299"/>
      <c r="G421" s="118" t="s">
        <v>458</v>
      </c>
      <c r="H421" s="107"/>
      <c r="I421" s="115">
        <f t="shared" si="7"/>
        <v>1</v>
      </c>
      <c r="J421" s="336"/>
    </row>
    <row r="422" spans="1:10" ht="31.5" customHeight="1" x14ac:dyDescent="0.15">
      <c r="A422" s="107" t="s">
        <v>228</v>
      </c>
      <c r="B422" s="105" t="str">
        <f t="shared" si="5"/>
        <v>2041</v>
      </c>
      <c r="C422" s="114" t="str">
        <f t="shared" si="6"/>
        <v>通所型独自サービス２</v>
      </c>
      <c r="D422" s="339"/>
      <c r="E422" s="339"/>
      <c r="F422" s="299" t="s">
        <v>29</v>
      </c>
      <c r="G422" s="338" t="s">
        <v>626</v>
      </c>
      <c r="H422" s="338"/>
      <c r="I422" s="117">
        <f t="shared" si="7"/>
        <v>3428</v>
      </c>
      <c r="J422" s="335" t="s">
        <v>11</v>
      </c>
    </row>
    <row r="423" spans="1:10" ht="31.5" customHeight="1" x14ac:dyDescent="0.15">
      <c r="A423" s="107" t="s">
        <v>228</v>
      </c>
      <c r="B423" s="105" t="str">
        <f t="shared" si="5"/>
        <v>2042</v>
      </c>
      <c r="C423" s="114" t="str">
        <f t="shared" si="6"/>
        <v>通所型独自サービス２処遇改善加算Ⅰ</v>
      </c>
      <c r="D423" s="339"/>
      <c r="E423" s="339"/>
      <c r="F423" s="299"/>
      <c r="G423" s="116" t="s">
        <v>183</v>
      </c>
      <c r="H423" s="107"/>
      <c r="I423" s="115">
        <f t="shared" si="7"/>
        <v>202</v>
      </c>
      <c r="J423" s="336"/>
    </row>
    <row r="424" spans="1:10" ht="31.5" customHeight="1" x14ac:dyDescent="0.15">
      <c r="A424" s="107" t="s">
        <v>228</v>
      </c>
      <c r="B424" s="105" t="str">
        <f t="shared" si="5"/>
        <v>2043</v>
      </c>
      <c r="C424" s="114" t="str">
        <f t="shared" si="6"/>
        <v>通所型独自サービス２処遇改善加算Ⅱ</v>
      </c>
      <c r="D424" s="339"/>
      <c r="E424" s="339"/>
      <c r="F424" s="299"/>
      <c r="G424" s="116" t="s">
        <v>184</v>
      </c>
      <c r="H424" s="107"/>
      <c r="I424" s="117">
        <f t="shared" si="7"/>
        <v>147</v>
      </c>
      <c r="J424" s="336"/>
    </row>
    <row r="425" spans="1:10" ht="31.5" customHeight="1" x14ac:dyDescent="0.15">
      <c r="A425" s="107" t="s">
        <v>228</v>
      </c>
      <c r="B425" s="105" t="str">
        <f t="shared" si="5"/>
        <v>2044</v>
      </c>
      <c r="C425" s="114" t="str">
        <f t="shared" si="6"/>
        <v>通所型独自サービス２処遇改善加算Ⅲ</v>
      </c>
      <c r="D425" s="339"/>
      <c r="E425" s="339"/>
      <c r="F425" s="299"/>
      <c r="G425" s="116" t="s">
        <v>185</v>
      </c>
      <c r="H425" s="107"/>
      <c r="I425" s="115">
        <f t="shared" si="7"/>
        <v>79</v>
      </c>
      <c r="J425" s="336"/>
    </row>
    <row r="426" spans="1:10" ht="31.5" customHeight="1" x14ac:dyDescent="0.15">
      <c r="A426" s="107" t="s">
        <v>228</v>
      </c>
      <c r="B426" s="105" t="str">
        <f t="shared" si="5"/>
        <v>2045</v>
      </c>
      <c r="C426" s="114" t="str">
        <f t="shared" si="6"/>
        <v>通所型独自サービス２処遇改善加算Ⅳ</v>
      </c>
      <c r="D426" s="339"/>
      <c r="E426" s="339"/>
      <c r="F426" s="299"/>
      <c r="G426" s="116" t="s">
        <v>209</v>
      </c>
      <c r="H426" s="107"/>
      <c r="I426" s="117">
        <f t="shared" si="7"/>
        <v>71</v>
      </c>
      <c r="J426" s="336"/>
    </row>
    <row r="427" spans="1:10" ht="31.5" customHeight="1" x14ac:dyDescent="0.15">
      <c r="A427" s="107" t="s">
        <v>228</v>
      </c>
      <c r="B427" s="105" t="str">
        <f t="shared" si="5"/>
        <v>2046</v>
      </c>
      <c r="C427" s="114" t="str">
        <f t="shared" si="6"/>
        <v>通所型独自サービス２処遇改善加算Ⅴ</v>
      </c>
      <c r="D427" s="339"/>
      <c r="E427" s="339"/>
      <c r="F427" s="299"/>
      <c r="G427" s="116" t="s">
        <v>204</v>
      </c>
      <c r="H427" s="107"/>
      <c r="I427" s="115">
        <f t="shared" si="7"/>
        <v>63</v>
      </c>
      <c r="J427" s="336"/>
    </row>
    <row r="428" spans="1:10" ht="31.5" customHeight="1" x14ac:dyDescent="0.15">
      <c r="A428" s="107" t="s">
        <v>228</v>
      </c>
      <c r="B428" s="105" t="str">
        <f t="shared" si="5"/>
        <v>2047</v>
      </c>
      <c r="C428" s="114" t="str">
        <f t="shared" si="6"/>
        <v>通所型独自サービス２特定処遇改善加算Ⅰ</v>
      </c>
      <c r="D428" s="339"/>
      <c r="E428" s="339"/>
      <c r="F428" s="299"/>
      <c r="G428" s="118" t="s">
        <v>458</v>
      </c>
      <c r="H428" s="107"/>
      <c r="I428" s="117">
        <f t="shared" si="7"/>
        <v>41</v>
      </c>
      <c r="J428" s="336"/>
    </row>
    <row r="429" spans="1:10" ht="31.5" customHeight="1" x14ac:dyDescent="0.15">
      <c r="A429" s="107" t="s">
        <v>228</v>
      </c>
      <c r="B429" s="105" t="str">
        <f t="shared" si="5"/>
        <v>2048</v>
      </c>
      <c r="C429" s="114" t="str">
        <f t="shared" si="6"/>
        <v>通所型独自サービス２特定処遇改善加算Ⅱ</v>
      </c>
      <c r="D429" s="339"/>
      <c r="E429" s="339"/>
      <c r="F429" s="299"/>
      <c r="G429" s="118" t="s">
        <v>544</v>
      </c>
      <c r="H429" s="107"/>
      <c r="I429" s="115">
        <f t="shared" si="7"/>
        <v>34</v>
      </c>
      <c r="J429" s="336"/>
    </row>
    <row r="430" spans="1:10" s="84" customFormat="1" ht="31.5" customHeight="1" x14ac:dyDescent="0.15">
      <c r="A430" s="107" t="s">
        <v>228</v>
      </c>
      <c r="B430" s="105" t="str">
        <f t="shared" si="5"/>
        <v>2049</v>
      </c>
      <c r="C430" s="114" t="str">
        <f t="shared" si="6"/>
        <v>通所型独自サービス２令和３年９月３０日までの上乗せ分</v>
      </c>
      <c r="D430" s="339"/>
      <c r="E430" s="339"/>
      <c r="F430" s="299"/>
      <c r="G430" s="116" t="s">
        <v>569</v>
      </c>
      <c r="H430" s="107"/>
      <c r="I430" s="117">
        <f t="shared" si="7"/>
        <v>3</v>
      </c>
      <c r="J430" s="336"/>
    </row>
    <row r="431" spans="1:10" ht="31.5" customHeight="1" x14ac:dyDescent="0.15">
      <c r="A431" s="107" t="s">
        <v>228</v>
      </c>
      <c r="B431" s="105" t="str">
        <f t="shared" si="5"/>
        <v>2051</v>
      </c>
      <c r="C431" s="114" t="str">
        <f t="shared" si="6"/>
        <v>通所型独自サービス２同一建物減算２</v>
      </c>
      <c r="D431" s="339"/>
      <c r="E431" s="339"/>
      <c r="F431" s="299"/>
      <c r="G431" s="299" t="s">
        <v>632</v>
      </c>
      <c r="H431" s="299"/>
      <c r="I431" s="115">
        <f t="shared" si="7"/>
        <v>2676</v>
      </c>
      <c r="J431" s="336"/>
    </row>
    <row r="432" spans="1:10" ht="31.5" customHeight="1" x14ac:dyDescent="0.15">
      <c r="A432" s="107" t="s">
        <v>228</v>
      </c>
      <c r="B432" s="105" t="str">
        <f t="shared" si="5"/>
        <v>2052</v>
      </c>
      <c r="C432" s="114" t="str">
        <f t="shared" si="6"/>
        <v>通所型独自サービス２同一建物減算２処遇改善加算Ⅰ</v>
      </c>
      <c r="D432" s="339"/>
      <c r="E432" s="339"/>
      <c r="F432" s="299"/>
      <c r="G432" s="116" t="s">
        <v>183</v>
      </c>
      <c r="H432" s="107"/>
      <c r="I432" s="117">
        <f t="shared" si="7"/>
        <v>158</v>
      </c>
      <c r="J432" s="336"/>
    </row>
    <row r="433" spans="1:10" ht="31.5" customHeight="1" x14ac:dyDescent="0.15">
      <c r="A433" s="107" t="s">
        <v>228</v>
      </c>
      <c r="B433" s="105" t="str">
        <f t="shared" si="5"/>
        <v>2053</v>
      </c>
      <c r="C433" s="114" t="str">
        <f t="shared" si="6"/>
        <v>通所型独自サービス２同一建物減算２処遇改善加算Ⅱ</v>
      </c>
      <c r="D433" s="339"/>
      <c r="E433" s="339"/>
      <c r="F433" s="299"/>
      <c r="G433" s="116" t="s">
        <v>184</v>
      </c>
      <c r="H433" s="107"/>
      <c r="I433" s="115">
        <f t="shared" si="7"/>
        <v>115</v>
      </c>
      <c r="J433" s="336"/>
    </row>
    <row r="434" spans="1:10" ht="31.5" customHeight="1" x14ac:dyDescent="0.15">
      <c r="A434" s="107" t="s">
        <v>228</v>
      </c>
      <c r="B434" s="105" t="str">
        <f t="shared" si="5"/>
        <v>2054</v>
      </c>
      <c r="C434" s="114" t="str">
        <f t="shared" si="6"/>
        <v>通所型独自サービス２同一建物減算２処遇改善加算Ⅲ</v>
      </c>
      <c r="D434" s="339"/>
      <c r="E434" s="339"/>
      <c r="F434" s="299"/>
      <c r="G434" s="116" t="s">
        <v>185</v>
      </c>
      <c r="H434" s="107"/>
      <c r="I434" s="117">
        <f t="shared" si="7"/>
        <v>62</v>
      </c>
      <c r="J434" s="336"/>
    </row>
    <row r="435" spans="1:10" ht="31.5" customHeight="1" x14ac:dyDescent="0.15">
      <c r="A435" s="107" t="s">
        <v>228</v>
      </c>
      <c r="B435" s="105" t="str">
        <f t="shared" si="5"/>
        <v>2055</v>
      </c>
      <c r="C435" s="114" t="str">
        <f t="shared" si="6"/>
        <v>通所型独自サービス２同一建物減算２処遇改善加算Ⅳ</v>
      </c>
      <c r="D435" s="339"/>
      <c r="E435" s="339"/>
      <c r="F435" s="299"/>
      <c r="G435" s="116" t="s">
        <v>209</v>
      </c>
      <c r="H435" s="107"/>
      <c r="I435" s="115">
        <f t="shared" si="7"/>
        <v>56</v>
      </c>
      <c r="J435" s="336"/>
    </row>
    <row r="436" spans="1:10" ht="31.5" customHeight="1" x14ac:dyDescent="0.15">
      <c r="A436" s="107" t="s">
        <v>228</v>
      </c>
      <c r="B436" s="105" t="str">
        <f t="shared" si="5"/>
        <v>2056</v>
      </c>
      <c r="C436" s="114" t="str">
        <f t="shared" si="6"/>
        <v>通所型独自サービス２同一建物減算２処遇改善加算Ⅴ</v>
      </c>
      <c r="D436" s="339"/>
      <c r="E436" s="339"/>
      <c r="F436" s="299"/>
      <c r="G436" s="116" t="s">
        <v>204</v>
      </c>
      <c r="H436" s="107"/>
      <c r="I436" s="117">
        <f t="shared" si="7"/>
        <v>50</v>
      </c>
      <c r="J436" s="336"/>
    </row>
    <row r="437" spans="1:10" ht="31.5" customHeight="1" x14ac:dyDescent="0.15">
      <c r="A437" s="107" t="s">
        <v>228</v>
      </c>
      <c r="B437" s="105" t="str">
        <f t="shared" si="5"/>
        <v>2057</v>
      </c>
      <c r="C437" s="114" t="str">
        <f t="shared" si="6"/>
        <v>通所型独自サービス２同一建物減算２特定処遇改善加算Ⅰ</v>
      </c>
      <c r="D437" s="339"/>
      <c r="E437" s="339"/>
      <c r="F437" s="299"/>
      <c r="G437" s="118" t="s">
        <v>458</v>
      </c>
      <c r="H437" s="107"/>
      <c r="I437" s="115">
        <f t="shared" si="7"/>
        <v>32</v>
      </c>
      <c r="J437" s="336"/>
    </row>
    <row r="438" spans="1:10" ht="31.5" customHeight="1" x14ac:dyDescent="0.15">
      <c r="A438" s="107" t="s">
        <v>228</v>
      </c>
      <c r="B438" s="105" t="str">
        <f t="shared" si="5"/>
        <v>2058</v>
      </c>
      <c r="C438" s="114" t="str">
        <f t="shared" si="6"/>
        <v>通所型独自サービス２同一建物減算２特定処遇改善加算Ⅱ</v>
      </c>
      <c r="D438" s="339"/>
      <c r="E438" s="339"/>
      <c r="F438" s="299"/>
      <c r="G438" s="118" t="s">
        <v>544</v>
      </c>
      <c r="H438" s="107"/>
      <c r="I438" s="117">
        <f t="shared" si="7"/>
        <v>27</v>
      </c>
      <c r="J438" s="336"/>
    </row>
    <row r="439" spans="1:10" s="84" customFormat="1" ht="31.5" customHeight="1" x14ac:dyDescent="0.15">
      <c r="A439" s="107" t="s">
        <v>228</v>
      </c>
      <c r="B439" s="105" t="str">
        <f t="shared" si="5"/>
        <v>2059</v>
      </c>
      <c r="C439" s="114" t="str">
        <f t="shared" si="6"/>
        <v>通所型独自サービス２同一建物減算２令和３年９月３０日までの上乗せ分</v>
      </c>
      <c r="D439" s="339"/>
      <c r="E439" s="339"/>
      <c r="F439" s="299"/>
      <c r="G439" s="116" t="s">
        <v>569</v>
      </c>
      <c r="H439" s="107"/>
      <c r="I439" s="115">
        <f t="shared" si="7"/>
        <v>3</v>
      </c>
      <c r="J439" s="337"/>
    </row>
    <row r="440" spans="1:10" ht="31.5" customHeight="1" x14ac:dyDescent="0.15">
      <c r="A440" s="107" t="s">
        <v>228</v>
      </c>
      <c r="B440" s="105" t="str">
        <f t="shared" si="5"/>
        <v>2061</v>
      </c>
      <c r="C440" s="114" t="str">
        <f t="shared" si="6"/>
        <v>通所型独自サービス２日割</v>
      </c>
      <c r="D440" s="339"/>
      <c r="E440" s="339"/>
      <c r="F440" s="299"/>
      <c r="G440" s="299" t="s">
        <v>628</v>
      </c>
      <c r="H440" s="299"/>
      <c r="I440" s="117">
        <f t="shared" si="7"/>
        <v>113</v>
      </c>
      <c r="J440" s="335" t="s">
        <v>12</v>
      </c>
    </row>
    <row r="441" spans="1:10" ht="31.5" customHeight="1" x14ac:dyDescent="0.15">
      <c r="A441" s="107" t="s">
        <v>228</v>
      </c>
      <c r="B441" s="105" t="str">
        <f t="shared" si="5"/>
        <v>2062</v>
      </c>
      <c r="C441" s="114" t="str">
        <f t="shared" si="6"/>
        <v>通所型独自サービス２日割処遇改善加算Ⅰ</v>
      </c>
      <c r="D441" s="339"/>
      <c r="E441" s="339"/>
      <c r="F441" s="299"/>
      <c r="G441" s="116" t="s">
        <v>183</v>
      </c>
      <c r="H441" s="107"/>
      <c r="I441" s="115">
        <f t="shared" si="7"/>
        <v>7</v>
      </c>
      <c r="J441" s="336"/>
    </row>
    <row r="442" spans="1:10" ht="31.5" customHeight="1" x14ac:dyDescent="0.15">
      <c r="A442" s="107" t="s">
        <v>228</v>
      </c>
      <c r="B442" s="105" t="str">
        <f t="shared" si="5"/>
        <v>2063</v>
      </c>
      <c r="C442" s="114" t="str">
        <f t="shared" si="6"/>
        <v>通所型独自サービス２日割処遇改善加算Ⅱ</v>
      </c>
      <c r="D442" s="339"/>
      <c r="E442" s="339"/>
      <c r="F442" s="299"/>
      <c r="G442" s="116" t="s">
        <v>184</v>
      </c>
      <c r="H442" s="107"/>
      <c r="I442" s="117">
        <f t="shared" si="7"/>
        <v>5</v>
      </c>
      <c r="J442" s="336"/>
    </row>
    <row r="443" spans="1:10" ht="31.5" customHeight="1" x14ac:dyDescent="0.15">
      <c r="A443" s="107" t="s">
        <v>228</v>
      </c>
      <c r="B443" s="105" t="str">
        <f t="shared" si="5"/>
        <v>2064</v>
      </c>
      <c r="C443" s="114" t="str">
        <f t="shared" si="6"/>
        <v>通所型独自サービス２日割処遇改善加算Ⅲ</v>
      </c>
      <c r="D443" s="339"/>
      <c r="E443" s="339"/>
      <c r="F443" s="299"/>
      <c r="G443" s="116" t="s">
        <v>185</v>
      </c>
      <c r="H443" s="107"/>
      <c r="I443" s="115">
        <f t="shared" si="7"/>
        <v>3</v>
      </c>
      <c r="J443" s="336"/>
    </row>
    <row r="444" spans="1:10" ht="31.5" customHeight="1" x14ac:dyDescent="0.15">
      <c r="A444" s="107" t="s">
        <v>228</v>
      </c>
      <c r="B444" s="105" t="str">
        <f t="shared" si="5"/>
        <v>2065</v>
      </c>
      <c r="C444" s="114" t="str">
        <f t="shared" si="6"/>
        <v>通所型独自サービス２日割処遇改善加算Ⅳ</v>
      </c>
      <c r="D444" s="339"/>
      <c r="E444" s="339"/>
      <c r="F444" s="299"/>
      <c r="G444" s="116" t="s">
        <v>209</v>
      </c>
      <c r="H444" s="107"/>
      <c r="I444" s="117">
        <f t="shared" si="7"/>
        <v>3</v>
      </c>
      <c r="J444" s="336"/>
    </row>
    <row r="445" spans="1:10" ht="31.5" customHeight="1" x14ac:dyDescent="0.15">
      <c r="A445" s="107" t="s">
        <v>228</v>
      </c>
      <c r="B445" s="105" t="str">
        <f t="shared" si="5"/>
        <v>2066</v>
      </c>
      <c r="C445" s="114" t="str">
        <f t="shared" si="6"/>
        <v>通所型独自サービス２日割処遇改善加算Ⅴ</v>
      </c>
      <c r="D445" s="339"/>
      <c r="E445" s="339"/>
      <c r="F445" s="299"/>
      <c r="G445" s="116" t="s">
        <v>204</v>
      </c>
      <c r="H445" s="107"/>
      <c r="I445" s="115">
        <f t="shared" si="7"/>
        <v>2</v>
      </c>
      <c r="J445" s="336"/>
    </row>
    <row r="446" spans="1:10" ht="31.5" customHeight="1" x14ac:dyDescent="0.15">
      <c r="A446" s="107" t="s">
        <v>228</v>
      </c>
      <c r="B446" s="105" t="str">
        <f t="shared" si="5"/>
        <v>2067</v>
      </c>
      <c r="C446" s="114" t="str">
        <f t="shared" si="6"/>
        <v>通所型独自サービス２日割特定処遇改善加算Ⅰ</v>
      </c>
      <c r="D446" s="339"/>
      <c r="E446" s="339"/>
      <c r="F446" s="299"/>
      <c r="G446" s="118" t="s">
        <v>458</v>
      </c>
      <c r="H446" s="107"/>
      <c r="I446" s="117">
        <f t="shared" si="7"/>
        <v>1</v>
      </c>
      <c r="J446" s="336"/>
    </row>
    <row r="447" spans="1:10" ht="31.5" customHeight="1" x14ac:dyDescent="0.15">
      <c r="A447" s="107" t="s">
        <v>228</v>
      </c>
      <c r="B447" s="105" t="str">
        <f t="shared" si="5"/>
        <v>2068</v>
      </c>
      <c r="C447" s="114" t="str">
        <f t="shared" si="6"/>
        <v>通所型独自サービス２日割特定処遇改善加算Ⅱ</v>
      </c>
      <c r="D447" s="339"/>
      <c r="E447" s="339"/>
      <c r="F447" s="299"/>
      <c r="G447" s="118" t="s">
        <v>544</v>
      </c>
      <c r="H447" s="107"/>
      <c r="I447" s="115">
        <f t="shared" si="7"/>
        <v>1</v>
      </c>
      <c r="J447" s="336"/>
    </row>
    <row r="448" spans="1:10" ht="31.5" customHeight="1" x14ac:dyDescent="0.15">
      <c r="A448" s="107" t="s">
        <v>228</v>
      </c>
      <c r="B448" s="105" t="str">
        <f t="shared" si="5"/>
        <v>2071</v>
      </c>
      <c r="C448" s="114" t="str">
        <f t="shared" si="6"/>
        <v>通所型独自サービス２日割同一建物減算2</v>
      </c>
      <c r="D448" s="339"/>
      <c r="E448" s="339"/>
      <c r="F448" s="299"/>
      <c r="G448" s="299" t="s">
        <v>633</v>
      </c>
      <c r="H448" s="299"/>
      <c r="I448" s="117">
        <f t="shared" si="7"/>
        <v>88</v>
      </c>
      <c r="J448" s="336"/>
    </row>
    <row r="449" spans="1:10" ht="31.5" customHeight="1" x14ac:dyDescent="0.15">
      <c r="A449" s="107" t="s">
        <v>228</v>
      </c>
      <c r="B449" s="105" t="str">
        <f t="shared" si="5"/>
        <v>2072</v>
      </c>
      <c r="C449" s="114" t="str">
        <f t="shared" si="6"/>
        <v>通所型独自サービス２日割同一建物減算２処遇改善加算Ⅰ</v>
      </c>
      <c r="D449" s="339"/>
      <c r="E449" s="339"/>
      <c r="F449" s="299"/>
      <c r="G449" s="116" t="s">
        <v>183</v>
      </c>
      <c r="H449" s="107"/>
      <c r="I449" s="115">
        <f t="shared" si="7"/>
        <v>5</v>
      </c>
      <c r="J449" s="336"/>
    </row>
    <row r="450" spans="1:10" ht="31.5" customHeight="1" x14ac:dyDescent="0.15">
      <c r="A450" s="107" t="s">
        <v>228</v>
      </c>
      <c r="B450" s="105" t="str">
        <f t="shared" si="5"/>
        <v>2073</v>
      </c>
      <c r="C450" s="114" t="str">
        <f t="shared" si="6"/>
        <v>通所型独自サービス２日割同一建物減算２処遇改善加算Ⅱ</v>
      </c>
      <c r="D450" s="339"/>
      <c r="E450" s="339"/>
      <c r="F450" s="299"/>
      <c r="G450" s="116" t="s">
        <v>184</v>
      </c>
      <c r="H450" s="107"/>
      <c r="I450" s="117">
        <f t="shared" si="7"/>
        <v>4</v>
      </c>
      <c r="J450" s="336"/>
    </row>
    <row r="451" spans="1:10" ht="31.5" customHeight="1" x14ac:dyDescent="0.15">
      <c r="A451" s="107" t="s">
        <v>228</v>
      </c>
      <c r="B451" s="105" t="str">
        <f t="shared" si="5"/>
        <v>2074</v>
      </c>
      <c r="C451" s="114" t="str">
        <f t="shared" si="6"/>
        <v>通所型独自サービス２日割同一建物減算２処遇改善加算Ⅲ</v>
      </c>
      <c r="D451" s="339"/>
      <c r="E451" s="339"/>
      <c r="F451" s="299"/>
      <c r="G451" s="116" t="s">
        <v>185</v>
      </c>
      <c r="H451" s="107"/>
      <c r="I451" s="115">
        <f t="shared" si="7"/>
        <v>2</v>
      </c>
      <c r="J451" s="336"/>
    </row>
    <row r="452" spans="1:10" ht="31.5" customHeight="1" x14ac:dyDescent="0.15">
      <c r="A452" s="107" t="s">
        <v>228</v>
      </c>
      <c r="B452" s="105" t="str">
        <f t="shared" si="5"/>
        <v>2075</v>
      </c>
      <c r="C452" s="114" t="str">
        <f t="shared" si="6"/>
        <v>通所型独自サービス２日割同一建物減算２処遇改善加算Ⅳ</v>
      </c>
      <c r="D452" s="339"/>
      <c r="E452" s="339"/>
      <c r="F452" s="299"/>
      <c r="G452" s="116" t="s">
        <v>209</v>
      </c>
      <c r="H452" s="107"/>
      <c r="I452" s="117">
        <f t="shared" si="7"/>
        <v>2</v>
      </c>
      <c r="J452" s="336"/>
    </row>
    <row r="453" spans="1:10" ht="31.5" customHeight="1" x14ac:dyDescent="0.15">
      <c r="A453" s="107" t="s">
        <v>228</v>
      </c>
      <c r="B453" s="105" t="str">
        <f t="shared" ref="B453:B516" si="8">2&amp;RIGHT(B69,3)</f>
        <v>2076</v>
      </c>
      <c r="C453" s="114" t="str">
        <f t="shared" si="6"/>
        <v>通所型独自サービス２日割同一建物減算２処遇改善加算Ⅴ</v>
      </c>
      <c r="D453" s="339"/>
      <c r="E453" s="339"/>
      <c r="F453" s="299"/>
      <c r="G453" s="116" t="s">
        <v>204</v>
      </c>
      <c r="H453" s="107"/>
      <c r="I453" s="115">
        <f t="shared" si="7"/>
        <v>2</v>
      </c>
      <c r="J453" s="336"/>
    </row>
    <row r="454" spans="1:10" ht="31.5" customHeight="1" x14ac:dyDescent="0.15">
      <c r="A454" s="107" t="s">
        <v>228</v>
      </c>
      <c r="B454" s="105" t="str">
        <f t="shared" si="8"/>
        <v>2077</v>
      </c>
      <c r="C454" s="114" t="str">
        <f t="shared" ref="C454:C517" si="9">C70</f>
        <v>通所型独自サービス２日割同一建物減算２特定処遇改善加算Ⅰ</v>
      </c>
      <c r="D454" s="339"/>
      <c r="E454" s="339"/>
      <c r="F454" s="299"/>
      <c r="G454" s="118" t="s">
        <v>458</v>
      </c>
      <c r="H454" s="107"/>
      <c r="I454" s="117">
        <f t="shared" si="7"/>
        <v>1</v>
      </c>
      <c r="J454" s="336"/>
    </row>
    <row r="455" spans="1:10" ht="31.5" customHeight="1" x14ac:dyDescent="0.15">
      <c r="A455" s="107" t="s">
        <v>228</v>
      </c>
      <c r="B455" s="105" t="str">
        <f t="shared" si="8"/>
        <v>2078</v>
      </c>
      <c r="C455" s="114" t="str">
        <f t="shared" si="9"/>
        <v>通所型独自サービス２日割同一建物減算２特定処遇改善加算Ⅱ</v>
      </c>
      <c r="D455" s="339"/>
      <c r="E455" s="339"/>
      <c r="F455" s="299"/>
      <c r="G455" s="118" t="s">
        <v>544</v>
      </c>
      <c r="H455" s="107"/>
      <c r="I455" s="115">
        <f t="shared" ref="I455:I518" si="10">I71</f>
        <v>1</v>
      </c>
      <c r="J455" s="337"/>
    </row>
    <row r="456" spans="1:10" ht="31.5" customHeight="1" x14ac:dyDescent="0.15">
      <c r="A456" s="107" t="s">
        <v>228</v>
      </c>
      <c r="B456" s="105" t="str">
        <f t="shared" si="8"/>
        <v>2111</v>
      </c>
      <c r="C456" s="114" t="str">
        <f t="shared" si="9"/>
        <v>通所型独自生活向上グループ活動加算</v>
      </c>
      <c r="D456" s="299" t="s">
        <v>745</v>
      </c>
      <c r="E456" s="299"/>
      <c r="F456" s="299"/>
      <c r="G456" s="299" t="s">
        <v>61</v>
      </c>
      <c r="H456" s="299"/>
      <c r="I456" s="117">
        <f t="shared" si="10"/>
        <v>100</v>
      </c>
      <c r="J456" s="335" t="s">
        <v>11</v>
      </c>
    </row>
    <row r="457" spans="1:10" ht="31.5" customHeight="1" x14ac:dyDescent="0.15">
      <c r="A457" s="107" t="s">
        <v>228</v>
      </c>
      <c r="B457" s="105" t="str">
        <f t="shared" si="8"/>
        <v>2112</v>
      </c>
      <c r="C457" s="114" t="str">
        <f t="shared" si="9"/>
        <v>通所型独自生活向上グループ活動加算処遇改善加算Ⅰ</v>
      </c>
      <c r="D457" s="299"/>
      <c r="E457" s="299"/>
      <c r="F457" s="299"/>
      <c r="G457" s="116" t="s">
        <v>183</v>
      </c>
      <c r="H457" s="107"/>
      <c r="I457" s="115">
        <f t="shared" si="10"/>
        <v>6</v>
      </c>
      <c r="J457" s="336"/>
    </row>
    <row r="458" spans="1:10" ht="31.5" customHeight="1" x14ac:dyDescent="0.15">
      <c r="A458" s="107" t="s">
        <v>228</v>
      </c>
      <c r="B458" s="105" t="str">
        <f t="shared" si="8"/>
        <v>2113</v>
      </c>
      <c r="C458" s="114" t="str">
        <f t="shared" si="9"/>
        <v>通所型独自生活向上グループ活動加算処遇改善加算Ⅱ</v>
      </c>
      <c r="D458" s="299"/>
      <c r="E458" s="299"/>
      <c r="F458" s="299"/>
      <c r="G458" s="116" t="s">
        <v>184</v>
      </c>
      <c r="H458" s="107"/>
      <c r="I458" s="117">
        <f t="shared" si="10"/>
        <v>4</v>
      </c>
      <c r="J458" s="336"/>
    </row>
    <row r="459" spans="1:10" ht="31.5" customHeight="1" x14ac:dyDescent="0.15">
      <c r="A459" s="107" t="s">
        <v>228</v>
      </c>
      <c r="B459" s="105" t="str">
        <f t="shared" si="8"/>
        <v>2114</v>
      </c>
      <c r="C459" s="114" t="str">
        <f t="shared" si="9"/>
        <v>通所型独自生活向上グループ活動加算処遇改善加算Ⅲ</v>
      </c>
      <c r="D459" s="299"/>
      <c r="E459" s="299"/>
      <c r="F459" s="299"/>
      <c r="G459" s="116" t="s">
        <v>185</v>
      </c>
      <c r="H459" s="107"/>
      <c r="I459" s="115">
        <f t="shared" si="10"/>
        <v>2</v>
      </c>
      <c r="J459" s="336"/>
    </row>
    <row r="460" spans="1:10" ht="31.5" customHeight="1" x14ac:dyDescent="0.15">
      <c r="A460" s="107" t="s">
        <v>228</v>
      </c>
      <c r="B460" s="105" t="str">
        <f t="shared" si="8"/>
        <v>2115</v>
      </c>
      <c r="C460" s="114" t="str">
        <f t="shared" si="9"/>
        <v>通所型独自生活向上グループ活動加算処遇改善加算Ⅳ</v>
      </c>
      <c r="D460" s="299"/>
      <c r="E460" s="299"/>
      <c r="F460" s="299"/>
      <c r="G460" s="116" t="s">
        <v>209</v>
      </c>
      <c r="H460" s="107"/>
      <c r="I460" s="117">
        <f t="shared" si="10"/>
        <v>2</v>
      </c>
      <c r="J460" s="336"/>
    </row>
    <row r="461" spans="1:10" ht="31.5" customHeight="1" x14ac:dyDescent="0.15">
      <c r="A461" s="107" t="s">
        <v>228</v>
      </c>
      <c r="B461" s="105" t="str">
        <f t="shared" si="8"/>
        <v>2116</v>
      </c>
      <c r="C461" s="114" t="str">
        <f t="shared" si="9"/>
        <v>通所型独自生活向上グループ活動加算処遇改善加算Ⅴ</v>
      </c>
      <c r="D461" s="299"/>
      <c r="E461" s="299"/>
      <c r="F461" s="299"/>
      <c r="G461" s="116" t="s">
        <v>204</v>
      </c>
      <c r="H461" s="107"/>
      <c r="I461" s="115">
        <f t="shared" si="10"/>
        <v>2</v>
      </c>
      <c r="J461" s="336"/>
    </row>
    <row r="462" spans="1:10" ht="31.5" customHeight="1" x14ac:dyDescent="0.15">
      <c r="A462" s="107" t="s">
        <v>228</v>
      </c>
      <c r="B462" s="105" t="str">
        <f t="shared" si="8"/>
        <v>2117</v>
      </c>
      <c r="C462" s="114" t="str">
        <f t="shared" si="9"/>
        <v>通所型独自生活向上グループ活動加算特定処遇改善加算Ⅰ</v>
      </c>
      <c r="D462" s="299"/>
      <c r="E462" s="299"/>
      <c r="F462" s="299"/>
      <c r="G462" s="118" t="s">
        <v>458</v>
      </c>
      <c r="H462" s="107"/>
      <c r="I462" s="117">
        <f t="shared" si="10"/>
        <v>1</v>
      </c>
      <c r="J462" s="336"/>
    </row>
    <row r="463" spans="1:10" ht="31.5" customHeight="1" x14ac:dyDescent="0.15">
      <c r="A463" s="107" t="s">
        <v>228</v>
      </c>
      <c r="B463" s="105" t="str">
        <f t="shared" si="8"/>
        <v>2118</v>
      </c>
      <c r="C463" s="114" t="str">
        <f t="shared" si="9"/>
        <v>通所型独自生活向上グループ活動加算特定処遇改善加算Ⅱ</v>
      </c>
      <c r="D463" s="299"/>
      <c r="E463" s="299"/>
      <c r="F463" s="299"/>
      <c r="G463" s="118" t="s">
        <v>544</v>
      </c>
      <c r="H463" s="107"/>
      <c r="I463" s="115">
        <f t="shared" si="10"/>
        <v>1</v>
      </c>
      <c r="J463" s="336"/>
    </row>
    <row r="464" spans="1:10" ht="31.5" customHeight="1" x14ac:dyDescent="0.15">
      <c r="A464" s="107" t="s">
        <v>228</v>
      </c>
      <c r="B464" s="105" t="str">
        <f t="shared" si="8"/>
        <v>2121</v>
      </c>
      <c r="C464" s="114" t="str">
        <f t="shared" si="9"/>
        <v>通所型独自サービス運動器機能向上加算</v>
      </c>
      <c r="D464" s="299" t="s">
        <v>746</v>
      </c>
      <c r="E464" s="299"/>
      <c r="F464" s="299"/>
      <c r="G464" s="299" t="s">
        <v>66</v>
      </c>
      <c r="H464" s="299"/>
      <c r="I464" s="117">
        <f t="shared" si="10"/>
        <v>225</v>
      </c>
      <c r="J464" s="336"/>
    </row>
    <row r="465" spans="1:10" ht="31.5" customHeight="1" x14ac:dyDescent="0.15">
      <c r="A465" s="107" t="s">
        <v>228</v>
      </c>
      <c r="B465" s="105" t="str">
        <f t="shared" si="8"/>
        <v>2122</v>
      </c>
      <c r="C465" s="114" t="str">
        <f t="shared" si="9"/>
        <v>通所型独自運動器機能向上加算処遇改善加算Ⅰ</v>
      </c>
      <c r="D465" s="299"/>
      <c r="E465" s="299"/>
      <c r="F465" s="299"/>
      <c r="G465" s="116" t="s">
        <v>183</v>
      </c>
      <c r="H465" s="103"/>
      <c r="I465" s="115">
        <f t="shared" si="10"/>
        <v>13</v>
      </c>
      <c r="J465" s="336"/>
    </row>
    <row r="466" spans="1:10" ht="31.5" customHeight="1" x14ac:dyDescent="0.15">
      <c r="A466" s="107" t="s">
        <v>228</v>
      </c>
      <c r="B466" s="105" t="str">
        <f t="shared" si="8"/>
        <v>2123</v>
      </c>
      <c r="C466" s="114" t="str">
        <f t="shared" si="9"/>
        <v>通所型独自運動器機能向上加算処遇改善加算Ⅱ</v>
      </c>
      <c r="D466" s="299"/>
      <c r="E466" s="299"/>
      <c r="F466" s="299"/>
      <c r="G466" s="116" t="s">
        <v>184</v>
      </c>
      <c r="H466" s="103"/>
      <c r="I466" s="117">
        <f t="shared" si="10"/>
        <v>10</v>
      </c>
      <c r="J466" s="336"/>
    </row>
    <row r="467" spans="1:10" ht="31.5" customHeight="1" x14ac:dyDescent="0.15">
      <c r="A467" s="107" t="s">
        <v>228</v>
      </c>
      <c r="B467" s="105" t="str">
        <f t="shared" si="8"/>
        <v>2124</v>
      </c>
      <c r="C467" s="114" t="str">
        <f t="shared" si="9"/>
        <v>通所型独自運動器機能向上加算処遇改善加算Ⅲ</v>
      </c>
      <c r="D467" s="299"/>
      <c r="E467" s="299"/>
      <c r="F467" s="299"/>
      <c r="G467" s="116" t="s">
        <v>185</v>
      </c>
      <c r="H467" s="103"/>
      <c r="I467" s="115">
        <f t="shared" si="10"/>
        <v>5</v>
      </c>
      <c r="J467" s="336"/>
    </row>
    <row r="468" spans="1:10" ht="31.5" customHeight="1" x14ac:dyDescent="0.15">
      <c r="A468" s="107" t="s">
        <v>228</v>
      </c>
      <c r="B468" s="105" t="str">
        <f t="shared" si="8"/>
        <v>2125</v>
      </c>
      <c r="C468" s="114" t="str">
        <f t="shared" si="9"/>
        <v>通所型独自運動器機能向上加算処遇改善加算Ⅳ</v>
      </c>
      <c r="D468" s="299"/>
      <c r="E468" s="299"/>
      <c r="F468" s="299"/>
      <c r="G468" s="116" t="s">
        <v>209</v>
      </c>
      <c r="H468" s="103"/>
      <c r="I468" s="117">
        <f t="shared" si="10"/>
        <v>5</v>
      </c>
      <c r="J468" s="336"/>
    </row>
    <row r="469" spans="1:10" ht="31.5" customHeight="1" x14ac:dyDescent="0.15">
      <c r="A469" s="107" t="s">
        <v>228</v>
      </c>
      <c r="B469" s="105" t="str">
        <f t="shared" si="8"/>
        <v>2126</v>
      </c>
      <c r="C469" s="114" t="str">
        <f t="shared" si="9"/>
        <v>通所型独自運動器機能向上加算処遇改善加算Ⅴ</v>
      </c>
      <c r="D469" s="299"/>
      <c r="E469" s="299"/>
      <c r="F469" s="299"/>
      <c r="G469" s="116" t="s">
        <v>204</v>
      </c>
      <c r="H469" s="103"/>
      <c r="I469" s="115">
        <f t="shared" si="10"/>
        <v>4</v>
      </c>
      <c r="J469" s="336"/>
    </row>
    <row r="470" spans="1:10" ht="31.5" customHeight="1" x14ac:dyDescent="0.15">
      <c r="A470" s="107" t="s">
        <v>228</v>
      </c>
      <c r="B470" s="105" t="str">
        <f t="shared" si="8"/>
        <v>2127</v>
      </c>
      <c r="C470" s="114" t="str">
        <f t="shared" si="9"/>
        <v>通所型独自運動器機能向上加算特定処遇改善加算Ⅰ</v>
      </c>
      <c r="D470" s="299"/>
      <c r="E470" s="299"/>
      <c r="F470" s="299"/>
      <c r="G470" s="118" t="s">
        <v>458</v>
      </c>
      <c r="H470" s="101"/>
      <c r="I470" s="117">
        <f t="shared" si="10"/>
        <v>3</v>
      </c>
      <c r="J470" s="336"/>
    </row>
    <row r="471" spans="1:10" ht="31.5" customHeight="1" x14ac:dyDescent="0.15">
      <c r="A471" s="107" t="s">
        <v>228</v>
      </c>
      <c r="B471" s="105" t="str">
        <f t="shared" si="8"/>
        <v>2128</v>
      </c>
      <c r="C471" s="114" t="str">
        <f t="shared" si="9"/>
        <v>通所型独自運動器機能向上加算特定処遇改善加算Ⅱ</v>
      </c>
      <c r="D471" s="299"/>
      <c r="E471" s="299"/>
      <c r="F471" s="299"/>
      <c r="G471" s="118" t="s">
        <v>544</v>
      </c>
      <c r="H471" s="101"/>
      <c r="I471" s="115">
        <f t="shared" si="10"/>
        <v>2</v>
      </c>
      <c r="J471" s="336"/>
    </row>
    <row r="472" spans="1:10" ht="31.5" customHeight="1" x14ac:dyDescent="0.15">
      <c r="A472" s="107" t="s">
        <v>228</v>
      </c>
      <c r="B472" s="105" t="str">
        <f t="shared" si="8"/>
        <v>2101</v>
      </c>
      <c r="C472" s="114" t="str">
        <f t="shared" si="9"/>
        <v>通所型独自サービス若年性認知症受入加算</v>
      </c>
      <c r="D472" s="299" t="s">
        <v>747</v>
      </c>
      <c r="E472" s="299"/>
      <c r="F472" s="299"/>
      <c r="G472" s="299" t="s">
        <v>63</v>
      </c>
      <c r="H472" s="299"/>
      <c r="I472" s="117">
        <f t="shared" si="10"/>
        <v>240</v>
      </c>
      <c r="J472" s="336"/>
    </row>
    <row r="473" spans="1:10" ht="31.5" customHeight="1" x14ac:dyDescent="0.15">
      <c r="A473" s="107" t="s">
        <v>228</v>
      </c>
      <c r="B473" s="105" t="str">
        <f t="shared" si="8"/>
        <v>2102</v>
      </c>
      <c r="C473" s="114" t="str">
        <f t="shared" si="9"/>
        <v>通所型独自若年性認知症受入加算処遇改善加算Ⅰ</v>
      </c>
      <c r="D473" s="299"/>
      <c r="E473" s="299"/>
      <c r="F473" s="299"/>
      <c r="G473" s="116" t="s">
        <v>183</v>
      </c>
      <c r="H473" s="107"/>
      <c r="I473" s="115">
        <f t="shared" si="10"/>
        <v>14</v>
      </c>
      <c r="J473" s="336"/>
    </row>
    <row r="474" spans="1:10" ht="31.5" customHeight="1" x14ac:dyDescent="0.15">
      <c r="A474" s="107" t="s">
        <v>228</v>
      </c>
      <c r="B474" s="105" t="str">
        <f t="shared" si="8"/>
        <v>2103</v>
      </c>
      <c r="C474" s="114" t="str">
        <f t="shared" si="9"/>
        <v>通所型独自若年性認知症受入加算処遇改善加算Ⅱ</v>
      </c>
      <c r="D474" s="299"/>
      <c r="E474" s="299"/>
      <c r="F474" s="299"/>
      <c r="G474" s="116" t="s">
        <v>184</v>
      </c>
      <c r="H474" s="107"/>
      <c r="I474" s="117">
        <f t="shared" si="10"/>
        <v>10</v>
      </c>
      <c r="J474" s="336"/>
    </row>
    <row r="475" spans="1:10" ht="31.5" customHeight="1" x14ac:dyDescent="0.15">
      <c r="A475" s="107" t="s">
        <v>228</v>
      </c>
      <c r="B475" s="105" t="str">
        <f t="shared" si="8"/>
        <v>2104</v>
      </c>
      <c r="C475" s="114" t="str">
        <f t="shared" si="9"/>
        <v>通所型独自若年性認知症受入加算処遇改善加算Ⅲ</v>
      </c>
      <c r="D475" s="299"/>
      <c r="E475" s="299"/>
      <c r="F475" s="299"/>
      <c r="G475" s="116" t="s">
        <v>185</v>
      </c>
      <c r="H475" s="107"/>
      <c r="I475" s="115">
        <f t="shared" si="10"/>
        <v>6</v>
      </c>
      <c r="J475" s="336"/>
    </row>
    <row r="476" spans="1:10" ht="31.5" customHeight="1" x14ac:dyDescent="0.15">
      <c r="A476" s="107" t="s">
        <v>228</v>
      </c>
      <c r="B476" s="105" t="str">
        <f t="shared" si="8"/>
        <v>2105</v>
      </c>
      <c r="C476" s="114" t="str">
        <f t="shared" si="9"/>
        <v>通所型独自若年性認知症受入加算処遇改善加算Ⅳ</v>
      </c>
      <c r="D476" s="299"/>
      <c r="E476" s="299"/>
      <c r="F476" s="299"/>
      <c r="G476" s="116" t="s">
        <v>209</v>
      </c>
      <c r="H476" s="107"/>
      <c r="I476" s="117">
        <f t="shared" si="10"/>
        <v>5</v>
      </c>
      <c r="J476" s="336"/>
    </row>
    <row r="477" spans="1:10" ht="31.5" customHeight="1" x14ac:dyDescent="0.15">
      <c r="A477" s="107" t="s">
        <v>228</v>
      </c>
      <c r="B477" s="105" t="str">
        <f t="shared" si="8"/>
        <v>2106</v>
      </c>
      <c r="C477" s="114" t="str">
        <f t="shared" si="9"/>
        <v>通所型独自若年性認知症受入加算処遇改善加算Ⅴ</v>
      </c>
      <c r="D477" s="299"/>
      <c r="E477" s="299"/>
      <c r="F477" s="299"/>
      <c r="G477" s="116" t="s">
        <v>204</v>
      </c>
      <c r="H477" s="107"/>
      <c r="I477" s="115">
        <f t="shared" si="10"/>
        <v>5</v>
      </c>
      <c r="J477" s="336"/>
    </row>
    <row r="478" spans="1:10" ht="31.5" customHeight="1" x14ac:dyDescent="0.15">
      <c r="A478" s="107" t="s">
        <v>228</v>
      </c>
      <c r="B478" s="105" t="str">
        <f t="shared" si="8"/>
        <v>2107</v>
      </c>
      <c r="C478" s="114" t="str">
        <f t="shared" si="9"/>
        <v>通所型独自若年性認知症受入加算特定処遇改善加算Ⅰ</v>
      </c>
      <c r="D478" s="299"/>
      <c r="E478" s="299"/>
      <c r="F478" s="299"/>
      <c r="G478" s="118" t="s">
        <v>458</v>
      </c>
      <c r="H478" s="107"/>
      <c r="I478" s="117">
        <f t="shared" si="10"/>
        <v>3</v>
      </c>
      <c r="J478" s="336"/>
    </row>
    <row r="479" spans="1:10" ht="31.5" customHeight="1" x14ac:dyDescent="0.15">
      <c r="A479" s="107" t="s">
        <v>228</v>
      </c>
      <c r="B479" s="105" t="str">
        <f t="shared" si="8"/>
        <v>2108</v>
      </c>
      <c r="C479" s="114" t="str">
        <f t="shared" si="9"/>
        <v>通所型独自若年性認知症受入加算特定処遇改善加算Ⅱ</v>
      </c>
      <c r="D479" s="299"/>
      <c r="E479" s="299"/>
      <c r="F479" s="299"/>
      <c r="G479" s="118" t="s">
        <v>544</v>
      </c>
      <c r="H479" s="107"/>
      <c r="I479" s="115">
        <f t="shared" si="10"/>
        <v>2</v>
      </c>
      <c r="J479" s="336"/>
    </row>
    <row r="480" spans="1:10" s="84" customFormat="1" ht="31.5" customHeight="1" x14ac:dyDescent="0.15">
      <c r="A480" s="107" t="s">
        <v>228</v>
      </c>
      <c r="B480" s="105" t="str">
        <f t="shared" si="8"/>
        <v>2611</v>
      </c>
      <c r="C480" s="114" t="str">
        <f t="shared" si="9"/>
        <v>通所型独自サービス栄養アセスメント加算</v>
      </c>
      <c r="D480" s="299" t="s">
        <v>577</v>
      </c>
      <c r="E480" s="299"/>
      <c r="F480" s="299"/>
      <c r="G480" s="299" t="s">
        <v>705</v>
      </c>
      <c r="H480" s="299"/>
      <c r="I480" s="117">
        <f t="shared" si="10"/>
        <v>50</v>
      </c>
      <c r="J480" s="336"/>
    </row>
    <row r="481" spans="1:10" s="84" customFormat="1" ht="31.5" customHeight="1" x14ac:dyDescent="0.15">
      <c r="A481" s="107" t="s">
        <v>228</v>
      </c>
      <c r="B481" s="105" t="str">
        <f t="shared" si="8"/>
        <v>2612</v>
      </c>
      <c r="C481" s="114" t="str">
        <f t="shared" si="9"/>
        <v>通所型独自栄養アセスメント加算処遇改善加算Ⅰ</v>
      </c>
      <c r="D481" s="299"/>
      <c r="E481" s="299"/>
      <c r="F481" s="299"/>
      <c r="G481" s="116" t="s">
        <v>183</v>
      </c>
      <c r="H481" s="107"/>
      <c r="I481" s="115">
        <f t="shared" si="10"/>
        <v>3</v>
      </c>
      <c r="J481" s="336"/>
    </row>
    <row r="482" spans="1:10" s="84" customFormat="1" ht="31.5" customHeight="1" x14ac:dyDescent="0.15">
      <c r="A482" s="107" t="s">
        <v>228</v>
      </c>
      <c r="B482" s="105" t="str">
        <f t="shared" si="8"/>
        <v>2613</v>
      </c>
      <c r="C482" s="114" t="str">
        <f t="shared" si="9"/>
        <v>通所型独自栄養アセスメント加算処遇改善加算Ⅱ</v>
      </c>
      <c r="D482" s="299"/>
      <c r="E482" s="299"/>
      <c r="F482" s="299"/>
      <c r="G482" s="116" t="s">
        <v>184</v>
      </c>
      <c r="H482" s="107"/>
      <c r="I482" s="117">
        <f t="shared" si="10"/>
        <v>2</v>
      </c>
      <c r="J482" s="336"/>
    </row>
    <row r="483" spans="1:10" s="84" customFormat="1" ht="31.5" customHeight="1" x14ac:dyDescent="0.15">
      <c r="A483" s="107" t="s">
        <v>228</v>
      </c>
      <c r="B483" s="105" t="str">
        <f t="shared" si="8"/>
        <v>2614</v>
      </c>
      <c r="C483" s="114" t="str">
        <f t="shared" si="9"/>
        <v>通所型独自栄養アセスメント加算処遇改善加算Ⅲ</v>
      </c>
      <c r="D483" s="299"/>
      <c r="E483" s="299"/>
      <c r="F483" s="299"/>
      <c r="G483" s="116" t="s">
        <v>185</v>
      </c>
      <c r="H483" s="107"/>
      <c r="I483" s="115">
        <f t="shared" si="10"/>
        <v>1</v>
      </c>
      <c r="J483" s="336"/>
    </row>
    <row r="484" spans="1:10" s="84" customFormat="1" ht="31.5" customHeight="1" x14ac:dyDescent="0.15">
      <c r="A484" s="107" t="s">
        <v>228</v>
      </c>
      <c r="B484" s="105" t="str">
        <f t="shared" si="8"/>
        <v>2615</v>
      </c>
      <c r="C484" s="114" t="str">
        <f t="shared" si="9"/>
        <v>通所型独自栄養アセスメント加算処遇改善加算Ⅳ</v>
      </c>
      <c r="D484" s="299"/>
      <c r="E484" s="299"/>
      <c r="F484" s="299"/>
      <c r="G484" s="116" t="s">
        <v>209</v>
      </c>
      <c r="H484" s="107"/>
      <c r="I484" s="117">
        <f t="shared" si="10"/>
        <v>1</v>
      </c>
      <c r="J484" s="336"/>
    </row>
    <row r="485" spans="1:10" s="84" customFormat="1" ht="31.5" customHeight="1" x14ac:dyDescent="0.15">
      <c r="A485" s="107" t="s">
        <v>228</v>
      </c>
      <c r="B485" s="105" t="str">
        <f t="shared" si="8"/>
        <v>2616</v>
      </c>
      <c r="C485" s="114" t="str">
        <f t="shared" si="9"/>
        <v>通所型独自栄養アセスメント加算処遇改善加算Ⅴ</v>
      </c>
      <c r="D485" s="299"/>
      <c r="E485" s="299"/>
      <c r="F485" s="299"/>
      <c r="G485" s="116" t="s">
        <v>204</v>
      </c>
      <c r="H485" s="107"/>
      <c r="I485" s="115">
        <f t="shared" si="10"/>
        <v>1</v>
      </c>
      <c r="J485" s="336"/>
    </row>
    <row r="486" spans="1:10" s="84" customFormat="1" ht="31.5" customHeight="1" x14ac:dyDescent="0.15">
      <c r="A486" s="107" t="s">
        <v>228</v>
      </c>
      <c r="B486" s="105" t="str">
        <f t="shared" si="8"/>
        <v>2617</v>
      </c>
      <c r="C486" s="114" t="str">
        <f t="shared" si="9"/>
        <v>通所型独自栄養アセスメント加算特定処遇改善加算Ⅰ</v>
      </c>
      <c r="D486" s="299"/>
      <c r="E486" s="299"/>
      <c r="F486" s="299"/>
      <c r="G486" s="118" t="s">
        <v>458</v>
      </c>
      <c r="H486" s="107"/>
      <c r="I486" s="117">
        <f t="shared" si="10"/>
        <v>1</v>
      </c>
      <c r="J486" s="336"/>
    </row>
    <row r="487" spans="1:10" s="84" customFormat="1" ht="31.5" customHeight="1" x14ac:dyDescent="0.15">
      <c r="A487" s="107" t="s">
        <v>228</v>
      </c>
      <c r="B487" s="105" t="str">
        <f t="shared" si="8"/>
        <v>2618</v>
      </c>
      <c r="C487" s="114" t="str">
        <f t="shared" si="9"/>
        <v>通所型独自栄養アセスメント加算特定処遇改善加算Ⅱ</v>
      </c>
      <c r="D487" s="299"/>
      <c r="E487" s="299"/>
      <c r="F487" s="299"/>
      <c r="G487" s="118" t="s">
        <v>544</v>
      </c>
      <c r="H487" s="107"/>
      <c r="I487" s="115">
        <f t="shared" si="10"/>
        <v>1</v>
      </c>
      <c r="J487" s="336"/>
    </row>
    <row r="488" spans="1:10" ht="31.5" customHeight="1" x14ac:dyDescent="0.15">
      <c r="A488" s="107" t="s">
        <v>228</v>
      </c>
      <c r="B488" s="105" t="str">
        <f t="shared" si="8"/>
        <v>2131</v>
      </c>
      <c r="C488" s="114" t="str">
        <f t="shared" si="9"/>
        <v>通所型独自サービス栄養改善加算</v>
      </c>
      <c r="D488" s="299" t="s">
        <v>744</v>
      </c>
      <c r="E488" s="299"/>
      <c r="F488" s="299"/>
      <c r="G488" s="299" t="s">
        <v>67</v>
      </c>
      <c r="H488" s="299"/>
      <c r="I488" s="117">
        <f t="shared" si="10"/>
        <v>200</v>
      </c>
      <c r="J488" s="336"/>
    </row>
    <row r="489" spans="1:10" ht="31.5" customHeight="1" x14ac:dyDescent="0.15">
      <c r="A489" s="107" t="s">
        <v>228</v>
      </c>
      <c r="B489" s="105" t="str">
        <f t="shared" si="8"/>
        <v>2132</v>
      </c>
      <c r="C489" s="114" t="str">
        <f t="shared" si="9"/>
        <v>通所型独自栄養改善加算処遇改善加算Ⅰ</v>
      </c>
      <c r="D489" s="299"/>
      <c r="E489" s="299"/>
      <c r="F489" s="299"/>
      <c r="G489" s="116" t="s">
        <v>183</v>
      </c>
      <c r="H489" s="107"/>
      <c r="I489" s="115">
        <f t="shared" si="10"/>
        <v>12</v>
      </c>
      <c r="J489" s="336"/>
    </row>
    <row r="490" spans="1:10" ht="31.5" customHeight="1" x14ac:dyDescent="0.15">
      <c r="A490" s="107" t="s">
        <v>228</v>
      </c>
      <c r="B490" s="105" t="str">
        <f t="shared" si="8"/>
        <v>2133</v>
      </c>
      <c r="C490" s="114" t="str">
        <f t="shared" si="9"/>
        <v>通所型独自栄養改善加算処遇改善加算Ⅱ</v>
      </c>
      <c r="D490" s="299"/>
      <c r="E490" s="299"/>
      <c r="F490" s="299"/>
      <c r="G490" s="116" t="s">
        <v>184</v>
      </c>
      <c r="H490" s="107"/>
      <c r="I490" s="117">
        <f t="shared" si="10"/>
        <v>9</v>
      </c>
      <c r="J490" s="336"/>
    </row>
    <row r="491" spans="1:10" ht="31.5" customHeight="1" x14ac:dyDescent="0.15">
      <c r="A491" s="107" t="s">
        <v>228</v>
      </c>
      <c r="B491" s="105" t="str">
        <f t="shared" si="8"/>
        <v>2134</v>
      </c>
      <c r="C491" s="114" t="str">
        <f t="shared" si="9"/>
        <v>通所型独自栄養改善加算処遇改善加算Ⅲ</v>
      </c>
      <c r="D491" s="299"/>
      <c r="E491" s="299"/>
      <c r="F491" s="299"/>
      <c r="G491" s="116" t="s">
        <v>185</v>
      </c>
      <c r="H491" s="107"/>
      <c r="I491" s="115">
        <f t="shared" si="10"/>
        <v>5</v>
      </c>
      <c r="J491" s="336"/>
    </row>
    <row r="492" spans="1:10" ht="31.5" customHeight="1" x14ac:dyDescent="0.15">
      <c r="A492" s="107" t="s">
        <v>228</v>
      </c>
      <c r="B492" s="105" t="str">
        <f t="shared" si="8"/>
        <v>2135</v>
      </c>
      <c r="C492" s="114" t="str">
        <f t="shared" si="9"/>
        <v>通所型独自栄養改善加算処遇改善加算Ⅳ</v>
      </c>
      <c r="D492" s="299"/>
      <c r="E492" s="299"/>
      <c r="F492" s="299"/>
      <c r="G492" s="116" t="s">
        <v>209</v>
      </c>
      <c r="H492" s="107"/>
      <c r="I492" s="117">
        <f t="shared" si="10"/>
        <v>5</v>
      </c>
      <c r="J492" s="336"/>
    </row>
    <row r="493" spans="1:10" ht="31.5" customHeight="1" x14ac:dyDescent="0.15">
      <c r="A493" s="107" t="s">
        <v>228</v>
      </c>
      <c r="B493" s="105" t="str">
        <f t="shared" si="8"/>
        <v>2136</v>
      </c>
      <c r="C493" s="114" t="str">
        <f t="shared" si="9"/>
        <v>通所型独自栄養改善加算処遇改善加算Ⅴ</v>
      </c>
      <c r="D493" s="299"/>
      <c r="E493" s="299"/>
      <c r="F493" s="299"/>
      <c r="G493" s="116" t="s">
        <v>204</v>
      </c>
      <c r="H493" s="107"/>
      <c r="I493" s="115">
        <f t="shared" si="10"/>
        <v>4</v>
      </c>
      <c r="J493" s="336"/>
    </row>
    <row r="494" spans="1:10" ht="31.5" customHeight="1" x14ac:dyDescent="0.15">
      <c r="A494" s="107" t="s">
        <v>228</v>
      </c>
      <c r="B494" s="105" t="str">
        <f t="shared" si="8"/>
        <v>2137</v>
      </c>
      <c r="C494" s="114" t="str">
        <f t="shared" si="9"/>
        <v>通所型独自栄養改善加算特定処遇改善加算Ⅰ</v>
      </c>
      <c r="D494" s="299"/>
      <c r="E494" s="299"/>
      <c r="F494" s="299"/>
      <c r="G494" s="118" t="s">
        <v>458</v>
      </c>
      <c r="H494" s="107"/>
      <c r="I494" s="117">
        <f t="shared" si="10"/>
        <v>2</v>
      </c>
      <c r="J494" s="336"/>
    </row>
    <row r="495" spans="1:10" ht="31.5" customHeight="1" x14ac:dyDescent="0.15">
      <c r="A495" s="107" t="s">
        <v>228</v>
      </c>
      <c r="B495" s="105" t="str">
        <f t="shared" si="8"/>
        <v>2138</v>
      </c>
      <c r="C495" s="114" t="str">
        <f t="shared" si="9"/>
        <v>通所型独自栄養改善加算特定処遇改善加算Ⅱ</v>
      </c>
      <c r="D495" s="299"/>
      <c r="E495" s="299"/>
      <c r="F495" s="299"/>
      <c r="G495" s="118" t="s">
        <v>544</v>
      </c>
      <c r="H495" s="107"/>
      <c r="I495" s="115">
        <f t="shared" si="10"/>
        <v>2</v>
      </c>
      <c r="J495" s="336"/>
    </row>
    <row r="496" spans="1:10" ht="31.5" customHeight="1" x14ac:dyDescent="0.15">
      <c r="A496" s="107" t="s">
        <v>228</v>
      </c>
      <c r="B496" s="105" t="str">
        <f t="shared" si="8"/>
        <v>2141</v>
      </c>
      <c r="C496" s="114" t="str">
        <f t="shared" si="9"/>
        <v>通所型独自サービス口腔機能向上加算Ⅰ</v>
      </c>
      <c r="D496" s="339" t="s">
        <v>579</v>
      </c>
      <c r="E496" s="297" t="s">
        <v>586</v>
      </c>
      <c r="F496" s="297"/>
      <c r="G496" s="299" t="s">
        <v>67</v>
      </c>
      <c r="H496" s="299"/>
      <c r="I496" s="117">
        <f t="shared" si="10"/>
        <v>150</v>
      </c>
      <c r="J496" s="336"/>
    </row>
    <row r="497" spans="1:10" ht="31.5" customHeight="1" x14ac:dyDescent="0.15">
      <c r="A497" s="107" t="s">
        <v>228</v>
      </c>
      <c r="B497" s="105" t="str">
        <f t="shared" si="8"/>
        <v>2142</v>
      </c>
      <c r="C497" s="114" t="str">
        <f t="shared" si="9"/>
        <v>通所型独自口腔機能向上加算処遇改善加算Ⅰ</v>
      </c>
      <c r="D497" s="339"/>
      <c r="E497" s="297"/>
      <c r="F497" s="297"/>
      <c r="G497" s="116" t="s">
        <v>183</v>
      </c>
      <c r="H497" s="107"/>
      <c r="I497" s="115">
        <f t="shared" si="10"/>
        <v>9</v>
      </c>
      <c r="J497" s="336"/>
    </row>
    <row r="498" spans="1:10" ht="31.5" customHeight="1" x14ac:dyDescent="0.15">
      <c r="A498" s="107" t="s">
        <v>228</v>
      </c>
      <c r="B498" s="105" t="str">
        <f t="shared" si="8"/>
        <v>2143</v>
      </c>
      <c r="C498" s="114" t="str">
        <f t="shared" si="9"/>
        <v>通所型独自口腔機能向上加算処遇改善加算Ⅱ</v>
      </c>
      <c r="D498" s="339"/>
      <c r="E498" s="297"/>
      <c r="F498" s="297"/>
      <c r="G498" s="116" t="s">
        <v>184</v>
      </c>
      <c r="H498" s="107"/>
      <c r="I498" s="117">
        <f t="shared" si="10"/>
        <v>6</v>
      </c>
      <c r="J498" s="336"/>
    </row>
    <row r="499" spans="1:10" ht="31.5" customHeight="1" x14ac:dyDescent="0.15">
      <c r="A499" s="107" t="s">
        <v>228</v>
      </c>
      <c r="B499" s="105" t="str">
        <f t="shared" si="8"/>
        <v>2144</v>
      </c>
      <c r="C499" s="114" t="str">
        <f t="shared" si="9"/>
        <v>通所型独自口腔機能向上加算処遇改善加算Ⅲ</v>
      </c>
      <c r="D499" s="339"/>
      <c r="E499" s="297"/>
      <c r="F499" s="297"/>
      <c r="G499" s="116" t="s">
        <v>185</v>
      </c>
      <c r="H499" s="107"/>
      <c r="I499" s="115">
        <f t="shared" si="10"/>
        <v>3</v>
      </c>
      <c r="J499" s="336"/>
    </row>
    <row r="500" spans="1:10" ht="31.5" customHeight="1" x14ac:dyDescent="0.15">
      <c r="A500" s="107" t="s">
        <v>228</v>
      </c>
      <c r="B500" s="105" t="str">
        <f t="shared" si="8"/>
        <v>2145</v>
      </c>
      <c r="C500" s="114" t="str">
        <f t="shared" si="9"/>
        <v>通所型独自口腔機能向上加算処遇改善加算Ⅳ</v>
      </c>
      <c r="D500" s="339"/>
      <c r="E500" s="297"/>
      <c r="F500" s="297"/>
      <c r="G500" s="116" t="s">
        <v>209</v>
      </c>
      <c r="H500" s="107"/>
      <c r="I500" s="117">
        <f t="shared" si="10"/>
        <v>3</v>
      </c>
      <c r="J500" s="336"/>
    </row>
    <row r="501" spans="1:10" ht="31.5" customHeight="1" x14ac:dyDescent="0.15">
      <c r="A501" s="107" t="s">
        <v>228</v>
      </c>
      <c r="B501" s="105" t="str">
        <f t="shared" si="8"/>
        <v>2146</v>
      </c>
      <c r="C501" s="114" t="str">
        <f t="shared" si="9"/>
        <v>通所型独自口腔機能向上加算処遇改善加算Ⅴ</v>
      </c>
      <c r="D501" s="339"/>
      <c r="E501" s="297"/>
      <c r="F501" s="297"/>
      <c r="G501" s="116" t="s">
        <v>204</v>
      </c>
      <c r="H501" s="107"/>
      <c r="I501" s="115">
        <f t="shared" si="10"/>
        <v>2</v>
      </c>
      <c r="J501" s="336"/>
    </row>
    <row r="502" spans="1:10" ht="31.5" customHeight="1" x14ac:dyDescent="0.15">
      <c r="A502" s="107" t="s">
        <v>228</v>
      </c>
      <c r="B502" s="105" t="str">
        <f t="shared" si="8"/>
        <v>2147</v>
      </c>
      <c r="C502" s="114" t="str">
        <f t="shared" si="9"/>
        <v>通所型独自口腔機能向上加算特定処遇改善加算Ⅰ</v>
      </c>
      <c r="D502" s="339"/>
      <c r="E502" s="297"/>
      <c r="F502" s="297"/>
      <c r="G502" s="118" t="s">
        <v>458</v>
      </c>
      <c r="H502" s="107"/>
      <c r="I502" s="117">
        <f t="shared" si="10"/>
        <v>2</v>
      </c>
      <c r="J502" s="336"/>
    </row>
    <row r="503" spans="1:10" ht="31.5" customHeight="1" x14ac:dyDescent="0.15">
      <c r="A503" s="107" t="s">
        <v>228</v>
      </c>
      <c r="B503" s="105" t="str">
        <f t="shared" si="8"/>
        <v>2148</v>
      </c>
      <c r="C503" s="114" t="str">
        <f t="shared" si="9"/>
        <v>通所型独自口腔機能向上加算特定処遇改善加算Ⅱ</v>
      </c>
      <c r="D503" s="339"/>
      <c r="E503" s="297"/>
      <c r="F503" s="297"/>
      <c r="G503" s="118" t="s">
        <v>544</v>
      </c>
      <c r="H503" s="107"/>
      <c r="I503" s="115">
        <f t="shared" si="10"/>
        <v>2</v>
      </c>
      <c r="J503" s="336"/>
    </row>
    <row r="504" spans="1:10" s="84" customFormat="1" ht="31.5" customHeight="1" x14ac:dyDescent="0.15">
      <c r="A504" s="107" t="s">
        <v>228</v>
      </c>
      <c r="B504" s="105" t="str">
        <f t="shared" si="8"/>
        <v>2621</v>
      </c>
      <c r="C504" s="114" t="str">
        <f t="shared" si="9"/>
        <v>通所型独自サービス口腔機能向上加算Ⅱ</v>
      </c>
      <c r="D504" s="339"/>
      <c r="E504" s="299" t="s">
        <v>634</v>
      </c>
      <c r="F504" s="299"/>
      <c r="G504" s="299" t="s">
        <v>635</v>
      </c>
      <c r="H504" s="299"/>
      <c r="I504" s="117">
        <f t="shared" si="10"/>
        <v>160</v>
      </c>
      <c r="J504" s="336"/>
    </row>
    <row r="505" spans="1:10" s="84" customFormat="1" ht="31.5" customHeight="1" x14ac:dyDescent="0.15">
      <c r="A505" s="107" t="s">
        <v>228</v>
      </c>
      <c r="B505" s="105" t="str">
        <f t="shared" si="8"/>
        <v>2622</v>
      </c>
      <c r="C505" s="114" t="str">
        <f t="shared" si="9"/>
        <v>通所型独自口腔機能向上加算処遇改善加算Ⅰ</v>
      </c>
      <c r="D505" s="339"/>
      <c r="E505" s="299"/>
      <c r="F505" s="299"/>
      <c r="G505" s="116" t="s">
        <v>183</v>
      </c>
      <c r="H505" s="107"/>
      <c r="I505" s="115">
        <f t="shared" si="10"/>
        <v>9</v>
      </c>
      <c r="J505" s="336"/>
    </row>
    <row r="506" spans="1:10" s="84" customFormat="1" ht="31.5" customHeight="1" x14ac:dyDescent="0.15">
      <c r="A506" s="107" t="s">
        <v>228</v>
      </c>
      <c r="B506" s="105" t="str">
        <f t="shared" si="8"/>
        <v>2623</v>
      </c>
      <c r="C506" s="114" t="str">
        <f t="shared" si="9"/>
        <v>通所型独自口腔機能向上加算処遇改善加算Ⅱ</v>
      </c>
      <c r="D506" s="339"/>
      <c r="E506" s="299"/>
      <c r="F506" s="299"/>
      <c r="G506" s="116" t="s">
        <v>184</v>
      </c>
      <c r="H506" s="107"/>
      <c r="I506" s="117">
        <f t="shared" si="10"/>
        <v>7</v>
      </c>
      <c r="J506" s="336"/>
    </row>
    <row r="507" spans="1:10" s="84" customFormat="1" ht="31.5" customHeight="1" x14ac:dyDescent="0.15">
      <c r="A507" s="107" t="s">
        <v>228</v>
      </c>
      <c r="B507" s="105" t="str">
        <f t="shared" si="8"/>
        <v>2624</v>
      </c>
      <c r="C507" s="114" t="str">
        <f t="shared" si="9"/>
        <v>通所型独自口腔機能向上加算処遇改善加算Ⅲ</v>
      </c>
      <c r="D507" s="339"/>
      <c r="E507" s="299"/>
      <c r="F507" s="299"/>
      <c r="G507" s="116" t="s">
        <v>185</v>
      </c>
      <c r="H507" s="107"/>
      <c r="I507" s="115">
        <f t="shared" si="10"/>
        <v>4</v>
      </c>
      <c r="J507" s="336"/>
    </row>
    <row r="508" spans="1:10" s="84" customFormat="1" ht="31.5" customHeight="1" x14ac:dyDescent="0.15">
      <c r="A508" s="107" t="s">
        <v>228</v>
      </c>
      <c r="B508" s="105" t="str">
        <f t="shared" si="8"/>
        <v>2625</v>
      </c>
      <c r="C508" s="114" t="str">
        <f t="shared" si="9"/>
        <v>通所型独自口腔機能向上加算処遇改善加算Ⅳ</v>
      </c>
      <c r="D508" s="339"/>
      <c r="E508" s="299"/>
      <c r="F508" s="299"/>
      <c r="G508" s="116" t="s">
        <v>209</v>
      </c>
      <c r="H508" s="107"/>
      <c r="I508" s="117">
        <f t="shared" si="10"/>
        <v>4</v>
      </c>
      <c r="J508" s="336"/>
    </row>
    <row r="509" spans="1:10" s="84" customFormat="1" ht="31.5" customHeight="1" x14ac:dyDescent="0.15">
      <c r="A509" s="107" t="s">
        <v>228</v>
      </c>
      <c r="B509" s="105" t="str">
        <f t="shared" si="8"/>
        <v>2626</v>
      </c>
      <c r="C509" s="114" t="str">
        <f t="shared" si="9"/>
        <v>通所型独自口腔機能向上加算処遇改善加算Ⅴ</v>
      </c>
      <c r="D509" s="339"/>
      <c r="E509" s="299"/>
      <c r="F509" s="299"/>
      <c r="G509" s="116" t="s">
        <v>204</v>
      </c>
      <c r="H509" s="107"/>
      <c r="I509" s="115">
        <f t="shared" si="10"/>
        <v>3</v>
      </c>
      <c r="J509" s="336"/>
    </row>
    <row r="510" spans="1:10" s="84" customFormat="1" ht="31.5" customHeight="1" x14ac:dyDescent="0.15">
      <c r="A510" s="107" t="s">
        <v>228</v>
      </c>
      <c r="B510" s="105" t="str">
        <f t="shared" si="8"/>
        <v>2627</v>
      </c>
      <c r="C510" s="114" t="str">
        <f t="shared" si="9"/>
        <v>通所型独自口腔機能向上加算特定処遇改善加算Ⅰ</v>
      </c>
      <c r="D510" s="339"/>
      <c r="E510" s="299"/>
      <c r="F510" s="299"/>
      <c r="G510" s="118" t="s">
        <v>458</v>
      </c>
      <c r="H510" s="107"/>
      <c r="I510" s="117">
        <f t="shared" si="10"/>
        <v>2</v>
      </c>
      <c r="J510" s="336"/>
    </row>
    <row r="511" spans="1:10" s="84" customFormat="1" ht="31.5" customHeight="1" x14ac:dyDescent="0.15">
      <c r="A511" s="107" t="s">
        <v>228</v>
      </c>
      <c r="B511" s="105" t="str">
        <f t="shared" si="8"/>
        <v>2628</v>
      </c>
      <c r="C511" s="114" t="str">
        <f t="shared" si="9"/>
        <v>通所型独自口腔機能向上加算特定処遇改善加算Ⅱ</v>
      </c>
      <c r="D511" s="339"/>
      <c r="E511" s="299"/>
      <c r="F511" s="299"/>
      <c r="G511" s="118" t="s">
        <v>544</v>
      </c>
      <c r="H511" s="107"/>
      <c r="I511" s="115">
        <f t="shared" si="10"/>
        <v>2</v>
      </c>
      <c r="J511" s="336"/>
    </row>
    <row r="512" spans="1:10" ht="31.5" customHeight="1" x14ac:dyDescent="0.15">
      <c r="A512" s="107" t="s">
        <v>228</v>
      </c>
      <c r="B512" s="105" t="str">
        <f t="shared" si="8"/>
        <v>2151</v>
      </c>
      <c r="C512" s="114" t="str">
        <f t="shared" si="9"/>
        <v>通所型独自複数サービス実施加算Ⅰ１</v>
      </c>
      <c r="D512" s="350" t="s">
        <v>588</v>
      </c>
      <c r="E512" s="339" t="s">
        <v>38</v>
      </c>
      <c r="F512" s="339"/>
      <c r="G512" s="116" t="s">
        <v>40</v>
      </c>
      <c r="H512" s="107" t="s">
        <v>54</v>
      </c>
      <c r="I512" s="117">
        <f t="shared" si="10"/>
        <v>480</v>
      </c>
      <c r="J512" s="336"/>
    </row>
    <row r="513" spans="1:10" ht="31.5" customHeight="1" x14ac:dyDescent="0.15">
      <c r="A513" s="107" t="s">
        <v>228</v>
      </c>
      <c r="B513" s="105" t="str">
        <f t="shared" si="8"/>
        <v>2152</v>
      </c>
      <c r="C513" s="114" t="str">
        <f t="shared" si="9"/>
        <v>通所型独自複数実施加算Ⅰ１処遇改善加算Ⅰ</v>
      </c>
      <c r="D513" s="351"/>
      <c r="E513" s="339"/>
      <c r="F513" s="339"/>
      <c r="G513" s="116" t="s">
        <v>183</v>
      </c>
      <c r="H513" s="107"/>
      <c r="I513" s="115">
        <f t="shared" si="10"/>
        <v>28</v>
      </c>
      <c r="J513" s="336"/>
    </row>
    <row r="514" spans="1:10" ht="31.5" customHeight="1" x14ac:dyDescent="0.15">
      <c r="A514" s="107" t="s">
        <v>228</v>
      </c>
      <c r="B514" s="105" t="str">
        <f t="shared" si="8"/>
        <v>2153</v>
      </c>
      <c r="C514" s="114" t="str">
        <f t="shared" si="9"/>
        <v>通所型独自複数実施加算Ⅰ１処遇改善加算Ⅱ</v>
      </c>
      <c r="D514" s="351"/>
      <c r="E514" s="339"/>
      <c r="F514" s="339"/>
      <c r="G514" s="116" t="s">
        <v>184</v>
      </c>
      <c r="H514" s="107"/>
      <c r="I514" s="117">
        <f t="shared" si="10"/>
        <v>21</v>
      </c>
      <c r="J514" s="336"/>
    </row>
    <row r="515" spans="1:10" ht="31.5" customHeight="1" x14ac:dyDescent="0.15">
      <c r="A515" s="107" t="s">
        <v>228</v>
      </c>
      <c r="B515" s="105" t="str">
        <f t="shared" si="8"/>
        <v>2154</v>
      </c>
      <c r="C515" s="114" t="str">
        <f t="shared" si="9"/>
        <v>通所型独自複数実施加算Ⅰ１処遇改善加算Ⅲ</v>
      </c>
      <c r="D515" s="351"/>
      <c r="E515" s="339"/>
      <c r="F515" s="339"/>
      <c r="G515" s="116" t="s">
        <v>185</v>
      </c>
      <c r="H515" s="107"/>
      <c r="I515" s="115">
        <f t="shared" si="10"/>
        <v>11</v>
      </c>
      <c r="J515" s="336"/>
    </row>
    <row r="516" spans="1:10" ht="31.5" customHeight="1" x14ac:dyDescent="0.15">
      <c r="A516" s="107" t="s">
        <v>228</v>
      </c>
      <c r="B516" s="105" t="str">
        <f t="shared" si="8"/>
        <v>2155</v>
      </c>
      <c r="C516" s="114" t="str">
        <f t="shared" si="9"/>
        <v>通所型独自複数実施加算Ⅰ１処遇改善加算Ⅳ</v>
      </c>
      <c r="D516" s="351"/>
      <c r="E516" s="339"/>
      <c r="F516" s="339"/>
      <c r="G516" s="116" t="s">
        <v>209</v>
      </c>
      <c r="H516" s="107"/>
      <c r="I516" s="117">
        <f t="shared" si="10"/>
        <v>10</v>
      </c>
      <c r="J516" s="336"/>
    </row>
    <row r="517" spans="1:10" ht="31.5" customHeight="1" x14ac:dyDescent="0.15">
      <c r="A517" s="107" t="s">
        <v>228</v>
      </c>
      <c r="B517" s="105" t="str">
        <f t="shared" ref="B517:B580" si="11">2&amp;RIGHT(B133,3)</f>
        <v>2156</v>
      </c>
      <c r="C517" s="114" t="str">
        <f t="shared" si="9"/>
        <v>通所型独自複数実施加算Ⅰ１処遇改善加算Ⅴ</v>
      </c>
      <c r="D517" s="351"/>
      <c r="E517" s="339"/>
      <c r="F517" s="339"/>
      <c r="G517" s="116" t="s">
        <v>204</v>
      </c>
      <c r="H517" s="107"/>
      <c r="I517" s="115">
        <f t="shared" si="10"/>
        <v>9</v>
      </c>
      <c r="J517" s="336"/>
    </row>
    <row r="518" spans="1:10" ht="31.5" customHeight="1" x14ac:dyDescent="0.15">
      <c r="A518" s="107" t="s">
        <v>228</v>
      </c>
      <c r="B518" s="105" t="str">
        <f t="shared" si="11"/>
        <v>2157</v>
      </c>
      <c r="C518" s="114" t="str">
        <f t="shared" ref="C518:C581" si="12">C134</f>
        <v>通所型独自複数実施加算Ⅰ１特定処遇改善加算Ⅰ</v>
      </c>
      <c r="D518" s="351"/>
      <c r="E518" s="339"/>
      <c r="F518" s="339"/>
      <c r="G518" s="118" t="s">
        <v>458</v>
      </c>
      <c r="H518" s="107"/>
      <c r="I518" s="117">
        <f t="shared" si="10"/>
        <v>6</v>
      </c>
      <c r="J518" s="336"/>
    </row>
    <row r="519" spans="1:10" ht="31.5" customHeight="1" x14ac:dyDescent="0.15">
      <c r="A519" s="107" t="s">
        <v>228</v>
      </c>
      <c r="B519" s="105" t="str">
        <f t="shared" si="11"/>
        <v>2158</v>
      </c>
      <c r="C519" s="114" t="str">
        <f t="shared" si="12"/>
        <v>通所型独自複数実施加算Ⅰ１特定処遇改善加算Ⅱ</v>
      </c>
      <c r="D519" s="351"/>
      <c r="E519" s="339"/>
      <c r="F519" s="339"/>
      <c r="G519" s="118" t="s">
        <v>544</v>
      </c>
      <c r="H519" s="107"/>
      <c r="I519" s="115">
        <f t="shared" ref="I519:I582" si="13">I135</f>
        <v>5</v>
      </c>
      <c r="J519" s="336"/>
    </row>
    <row r="520" spans="1:10" ht="31.5" customHeight="1" x14ac:dyDescent="0.15">
      <c r="A520" s="107" t="s">
        <v>228</v>
      </c>
      <c r="B520" s="105" t="str">
        <f t="shared" si="11"/>
        <v>2161</v>
      </c>
      <c r="C520" s="114" t="str">
        <f t="shared" si="12"/>
        <v>通所型独自複数サービス実施加算Ⅰ２</v>
      </c>
      <c r="D520" s="351"/>
      <c r="E520" s="339"/>
      <c r="F520" s="339"/>
      <c r="G520" s="116" t="s">
        <v>41</v>
      </c>
      <c r="H520" s="107" t="s">
        <v>54</v>
      </c>
      <c r="I520" s="117">
        <f t="shared" si="13"/>
        <v>480</v>
      </c>
      <c r="J520" s="336"/>
    </row>
    <row r="521" spans="1:10" ht="31.5" customHeight="1" x14ac:dyDescent="0.15">
      <c r="A521" s="107" t="s">
        <v>228</v>
      </c>
      <c r="B521" s="105" t="str">
        <f t="shared" si="11"/>
        <v>2162</v>
      </c>
      <c r="C521" s="114" t="str">
        <f t="shared" si="12"/>
        <v>通所型独自複数実施加算Ⅰ２処遇改善加算Ⅰ</v>
      </c>
      <c r="D521" s="351"/>
      <c r="E521" s="339"/>
      <c r="F521" s="339"/>
      <c r="G521" s="116" t="s">
        <v>183</v>
      </c>
      <c r="H521" s="107"/>
      <c r="I521" s="115">
        <f t="shared" si="13"/>
        <v>28</v>
      </c>
      <c r="J521" s="336"/>
    </row>
    <row r="522" spans="1:10" ht="31.5" customHeight="1" x14ac:dyDescent="0.15">
      <c r="A522" s="107" t="s">
        <v>228</v>
      </c>
      <c r="B522" s="105" t="str">
        <f t="shared" si="11"/>
        <v>2163</v>
      </c>
      <c r="C522" s="114" t="str">
        <f t="shared" si="12"/>
        <v>通所型独自複数実施加算Ⅰ２処遇改善加算Ⅱ</v>
      </c>
      <c r="D522" s="351"/>
      <c r="E522" s="339"/>
      <c r="F522" s="339"/>
      <c r="G522" s="116" t="s">
        <v>184</v>
      </c>
      <c r="H522" s="107"/>
      <c r="I522" s="117">
        <f t="shared" si="13"/>
        <v>21</v>
      </c>
      <c r="J522" s="336"/>
    </row>
    <row r="523" spans="1:10" ht="31.5" customHeight="1" x14ac:dyDescent="0.15">
      <c r="A523" s="107" t="s">
        <v>228</v>
      </c>
      <c r="B523" s="105" t="str">
        <f t="shared" si="11"/>
        <v>2164</v>
      </c>
      <c r="C523" s="114" t="str">
        <f t="shared" si="12"/>
        <v>通所型独自複数実施加算Ⅰ２処遇改善加算Ⅲ</v>
      </c>
      <c r="D523" s="351"/>
      <c r="E523" s="339"/>
      <c r="F523" s="339"/>
      <c r="G523" s="116" t="s">
        <v>185</v>
      </c>
      <c r="H523" s="107"/>
      <c r="I523" s="115">
        <f t="shared" si="13"/>
        <v>11</v>
      </c>
      <c r="J523" s="336"/>
    </row>
    <row r="524" spans="1:10" ht="31.5" customHeight="1" x14ac:dyDescent="0.15">
      <c r="A524" s="107" t="s">
        <v>228</v>
      </c>
      <c r="B524" s="105" t="str">
        <f t="shared" si="11"/>
        <v>2165</v>
      </c>
      <c r="C524" s="114" t="str">
        <f t="shared" si="12"/>
        <v>通所型独自複数実施加算Ⅰ２処遇改善加算Ⅳ</v>
      </c>
      <c r="D524" s="351"/>
      <c r="E524" s="339"/>
      <c r="F524" s="339"/>
      <c r="G524" s="116" t="s">
        <v>209</v>
      </c>
      <c r="H524" s="107"/>
      <c r="I524" s="117">
        <f t="shared" si="13"/>
        <v>10</v>
      </c>
      <c r="J524" s="336"/>
    </row>
    <row r="525" spans="1:10" ht="31.5" customHeight="1" x14ac:dyDescent="0.15">
      <c r="A525" s="107" t="s">
        <v>228</v>
      </c>
      <c r="B525" s="105" t="str">
        <f t="shared" si="11"/>
        <v>2166</v>
      </c>
      <c r="C525" s="114" t="str">
        <f t="shared" si="12"/>
        <v>通所型独自複数実施加算Ⅰ２処遇改善加算Ⅴ</v>
      </c>
      <c r="D525" s="351"/>
      <c r="E525" s="339"/>
      <c r="F525" s="339"/>
      <c r="G525" s="116" t="s">
        <v>204</v>
      </c>
      <c r="H525" s="107"/>
      <c r="I525" s="115">
        <f t="shared" si="13"/>
        <v>9</v>
      </c>
      <c r="J525" s="336"/>
    </row>
    <row r="526" spans="1:10" ht="31.5" customHeight="1" x14ac:dyDescent="0.15">
      <c r="A526" s="107" t="s">
        <v>228</v>
      </c>
      <c r="B526" s="105" t="str">
        <f t="shared" si="11"/>
        <v>2167</v>
      </c>
      <c r="C526" s="114" t="str">
        <f t="shared" si="12"/>
        <v>通所型独自複数実施加算Ⅰ２特定処遇改善加算Ⅰ</v>
      </c>
      <c r="D526" s="351"/>
      <c r="E526" s="339"/>
      <c r="F526" s="339"/>
      <c r="G526" s="118" t="s">
        <v>458</v>
      </c>
      <c r="H526" s="107"/>
      <c r="I526" s="117">
        <f t="shared" si="13"/>
        <v>6</v>
      </c>
      <c r="J526" s="336"/>
    </row>
    <row r="527" spans="1:10" ht="31.5" customHeight="1" x14ac:dyDescent="0.15">
      <c r="A527" s="107" t="s">
        <v>228</v>
      </c>
      <c r="B527" s="105" t="str">
        <f t="shared" si="11"/>
        <v>2168</v>
      </c>
      <c r="C527" s="114" t="str">
        <f t="shared" si="12"/>
        <v>通所型独自複数実施加算Ⅰ２特定処遇改善加算Ⅱ</v>
      </c>
      <c r="D527" s="351"/>
      <c r="E527" s="339"/>
      <c r="F527" s="339"/>
      <c r="G527" s="118" t="s">
        <v>544</v>
      </c>
      <c r="H527" s="107"/>
      <c r="I527" s="115">
        <f t="shared" si="13"/>
        <v>5</v>
      </c>
      <c r="J527" s="336"/>
    </row>
    <row r="528" spans="1:10" ht="31.5" customHeight="1" x14ac:dyDescent="0.15">
      <c r="A528" s="107" t="s">
        <v>228</v>
      </c>
      <c r="B528" s="105" t="str">
        <f t="shared" si="11"/>
        <v>2171</v>
      </c>
      <c r="C528" s="114" t="str">
        <f t="shared" si="12"/>
        <v>通所型独自複数サービス実施加算Ⅰ３</v>
      </c>
      <c r="D528" s="351"/>
      <c r="E528" s="339"/>
      <c r="F528" s="339"/>
      <c r="G528" s="116" t="s">
        <v>42</v>
      </c>
      <c r="H528" s="107" t="s">
        <v>54</v>
      </c>
      <c r="I528" s="117">
        <f t="shared" si="13"/>
        <v>480</v>
      </c>
      <c r="J528" s="336"/>
    </row>
    <row r="529" spans="1:10" ht="31.5" customHeight="1" x14ac:dyDescent="0.15">
      <c r="A529" s="107" t="s">
        <v>228</v>
      </c>
      <c r="B529" s="105" t="str">
        <f t="shared" si="11"/>
        <v>2172</v>
      </c>
      <c r="C529" s="114" t="str">
        <f t="shared" si="12"/>
        <v>通所型独自複数実施加算Ⅰ３処遇改善加算Ⅰ</v>
      </c>
      <c r="D529" s="351"/>
      <c r="E529" s="339"/>
      <c r="F529" s="339"/>
      <c r="G529" s="116" t="s">
        <v>183</v>
      </c>
      <c r="H529" s="107"/>
      <c r="I529" s="115">
        <f t="shared" si="13"/>
        <v>28</v>
      </c>
      <c r="J529" s="336"/>
    </row>
    <row r="530" spans="1:10" ht="31.5" customHeight="1" x14ac:dyDescent="0.15">
      <c r="A530" s="107" t="s">
        <v>228</v>
      </c>
      <c r="B530" s="105" t="str">
        <f t="shared" si="11"/>
        <v>2173</v>
      </c>
      <c r="C530" s="114" t="str">
        <f t="shared" si="12"/>
        <v>通所型独自複数実施加算Ⅰ３処遇改善加算Ⅱ</v>
      </c>
      <c r="D530" s="351"/>
      <c r="E530" s="339"/>
      <c r="F530" s="339"/>
      <c r="G530" s="116" t="s">
        <v>184</v>
      </c>
      <c r="H530" s="107"/>
      <c r="I530" s="117">
        <f t="shared" si="13"/>
        <v>21</v>
      </c>
      <c r="J530" s="336"/>
    </row>
    <row r="531" spans="1:10" ht="31.5" customHeight="1" x14ac:dyDescent="0.15">
      <c r="A531" s="107" t="s">
        <v>228</v>
      </c>
      <c r="B531" s="105" t="str">
        <f t="shared" si="11"/>
        <v>2174</v>
      </c>
      <c r="C531" s="114" t="str">
        <f t="shared" si="12"/>
        <v>通所型独自複数実施加算Ⅰ３処遇改善加算Ⅲ</v>
      </c>
      <c r="D531" s="351"/>
      <c r="E531" s="339"/>
      <c r="F531" s="339"/>
      <c r="G531" s="116" t="s">
        <v>185</v>
      </c>
      <c r="H531" s="107"/>
      <c r="I531" s="115">
        <f t="shared" si="13"/>
        <v>11</v>
      </c>
      <c r="J531" s="336"/>
    </row>
    <row r="532" spans="1:10" ht="31.5" customHeight="1" x14ac:dyDescent="0.15">
      <c r="A532" s="107" t="s">
        <v>228</v>
      </c>
      <c r="B532" s="105" t="str">
        <f t="shared" si="11"/>
        <v>2175</v>
      </c>
      <c r="C532" s="114" t="str">
        <f t="shared" si="12"/>
        <v>通所型独自複数実施加算Ⅰ３処遇改善加算Ⅳ</v>
      </c>
      <c r="D532" s="351"/>
      <c r="E532" s="339"/>
      <c r="F532" s="339"/>
      <c r="G532" s="116" t="s">
        <v>209</v>
      </c>
      <c r="H532" s="107"/>
      <c r="I532" s="117">
        <f t="shared" si="13"/>
        <v>10</v>
      </c>
      <c r="J532" s="336"/>
    </row>
    <row r="533" spans="1:10" ht="31.5" customHeight="1" x14ac:dyDescent="0.15">
      <c r="A533" s="107" t="s">
        <v>228</v>
      </c>
      <c r="B533" s="105" t="str">
        <f t="shared" si="11"/>
        <v>2176</v>
      </c>
      <c r="C533" s="114" t="str">
        <f t="shared" si="12"/>
        <v>通所型独自複数実施加算Ⅰ３処遇改善加算Ⅴ</v>
      </c>
      <c r="D533" s="351"/>
      <c r="E533" s="339"/>
      <c r="F533" s="339"/>
      <c r="G533" s="116" t="s">
        <v>204</v>
      </c>
      <c r="H533" s="107"/>
      <c r="I533" s="115">
        <f t="shared" si="13"/>
        <v>9</v>
      </c>
      <c r="J533" s="336"/>
    </row>
    <row r="534" spans="1:10" ht="31.5" customHeight="1" x14ac:dyDescent="0.15">
      <c r="A534" s="107" t="s">
        <v>228</v>
      </c>
      <c r="B534" s="105" t="str">
        <f t="shared" si="11"/>
        <v>2177</v>
      </c>
      <c r="C534" s="114" t="str">
        <f t="shared" si="12"/>
        <v>通所型独自複数実施加算Ⅰ３特定処遇改善加算Ⅰ</v>
      </c>
      <c r="D534" s="351"/>
      <c r="E534" s="339"/>
      <c r="F534" s="339"/>
      <c r="G534" s="118" t="s">
        <v>458</v>
      </c>
      <c r="H534" s="107"/>
      <c r="I534" s="117">
        <f t="shared" si="13"/>
        <v>6</v>
      </c>
      <c r="J534" s="336"/>
    </row>
    <row r="535" spans="1:10" ht="31.5" customHeight="1" x14ac:dyDescent="0.15">
      <c r="A535" s="107" t="s">
        <v>228</v>
      </c>
      <c r="B535" s="105" t="str">
        <f t="shared" si="11"/>
        <v>2178</v>
      </c>
      <c r="C535" s="114" t="str">
        <f t="shared" si="12"/>
        <v>通所型独自複数実施加算Ⅰ３特定処遇改善加算Ⅱ</v>
      </c>
      <c r="D535" s="351"/>
      <c r="E535" s="339"/>
      <c r="F535" s="339"/>
      <c r="G535" s="118" t="s">
        <v>544</v>
      </c>
      <c r="H535" s="107"/>
      <c r="I535" s="115">
        <f t="shared" si="13"/>
        <v>5</v>
      </c>
      <c r="J535" s="336"/>
    </row>
    <row r="536" spans="1:10" ht="31.5" customHeight="1" x14ac:dyDescent="0.15">
      <c r="A536" s="107" t="s">
        <v>228</v>
      </c>
      <c r="B536" s="105" t="str">
        <f t="shared" si="11"/>
        <v>2181</v>
      </c>
      <c r="C536" s="114" t="str">
        <f t="shared" si="12"/>
        <v>通所型独自複数サービス実施加算Ⅱ</v>
      </c>
      <c r="D536" s="351"/>
      <c r="E536" s="339" t="s">
        <v>39</v>
      </c>
      <c r="F536" s="339"/>
      <c r="G536" s="122" t="s">
        <v>55</v>
      </c>
      <c r="H536" s="107" t="s">
        <v>56</v>
      </c>
      <c r="I536" s="117">
        <f t="shared" si="13"/>
        <v>700</v>
      </c>
      <c r="J536" s="336"/>
    </row>
    <row r="537" spans="1:10" ht="31.5" customHeight="1" x14ac:dyDescent="0.15">
      <c r="A537" s="107" t="s">
        <v>228</v>
      </c>
      <c r="B537" s="105" t="str">
        <f t="shared" si="11"/>
        <v>2182</v>
      </c>
      <c r="C537" s="114" t="str">
        <f t="shared" si="12"/>
        <v>通所型独自複数実施加算Ⅱ処遇改善加算Ⅰ</v>
      </c>
      <c r="D537" s="351"/>
      <c r="E537" s="339"/>
      <c r="F537" s="339"/>
      <c r="G537" s="116" t="s">
        <v>183</v>
      </c>
      <c r="H537" s="107"/>
      <c r="I537" s="115">
        <f t="shared" si="13"/>
        <v>41</v>
      </c>
      <c r="J537" s="336"/>
    </row>
    <row r="538" spans="1:10" ht="31.5" customHeight="1" x14ac:dyDescent="0.15">
      <c r="A538" s="107" t="s">
        <v>228</v>
      </c>
      <c r="B538" s="105" t="str">
        <f t="shared" si="11"/>
        <v>2183</v>
      </c>
      <c r="C538" s="114" t="str">
        <f t="shared" si="12"/>
        <v>通所型独自複数実施加算Ⅱ処遇改善加算Ⅱ</v>
      </c>
      <c r="D538" s="351"/>
      <c r="E538" s="339"/>
      <c r="F538" s="339"/>
      <c r="G538" s="116" t="s">
        <v>184</v>
      </c>
      <c r="H538" s="107"/>
      <c r="I538" s="117">
        <f t="shared" si="13"/>
        <v>30</v>
      </c>
      <c r="J538" s="336"/>
    </row>
    <row r="539" spans="1:10" ht="31.5" customHeight="1" x14ac:dyDescent="0.15">
      <c r="A539" s="107" t="s">
        <v>228</v>
      </c>
      <c r="B539" s="105" t="str">
        <f t="shared" si="11"/>
        <v>2184</v>
      </c>
      <c r="C539" s="114" t="str">
        <f t="shared" si="12"/>
        <v>通所型独自複数実施加算Ⅱ処遇改善加算Ⅲ</v>
      </c>
      <c r="D539" s="351"/>
      <c r="E539" s="339"/>
      <c r="F539" s="339"/>
      <c r="G539" s="116" t="s">
        <v>185</v>
      </c>
      <c r="H539" s="107"/>
      <c r="I539" s="115">
        <f t="shared" si="13"/>
        <v>16</v>
      </c>
      <c r="J539" s="336"/>
    </row>
    <row r="540" spans="1:10" ht="31.5" customHeight="1" x14ac:dyDescent="0.15">
      <c r="A540" s="107" t="s">
        <v>228</v>
      </c>
      <c r="B540" s="105" t="str">
        <f t="shared" si="11"/>
        <v>2185</v>
      </c>
      <c r="C540" s="114" t="str">
        <f t="shared" si="12"/>
        <v>通所型独自複数実施加算Ⅱ処遇改善加算Ⅳ</v>
      </c>
      <c r="D540" s="351"/>
      <c r="E540" s="339"/>
      <c r="F540" s="339"/>
      <c r="G540" s="116" t="s">
        <v>209</v>
      </c>
      <c r="H540" s="107"/>
      <c r="I540" s="117">
        <f t="shared" si="13"/>
        <v>14</v>
      </c>
      <c r="J540" s="336"/>
    </row>
    <row r="541" spans="1:10" ht="31.5" customHeight="1" x14ac:dyDescent="0.15">
      <c r="A541" s="107" t="s">
        <v>228</v>
      </c>
      <c r="B541" s="105" t="str">
        <f t="shared" si="11"/>
        <v>2186</v>
      </c>
      <c r="C541" s="114" t="str">
        <f t="shared" si="12"/>
        <v>通所型独自複数実施加算Ⅱ処遇改善加算Ⅴ</v>
      </c>
      <c r="D541" s="351"/>
      <c r="E541" s="339"/>
      <c r="F541" s="339"/>
      <c r="G541" s="116" t="s">
        <v>204</v>
      </c>
      <c r="H541" s="107"/>
      <c r="I541" s="115">
        <f t="shared" si="13"/>
        <v>13</v>
      </c>
      <c r="J541" s="336"/>
    </row>
    <row r="542" spans="1:10" ht="31.5" customHeight="1" x14ac:dyDescent="0.15">
      <c r="A542" s="107" t="s">
        <v>228</v>
      </c>
      <c r="B542" s="105" t="str">
        <f t="shared" si="11"/>
        <v>2187</v>
      </c>
      <c r="C542" s="114" t="str">
        <f t="shared" si="12"/>
        <v>通所型独自複数実施加算Ⅱ特定処遇改善加算Ⅰ</v>
      </c>
      <c r="D542" s="351"/>
      <c r="E542" s="339"/>
      <c r="F542" s="339"/>
      <c r="G542" s="118" t="s">
        <v>458</v>
      </c>
      <c r="H542" s="107"/>
      <c r="I542" s="117">
        <f t="shared" si="13"/>
        <v>8</v>
      </c>
      <c r="J542" s="336"/>
    </row>
    <row r="543" spans="1:10" ht="31.5" customHeight="1" x14ac:dyDescent="0.15">
      <c r="A543" s="107" t="s">
        <v>228</v>
      </c>
      <c r="B543" s="105" t="str">
        <f t="shared" si="11"/>
        <v>2188</v>
      </c>
      <c r="C543" s="114" t="str">
        <f t="shared" si="12"/>
        <v>通所型独自複数実施加算Ⅱ特定処遇改善加算Ⅱ</v>
      </c>
      <c r="D543" s="351"/>
      <c r="E543" s="339"/>
      <c r="F543" s="339"/>
      <c r="G543" s="118" t="s">
        <v>544</v>
      </c>
      <c r="H543" s="107"/>
      <c r="I543" s="115">
        <f t="shared" si="13"/>
        <v>7</v>
      </c>
      <c r="J543" s="336"/>
    </row>
    <row r="544" spans="1:10" ht="31.5" customHeight="1" x14ac:dyDescent="0.15">
      <c r="A544" s="107" t="s">
        <v>228</v>
      </c>
      <c r="B544" s="105" t="str">
        <f t="shared" si="11"/>
        <v>2191</v>
      </c>
      <c r="C544" s="114" t="str">
        <f t="shared" si="12"/>
        <v>通所型独自サービス事業所評価加算</v>
      </c>
      <c r="D544" s="299" t="s">
        <v>589</v>
      </c>
      <c r="E544" s="299"/>
      <c r="F544" s="299"/>
      <c r="G544" s="344" t="s">
        <v>60</v>
      </c>
      <c r="H544" s="345"/>
      <c r="I544" s="117">
        <f t="shared" si="13"/>
        <v>120</v>
      </c>
      <c r="J544" s="336"/>
    </row>
    <row r="545" spans="1:10" ht="31.5" customHeight="1" x14ac:dyDescent="0.15">
      <c r="A545" s="107" t="s">
        <v>228</v>
      </c>
      <c r="B545" s="105" t="str">
        <f t="shared" si="11"/>
        <v>2192</v>
      </c>
      <c r="C545" s="114" t="str">
        <f t="shared" si="12"/>
        <v>通所型独自事業所評価加算処遇改善加算Ⅰ</v>
      </c>
      <c r="D545" s="299"/>
      <c r="E545" s="299"/>
      <c r="F545" s="299"/>
      <c r="G545" s="116" t="s">
        <v>183</v>
      </c>
      <c r="H545" s="107"/>
      <c r="I545" s="115">
        <f t="shared" si="13"/>
        <v>7</v>
      </c>
      <c r="J545" s="336"/>
    </row>
    <row r="546" spans="1:10" ht="31.5" customHeight="1" x14ac:dyDescent="0.15">
      <c r="A546" s="107" t="s">
        <v>228</v>
      </c>
      <c r="B546" s="105" t="str">
        <f t="shared" si="11"/>
        <v>2193</v>
      </c>
      <c r="C546" s="114" t="str">
        <f t="shared" si="12"/>
        <v>通所型独自事業所評価加算処遇改善加算Ⅱ</v>
      </c>
      <c r="D546" s="299"/>
      <c r="E546" s="299"/>
      <c r="F546" s="299"/>
      <c r="G546" s="116" t="s">
        <v>184</v>
      </c>
      <c r="H546" s="107"/>
      <c r="I546" s="117">
        <f t="shared" si="13"/>
        <v>5</v>
      </c>
      <c r="J546" s="336"/>
    </row>
    <row r="547" spans="1:10" ht="31.5" customHeight="1" x14ac:dyDescent="0.15">
      <c r="A547" s="107" t="s">
        <v>228</v>
      </c>
      <c r="B547" s="105" t="str">
        <f t="shared" si="11"/>
        <v>2194</v>
      </c>
      <c r="C547" s="114" t="str">
        <f t="shared" si="12"/>
        <v>通所型独自事業所評価加算処遇改善加算Ⅲ</v>
      </c>
      <c r="D547" s="299"/>
      <c r="E547" s="299"/>
      <c r="F547" s="299"/>
      <c r="G547" s="116" t="s">
        <v>185</v>
      </c>
      <c r="H547" s="107"/>
      <c r="I547" s="115">
        <f t="shared" si="13"/>
        <v>3</v>
      </c>
      <c r="J547" s="336"/>
    </row>
    <row r="548" spans="1:10" ht="31.5" customHeight="1" x14ac:dyDescent="0.15">
      <c r="A548" s="107" t="s">
        <v>228</v>
      </c>
      <c r="B548" s="105" t="str">
        <f t="shared" si="11"/>
        <v>2195</v>
      </c>
      <c r="C548" s="114" t="str">
        <f t="shared" si="12"/>
        <v>通所型独自事業所評価加算処遇改善加算Ⅳ</v>
      </c>
      <c r="D548" s="299"/>
      <c r="E548" s="299"/>
      <c r="F548" s="299"/>
      <c r="G548" s="116" t="s">
        <v>209</v>
      </c>
      <c r="H548" s="107"/>
      <c r="I548" s="117">
        <f t="shared" si="13"/>
        <v>3</v>
      </c>
      <c r="J548" s="336"/>
    </row>
    <row r="549" spans="1:10" ht="31.5" customHeight="1" x14ac:dyDescent="0.15">
      <c r="A549" s="107" t="s">
        <v>228</v>
      </c>
      <c r="B549" s="105" t="str">
        <f t="shared" si="11"/>
        <v>2196</v>
      </c>
      <c r="C549" s="114" t="str">
        <f t="shared" si="12"/>
        <v>通所型独自事業所評価加算処遇改善加算Ⅴ</v>
      </c>
      <c r="D549" s="299"/>
      <c r="E549" s="299"/>
      <c r="F549" s="299"/>
      <c r="G549" s="116" t="s">
        <v>204</v>
      </c>
      <c r="H549" s="107"/>
      <c r="I549" s="115">
        <f t="shared" si="13"/>
        <v>2</v>
      </c>
      <c r="J549" s="336"/>
    </row>
    <row r="550" spans="1:10" ht="31.5" customHeight="1" x14ac:dyDescent="0.15">
      <c r="A550" s="107" t="s">
        <v>228</v>
      </c>
      <c r="B550" s="105" t="str">
        <f t="shared" si="11"/>
        <v>2197</v>
      </c>
      <c r="C550" s="114" t="str">
        <f t="shared" si="12"/>
        <v>通所型独自事業所評価加算特定処遇改善加算Ⅰ</v>
      </c>
      <c r="D550" s="299"/>
      <c r="E550" s="299"/>
      <c r="F550" s="299"/>
      <c r="G550" s="118" t="s">
        <v>458</v>
      </c>
      <c r="H550" s="107"/>
      <c r="I550" s="117">
        <f t="shared" si="13"/>
        <v>1</v>
      </c>
      <c r="J550" s="336"/>
    </row>
    <row r="551" spans="1:10" ht="31.5" customHeight="1" x14ac:dyDescent="0.15">
      <c r="A551" s="107" t="s">
        <v>228</v>
      </c>
      <c r="B551" s="105" t="str">
        <f t="shared" si="11"/>
        <v>2198</v>
      </c>
      <c r="C551" s="114" t="str">
        <f t="shared" si="12"/>
        <v>通所型独自事業所評価加算特定処遇改善加算Ⅱ</v>
      </c>
      <c r="D551" s="299"/>
      <c r="E551" s="299"/>
      <c r="F551" s="299"/>
      <c r="G551" s="118" t="s">
        <v>544</v>
      </c>
      <c r="H551" s="107"/>
      <c r="I551" s="115">
        <f t="shared" si="13"/>
        <v>1</v>
      </c>
      <c r="J551" s="336"/>
    </row>
    <row r="552" spans="1:10" ht="31.5" customHeight="1" x14ac:dyDescent="0.15">
      <c r="A552" s="107" t="s">
        <v>228</v>
      </c>
      <c r="B552" s="105" t="str">
        <f t="shared" si="11"/>
        <v>2201</v>
      </c>
      <c r="C552" s="114" t="str">
        <f t="shared" si="12"/>
        <v>通所型独自サービス提供体制加算Ⅰ１</v>
      </c>
      <c r="D552" s="339" t="s">
        <v>590</v>
      </c>
      <c r="E552" s="339"/>
      <c r="F552" s="339" t="s">
        <v>636</v>
      </c>
      <c r="G552" s="116" t="s">
        <v>27</v>
      </c>
      <c r="H552" s="107" t="s">
        <v>593</v>
      </c>
      <c r="I552" s="117">
        <f t="shared" si="13"/>
        <v>88</v>
      </c>
      <c r="J552" s="336"/>
    </row>
    <row r="553" spans="1:10" ht="31.5" customHeight="1" x14ac:dyDescent="0.15">
      <c r="A553" s="107" t="s">
        <v>228</v>
      </c>
      <c r="B553" s="105" t="str">
        <f t="shared" si="11"/>
        <v>2202</v>
      </c>
      <c r="C553" s="114" t="str">
        <f t="shared" si="12"/>
        <v>通所型独自提供体制加算Ⅰ１処遇改善加算Ⅰ</v>
      </c>
      <c r="D553" s="339"/>
      <c r="E553" s="339"/>
      <c r="F553" s="339"/>
      <c r="G553" s="116" t="s">
        <v>183</v>
      </c>
      <c r="H553" s="107"/>
      <c r="I553" s="115">
        <f t="shared" si="13"/>
        <v>5</v>
      </c>
      <c r="J553" s="336"/>
    </row>
    <row r="554" spans="1:10" ht="31.5" customHeight="1" x14ac:dyDescent="0.15">
      <c r="A554" s="107" t="s">
        <v>228</v>
      </c>
      <c r="B554" s="105" t="str">
        <f t="shared" si="11"/>
        <v>2203</v>
      </c>
      <c r="C554" s="114" t="str">
        <f t="shared" si="12"/>
        <v>通所型独自提供体制加算Ⅰ１処遇改善加算Ⅱ</v>
      </c>
      <c r="D554" s="339"/>
      <c r="E554" s="339"/>
      <c r="F554" s="339"/>
      <c r="G554" s="116" t="s">
        <v>184</v>
      </c>
      <c r="H554" s="107"/>
      <c r="I554" s="117">
        <f t="shared" si="13"/>
        <v>4</v>
      </c>
      <c r="J554" s="336"/>
    </row>
    <row r="555" spans="1:10" ht="31.5" customHeight="1" x14ac:dyDescent="0.15">
      <c r="A555" s="107" t="s">
        <v>228</v>
      </c>
      <c r="B555" s="105" t="str">
        <f t="shared" si="11"/>
        <v>2204</v>
      </c>
      <c r="C555" s="114" t="str">
        <f t="shared" si="12"/>
        <v>通所型独自提供体制加算Ⅰ１処遇改善加算Ⅲ</v>
      </c>
      <c r="D555" s="339"/>
      <c r="E555" s="339"/>
      <c r="F555" s="339"/>
      <c r="G555" s="116" t="s">
        <v>185</v>
      </c>
      <c r="H555" s="107"/>
      <c r="I555" s="115">
        <f t="shared" si="13"/>
        <v>2</v>
      </c>
      <c r="J555" s="336"/>
    </row>
    <row r="556" spans="1:10" s="84" customFormat="1" ht="31.5" customHeight="1" x14ac:dyDescent="0.15">
      <c r="A556" s="107" t="s">
        <v>228</v>
      </c>
      <c r="B556" s="105" t="str">
        <f t="shared" si="11"/>
        <v>2205</v>
      </c>
      <c r="C556" s="114" t="str">
        <f t="shared" si="12"/>
        <v>通所型独自提供体制加算Ⅰ１特定処遇改善加算Ⅰ</v>
      </c>
      <c r="D556" s="339"/>
      <c r="E556" s="339"/>
      <c r="F556" s="339"/>
      <c r="G556" s="118" t="s">
        <v>203</v>
      </c>
      <c r="H556" s="107"/>
      <c r="I556" s="117">
        <f t="shared" si="13"/>
        <v>2</v>
      </c>
      <c r="J556" s="336"/>
    </row>
    <row r="557" spans="1:10" s="84" customFormat="1" ht="31.5" customHeight="1" x14ac:dyDescent="0.15">
      <c r="A557" s="107" t="s">
        <v>228</v>
      </c>
      <c r="B557" s="105" t="str">
        <f t="shared" si="11"/>
        <v>2206</v>
      </c>
      <c r="C557" s="114" t="str">
        <f t="shared" si="12"/>
        <v>通所型独自提供体制加算Ⅰ１特定処遇改善加算Ⅱ</v>
      </c>
      <c r="D557" s="339"/>
      <c r="E557" s="339"/>
      <c r="F557" s="339"/>
      <c r="G557" s="118" t="s">
        <v>204</v>
      </c>
      <c r="H557" s="107"/>
      <c r="I557" s="115">
        <f t="shared" si="13"/>
        <v>2</v>
      </c>
      <c r="J557" s="336"/>
    </row>
    <row r="558" spans="1:10" ht="31.5" customHeight="1" x14ac:dyDescent="0.15">
      <c r="A558" s="107" t="s">
        <v>228</v>
      </c>
      <c r="B558" s="105" t="str">
        <f t="shared" si="11"/>
        <v>2207</v>
      </c>
      <c r="C558" s="114" t="str">
        <f t="shared" si="12"/>
        <v>通所型独自提供体制加算Ⅰ１特定処遇改善加算Ⅰ</v>
      </c>
      <c r="D558" s="339"/>
      <c r="E558" s="339"/>
      <c r="F558" s="339"/>
      <c r="G558" s="118" t="s">
        <v>458</v>
      </c>
      <c r="H558" s="107"/>
      <c r="I558" s="117">
        <f t="shared" si="13"/>
        <v>1</v>
      </c>
      <c r="J558" s="336"/>
    </row>
    <row r="559" spans="1:10" ht="31.5" customHeight="1" x14ac:dyDescent="0.15">
      <c r="A559" s="107" t="s">
        <v>228</v>
      </c>
      <c r="B559" s="105" t="str">
        <f t="shared" si="11"/>
        <v>2208</v>
      </c>
      <c r="C559" s="114" t="str">
        <f t="shared" si="12"/>
        <v>通所型独自提供体制加算Ⅰ１特定処遇改善加算Ⅱ</v>
      </c>
      <c r="D559" s="339"/>
      <c r="E559" s="339"/>
      <c r="F559" s="339"/>
      <c r="G559" s="118" t="s">
        <v>544</v>
      </c>
      <c r="H559" s="107"/>
      <c r="I559" s="115">
        <f t="shared" si="13"/>
        <v>1</v>
      </c>
      <c r="J559" s="336"/>
    </row>
    <row r="560" spans="1:10" ht="31.5" customHeight="1" x14ac:dyDescent="0.15">
      <c r="A560" s="107" t="s">
        <v>228</v>
      </c>
      <c r="B560" s="105" t="str">
        <f t="shared" si="11"/>
        <v>2211</v>
      </c>
      <c r="C560" s="114" t="str">
        <f t="shared" si="12"/>
        <v>通所型独自サービス提供体制加算Ⅰ２</v>
      </c>
      <c r="D560" s="339"/>
      <c r="E560" s="339"/>
      <c r="F560" s="339"/>
      <c r="G560" s="116" t="s">
        <v>29</v>
      </c>
      <c r="H560" s="107" t="s">
        <v>594</v>
      </c>
      <c r="I560" s="117">
        <f t="shared" si="13"/>
        <v>176</v>
      </c>
      <c r="J560" s="336"/>
    </row>
    <row r="561" spans="1:10" ht="31.5" customHeight="1" x14ac:dyDescent="0.15">
      <c r="A561" s="107" t="s">
        <v>228</v>
      </c>
      <c r="B561" s="105" t="str">
        <f t="shared" si="11"/>
        <v>2212</v>
      </c>
      <c r="C561" s="114" t="str">
        <f t="shared" si="12"/>
        <v>通所型独自提供体制加算Ⅰ２処遇改善加算Ⅰ</v>
      </c>
      <c r="D561" s="339"/>
      <c r="E561" s="339"/>
      <c r="F561" s="339"/>
      <c r="G561" s="116" t="s">
        <v>183</v>
      </c>
      <c r="H561" s="107"/>
      <c r="I561" s="115">
        <f t="shared" si="13"/>
        <v>10</v>
      </c>
      <c r="J561" s="336"/>
    </row>
    <row r="562" spans="1:10" ht="31.5" customHeight="1" x14ac:dyDescent="0.15">
      <c r="A562" s="107" t="s">
        <v>228</v>
      </c>
      <c r="B562" s="105" t="str">
        <f t="shared" si="11"/>
        <v>2213</v>
      </c>
      <c r="C562" s="114" t="str">
        <f t="shared" si="12"/>
        <v>通所型独自提供体制加算Ⅰ２処遇改善加算Ⅱ</v>
      </c>
      <c r="D562" s="339"/>
      <c r="E562" s="339"/>
      <c r="F562" s="339"/>
      <c r="G562" s="116" t="s">
        <v>184</v>
      </c>
      <c r="H562" s="107"/>
      <c r="I562" s="117">
        <f t="shared" si="13"/>
        <v>8</v>
      </c>
      <c r="J562" s="336"/>
    </row>
    <row r="563" spans="1:10" ht="31.5" customHeight="1" x14ac:dyDescent="0.15">
      <c r="A563" s="107" t="s">
        <v>228</v>
      </c>
      <c r="B563" s="105" t="str">
        <f t="shared" si="11"/>
        <v>2214</v>
      </c>
      <c r="C563" s="114" t="str">
        <f t="shared" si="12"/>
        <v>通所型独自提供体制加算Ⅰ２処遇改善加算Ⅲ</v>
      </c>
      <c r="D563" s="339"/>
      <c r="E563" s="339"/>
      <c r="F563" s="339"/>
      <c r="G563" s="116" t="s">
        <v>185</v>
      </c>
      <c r="H563" s="107"/>
      <c r="I563" s="115">
        <f t="shared" si="13"/>
        <v>4</v>
      </c>
      <c r="J563" s="336"/>
    </row>
    <row r="564" spans="1:10" ht="31.5" customHeight="1" x14ac:dyDescent="0.15">
      <c r="A564" s="107" t="s">
        <v>228</v>
      </c>
      <c r="B564" s="105" t="str">
        <f t="shared" si="11"/>
        <v>2215</v>
      </c>
      <c r="C564" s="114" t="str">
        <f t="shared" si="12"/>
        <v>通所型独自提供体制加算Ⅰ２処遇改善加算Ⅳ</v>
      </c>
      <c r="D564" s="339"/>
      <c r="E564" s="339"/>
      <c r="F564" s="339"/>
      <c r="G564" s="116" t="s">
        <v>209</v>
      </c>
      <c r="H564" s="107"/>
      <c r="I564" s="117">
        <f t="shared" si="13"/>
        <v>4</v>
      </c>
      <c r="J564" s="336"/>
    </row>
    <row r="565" spans="1:10" ht="31.5" customHeight="1" x14ac:dyDescent="0.15">
      <c r="A565" s="107" t="s">
        <v>228</v>
      </c>
      <c r="B565" s="105" t="str">
        <f t="shared" si="11"/>
        <v>2216</v>
      </c>
      <c r="C565" s="114" t="str">
        <f t="shared" si="12"/>
        <v>通所型独自提供体制加算Ⅰ２処遇改善加算Ⅴ</v>
      </c>
      <c r="D565" s="339"/>
      <c r="E565" s="339"/>
      <c r="F565" s="339"/>
      <c r="G565" s="116" t="s">
        <v>204</v>
      </c>
      <c r="H565" s="107"/>
      <c r="I565" s="115">
        <f t="shared" si="13"/>
        <v>3</v>
      </c>
      <c r="J565" s="336"/>
    </row>
    <row r="566" spans="1:10" ht="31.5" customHeight="1" x14ac:dyDescent="0.15">
      <c r="A566" s="107" t="s">
        <v>228</v>
      </c>
      <c r="B566" s="105" t="str">
        <f t="shared" si="11"/>
        <v>2217</v>
      </c>
      <c r="C566" s="114" t="str">
        <f t="shared" si="12"/>
        <v>通所型独自提供体制加算Ⅰ２特定処遇改善加算Ⅰ</v>
      </c>
      <c r="D566" s="339"/>
      <c r="E566" s="339"/>
      <c r="F566" s="339"/>
      <c r="G566" s="118" t="s">
        <v>458</v>
      </c>
      <c r="H566" s="107"/>
      <c r="I566" s="117">
        <f t="shared" si="13"/>
        <v>2</v>
      </c>
      <c r="J566" s="336"/>
    </row>
    <row r="567" spans="1:10" ht="31.5" customHeight="1" x14ac:dyDescent="0.15">
      <c r="A567" s="107" t="s">
        <v>228</v>
      </c>
      <c r="B567" s="105" t="str">
        <f t="shared" si="11"/>
        <v>2218</v>
      </c>
      <c r="C567" s="114" t="str">
        <f t="shared" si="12"/>
        <v>通所型独自提供体制加算Ⅰ２特定処遇改善加算Ⅱ</v>
      </c>
      <c r="D567" s="339"/>
      <c r="E567" s="339"/>
      <c r="F567" s="339"/>
      <c r="G567" s="118" t="s">
        <v>544</v>
      </c>
      <c r="H567" s="107"/>
      <c r="I567" s="115">
        <f t="shared" si="13"/>
        <v>2</v>
      </c>
      <c r="J567" s="336"/>
    </row>
    <row r="568" spans="1:10" ht="31.5" customHeight="1" x14ac:dyDescent="0.15">
      <c r="A568" s="107" t="s">
        <v>228</v>
      </c>
      <c r="B568" s="105" t="str">
        <f t="shared" si="11"/>
        <v>2221</v>
      </c>
      <c r="C568" s="114" t="str">
        <f t="shared" si="12"/>
        <v>通所型独自サービス提供体制加算Ⅱ１</v>
      </c>
      <c r="D568" s="339"/>
      <c r="E568" s="339"/>
      <c r="F568" s="339" t="s">
        <v>592</v>
      </c>
      <c r="G568" s="116" t="s">
        <v>27</v>
      </c>
      <c r="H568" s="107" t="s">
        <v>48</v>
      </c>
      <c r="I568" s="117">
        <f t="shared" si="13"/>
        <v>72</v>
      </c>
      <c r="J568" s="336"/>
    </row>
    <row r="569" spans="1:10" ht="31.5" customHeight="1" x14ac:dyDescent="0.15">
      <c r="A569" s="107" t="s">
        <v>228</v>
      </c>
      <c r="B569" s="105" t="str">
        <f t="shared" si="11"/>
        <v>2222</v>
      </c>
      <c r="C569" s="114" t="str">
        <f t="shared" si="12"/>
        <v>通所型独自提供体制加算Ⅱ１処遇改善加算Ⅰ</v>
      </c>
      <c r="D569" s="339"/>
      <c r="E569" s="339"/>
      <c r="F569" s="339"/>
      <c r="G569" s="116" t="s">
        <v>183</v>
      </c>
      <c r="H569" s="107"/>
      <c r="I569" s="115">
        <f t="shared" si="13"/>
        <v>4</v>
      </c>
      <c r="J569" s="336"/>
    </row>
    <row r="570" spans="1:10" ht="31.5" customHeight="1" x14ac:dyDescent="0.15">
      <c r="A570" s="107" t="s">
        <v>228</v>
      </c>
      <c r="B570" s="105" t="str">
        <f t="shared" si="11"/>
        <v>2223</v>
      </c>
      <c r="C570" s="114" t="str">
        <f t="shared" si="12"/>
        <v>通所型独自提供体制加算Ⅱ１処遇改善加算Ⅱ</v>
      </c>
      <c r="D570" s="339"/>
      <c r="E570" s="339"/>
      <c r="F570" s="339"/>
      <c r="G570" s="116" t="s">
        <v>184</v>
      </c>
      <c r="H570" s="107"/>
      <c r="I570" s="117">
        <f t="shared" si="13"/>
        <v>3</v>
      </c>
      <c r="J570" s="336"/>
    </row>
    <row r="571" spans="1:10" ht="31.5" customHeight="1" x14ac:dyDescent="0.15">
      <c r="A571" s="107" t="s">
        <v>228</v>
      </c>
      <c r="B571" s="105" t="str">
        <f t="shared" si="11"/>
        <v>2224</v>
      </c>
      <c r="C571" s="114" t="str">
        <f t="shared" si="12"/>
        <v>通所型独自提供体制加算Ⅱ１処遇改善加算Ⅲ</v>
      </c>
      <c r="D571" s="339"/>
      <c r="E571" s="339"/>
      <c r="F571" s="339"/>
      <c r="G571" s="116" t="s">
        <v>185</v>
      </c>
      <c r="H571" s="107"/>
      <c r="I571" s="115">
        <f t="shared" si="13"/>
        <v>2</v>
      </c>
      <c r="J571" s="336"/>
    </row>
    <row r="572" spans="1:10" s="84" customFormat="1" ht="31.5" customHeight="1" x14ac:dyDescent="0.15">
      <c r="A572" s="107" t="s">
        <v>228</v>
      </c>
      <c r="B572" s="105" t="str">
        <f t="shared" si="11"/>
        <v>2225</v>
      </c>
      <c r="C572" s="114" t="str">
        <f t="shared" si="12"/>
        <v>通所型独自提供体制加算Ⅱ１処遇改善加算Ⅳ</v>
      </c>
      <c r="D572" s="339"/>
      <c r="E572" s="339"/>
      <c r="F572" s="339"/>
      <c r="G572" s="118" t="s">
        <v>203</v>
      </c>
      <c r="H572" s="107"/>
      <c r="I572" s="117">
        <f t="shared" si="13"/>
        <v>2</v>
      </c>
      <c r="J572" s="336"/>
    </row>
    <row r="573" spans="1:10" s="84" customFormat="1" ht="31.5" customHeight="1" x14ac:dyDescent="0.15">
      <c r="A573" s="107" t="s">
        <v>228</v>
      </c>
      <c r="B573" s="105" t="str">
        <f t="shared" si="11"/>
        <v>2226</v>
      </c>
      <c r="C573" s="114" t="str">
        <f t="shared" si="12"/>
        <v>通所型独自提供体制加算Ⅱ１処遇改善加算Ⅴ</v>
      </c>
      <c r="D573" s="339"/>
      <c r="E573" s="339"/>
      <c r="F573" s="339"/>
      <c r="G573" s="118" t="s">
        <v>204</v>
      </c>
      <c r="H573" s="107"/>
      <c r="I573" s="115">
        <f t="shared" si="13"/>
        <v>2</v>
      </c>
      <c r="J573" s="336"/>
    </row>
    <row r="574" spans="1:10" ht="31.5" customHeight="1" x14ac:dyDescent="0.15">
      <c r="A574" s="107" t="s">
        <v>228</v>
      </c>
      <c r="B574" s="105" t="str">
        <f t="shared" si="11"/>
        <v>2227</v>
      </c>
      <c r="C574" s="114" t="str">
        <f t="shared" si="12"/>
        <v>通所型独自提供体制加算Ⅱ１特定処遇改善加算Ⅰ</v>
      </c>
      <c r="D574" s="339"/>
      <c r="E574" s="339"/>
      <c r="F574" s="339"/>
      <c r="G574" s="118" t="s">
        <v>458</v>
      </c>
      <c r="H574" s="107"/>
      <c r="I574" s="117">
        <f t="shared" si="13"/>
        <v>1</v>
      </c>
      <c r="J574" s="336"/>
    </row>
    <row r="575" spans="1:10" s="84" customFormat="1" ht="31.5" customHeight="1" x14ac:dyDescent="0.15">
      <c r="A575" s="107" t="s">
        <v>228</v>
      </c>
      <c r="B575" s="105" t="str">
        <f t="shared" si="11"/>
        <v>2228</v>
      </c>
      <c r="C575" s="114" t="str">
        <f t="shared" si="12"/>
        <v>通所型独自提供体制加算Ⅱ１特定処遇改善加算Ⅱ</v>
      </c>
      <c r="D575" s="339"/>
      <c r="E575" s="339"/>
      <c r="F575" s="339"/>
      <c r="G575" s="118" t="s">
        <v>544</v>
      </c>
      <c r="H575" s="107"/>
      <c r="I575" s="115">
        <f t="shared" si="13"/>
        <v>1</v>
      </c>
      <c r="J575" s="336"/>
    </row>
    <row r="576" spans="1:10" ht="31.5" customHeight="1" x14ac:dyDescent="0.15">
      <c r="A576" s="107" t="s">
        <v>228</v>
      </c>
      <c r="B576" s="105" t="str">
        <f t="shared" si="11"/>
        <v>2231</v>
      </c>
      <c r="C576" s="114" t="str">
        <f t="shared" si="12"/>
        <v>通所型独自サービス提供体制加算Ⅱ２</v>
      </c>
      <c r="D576" s="339"/>
      <c r="E576" s="339"/>
      <c r="F576" s="339"/>
      <c r="G576" s="116" t="s">
        <v>29</v>
      </c>
      <c r="H576" s="107" t="s">
        <v>49</v>
      </c>
      <c r="I576" s="117">
        <f t="shared" si="13"/>
        <v>144</v>
      </c>
      <c r="J576" s="336"/>
    </row>
    <row r="577" spans="1:10" ht="31.5" customHeight="1" x14ac:dyDescent="0.15">
      <c r="A577" s="107" t="s">
        <v>228</v>
      </c>
      <c r="B577" s="105" t="str">
        <f t="shared" si="11"/>
        <v>2232</v>
      </c>
      <c r="C577" s="114" t="str">
        <f t="shared" si="12"/>
        <v>通所型独自提供体制加算Ⅱ２処遇改善加算Ⅰ</v>
      </c>
      <c r="D577" s="339"/>
      <c r="E577" s="339"/>
      <c r="F577" s="339"/>
      <c r="G577" s="116" t="s">
        <v>183</v>
      </c>
      <c r="H577" s="107"/>
      <c r="I577" s="115">
        <f t="shared" si="13"/>
        <v>8</v>
      </c>
      <c r="J577" s="336"/>
    </row>
    <row r="578" spans="1:10" ht="31.5" customHeight="1" x14ac:dyDescent="0.15">
      <c r="A578" s="107" t="s">
        <v>228</v>
      </c>
      <c r="B578" s="105" t="str">
        <f t="shared" si="11"/>
        <v>2233</v>
      </c>
      <c r="C578" s="114" t="str">
        <f t="shared" si="12"/>
        <v>通所型独自提供体制加算Ⅱ２処遇改善加算Ⅱ</v>
      </c>
      <c r="D578" s="339"/>
      <c r="E578" s="339"/>
      <c r="F578" s="339"/>
      <c r="G578" s="116" t="s">
        <v>184</v>
      </c>
      <c r="H578" s="107"/>
      <c r="I578" s="117">
        <f t="shared" si="13"/>
        <v>6</v>
      </c>
      <c r="J578" s="336"/>
    </row>
    <row r="579" spans="1:10" ht="31.5" customHeight="1" x14ac:dyDescent="0.15">
      <c r="A579" s="107" t="s">
        <v>228</v>
      </c>
      <c r="B579" s="105" t="str">
        <f t="shared" si="11"/>
        <v>2234</v>
      </c>
      <c r="C579" s="114" t="str">
        <f t="shared" si="12"/>
        <v>通所型独自提供体制加算Ⅱ２処遇改善加算Ⅲ</v>
      </c>
      <c r="D579" s="339"/>
      <c r="E579" s="339"/>
      <c r="F579" s="339"/>
      <c r="G579" s="116" t="s">
        <v>185</v>
      </c>
      <c r="H579" s="107"/>
      <c r="I579" s="115">
        <f t="shared" si="13"/>
        <v>3</v>
      </c>
      <c r="J579" s="336"/>
    </row>
    <row r="580" spans="1:10" ht="31.5" customHeight="1" x14ac:dyDescent="0.15">
      <c r="A580" s="107" t="s">
        <v>228</v>
      </c>
      <c r="B580" s="105" t="str">
        <f t="shared" si="11"/>
        <v>2235</v>
      </c>
      <c r="C580" s="114" t="str">
        <f t="shared" si="12"/>
        <v>通所型独自提供体制加算Ⅱ２処遇改善加算Ⅳ</v>
      </c>
      <c r="D580" s="339"/>
      <c r="E580" s="339"/>
      <c r="F580" s="339"/>
      <c r="G580" s="116" t="s">
        <v>209</v>
      </c>
      <c r="H580" s="107"/>
      <c r="I580" s="117">
        <f t="shared" si="13"/>
        <v>3</v>
      </c>
      <c r="J580" s="336"/>
    </row>
    <row r="581" spans="1:10" ht="31.5" customHeight="1" x14ac:dyDescent="0.15">
      <c r="A581" s="107" t="s">
        <v>228</v>
      </c>
      <c r="B581" s="105" t="str">
        <f t="shared" ref="B581:B630" si="14">2&amp;RIGHT(B197,3)</f>
        <v>2236</v>
      </c>
      <c r="C581" s="114" t="str">
        <f t="shared" si="12"/>
        <v>通所型独自提供体制加算Ⅱ２処遇改善加算Ⅴ</v>
      </c>
      <c r="D581" s="339"/>
      <c r="E581" s="339"/>
      <c r="F581" s="339"/>
      <c r="G581" s="116" t="s">
        <v>204</v>
      </c>
      <c r="H581" s="107"/>
      <c r="I581" s="115">
        <f t="shared" si="13"/>
        <v>2</v>
      </c>
      <c r="J581" s="336"/>
    </row>
    <row r="582" spans="1:10" ht="31.5" customHeight="1" x14ac:dyDescent="0.15">
      <c r="A582" s="107" t="s">
        <v>228</v>
      </c>
      <c r="B582" s="105" t="str">
        <f t="shared" si="14"/>
        <v>2237</v>
      </c>
      <c r="C582" s="114" t="str">
        <f t="shared" ref="C582:C630" si="15">C198</f>
        <v>通所型独自提供体制加算Ⅱ２特定処遇改善加算Ⅰ</v>
      </c>
      <c r="D582" s="339"/>
      <c r="E582" s="339"/>
      <c r="F582" s="339"/>
      <c r="G582" s="118" t="s">
        <v>458</v>
      </c>
      <c r="H582" s="107"/>
      <c r="I582" s="117">
        <f t="shared" si="13"/>
        <v>2</v>
      </c>
      <c r="J582" s="336"/>
    </row>
    <row r="583" spans="1:10" ht="31.5" customHeight="1" x14ac:dyDescent="0.15">
      <c r="A583" s="107" t="s">
        <v>228</v>
      </c>
      <c r="B583" s="105" t="str">
        <f t="shared" si="14"/>
        <v>2238</v>
      </c>
      <c r="C583" s="114" t="str">
        <f t="shared" si="15"/>
        <v>通所型独自提供体制加算Ⅱ２特定処遇改善加算Ⅱ</v>
      </c>
      <c r="D583" s="339"/>
      <c r="E583" s="339"/>
      <c r="F583" s="339"/>
      <c r="G583" s="118" t="s">
        <v>544</v>
      </c>
      <c r="H583" s="107"/>
      <c r="I583" s="115">
        <f t="shared" ref="I583:I630" si="16">I199</f>
        <v>1</v>
      </c>
      <c r="J583" s="336"/>
    </row>
    <row r="584" spans="1:10" ht="31.5" customHeight="1" x14ac:dyDescent="0.15">
      <c r="A584" s="107" t="s">
        <v>228</v>
      </c>
      <c r="B584" s="105" t="str">
        <f t="shared" si="14"/>
        <v>2241</v>
      </c>
      <c r="C584" s="114" t="str">
        <f t="shared" si="15"/>
        <v>通所型独自サービス提供体制加算Ⅲ１</v>
      </c>
      <c r="D584" s="339"/>
      <c r="E584" s="339"/>
      <c r="F584" s="339" t="s">
        <v>719</v>
      </c>
      <c r="G584" s="116" t="s">
        <v>27</v>
      </c>
      <c r="H584" s="107" t="s">
        <v>52</v>
      </c>
      <c r="I584" s="117">
        <f t="shared" si="16"/>
        <v>24</v>
      </c>
      <c r="J584" s="336"/>
    </row>
    <row r="585" spans="1:10" ht="31.5" customHeight="1" x14ac:dyDescent="0.15">
      <c r="A585" s="107" t="s">
        <v>228</v>
      </c>
      <c r="B585" s="105" t="str">
        <f t="shared" si="14"/>
        <v>2242</v>
      </c>
      <c r="C585" s="114" t="str">
        <f t="shared" si="15"/>
        <v>通所型独自提供体制加算Ⅲ１処遇改善加算Ⅰ</v>
      </c>
      <c r="D585" s="339"/>
      <c r="E585" s="339"/>
      <c r="F585" s="339"/>
      <c r="G585" s="116" t="s">
        <v>183</v>
      </c>
      <c r="H585" s="107"/>
      <c r="I585" s="115">
        <f t="shared" si="16"/>
        <v>1</v>
      </c>
      <c r="J585" s="336"/>
    </row>
    <row r="586" spans="1:10" ht="31.5" customHeight="1" x14ac:dyDescent="0.15">
      <c r="A586" s="107" t="s">
        <v>228</v>
      </c>
      <c r="B586" s="105" t="str">
        <f t="shared" si="14"/>
        <v>2243</v>
      </c>
      <c r="C586" s="114" t="str">
        <f t="shared" si="15"/>
        <v>通所型独自提供体制加算Ⅲ１処遇改善加算Ⅱ</v>
      </c>
      <c r="D586" s="339"/>
      <c r="E586" s="339"/>
      <c r="F586" s="339"/>
      <c r="G586" s="116" t="s">
        <v>184</v>
      </c>
      <c r="H586" s="107"/>
      <c r="I586" s="117">
        <f t="shared" si="16"/>
        <v>1</v>
      </c>
      <c r="J586" s="336"/>
    </row>
    <row r="587" spans="1:10" ht="31.5" customHeight="1" x14ac:dyDescent="0.15">
      <c r="A587" s="107" t="s">
        <v>228</v>
      </c>
      <c r="B587" s="105" t="str">
        <f t="shared" si="14"/>
        <v>2244</v>
      </c>
      <c r="C587" s="114" t="str">
        <f t="shared" si="15"/>
        <v>通所型独自提供体制加算Ⅲ１処遇改善加算Ⅲ</v>
      </c>
      <c r="D587" s="339"/>
      <c r="E587" s="339"/>
      <c r="F587" s="339"/>
      <c r="G587" s="116" t="s">
        <v>185</v>
      </c>
      <c r="H587" s="107"/>
      <c r="I587" s="115">
        <f t="shared" si="16"/>
        <v>1</v>
      </c>
      <c r="J587" s="336"/>
    </row>
    <row r="588" spans="1:10" s="84" customFormat="1" ht="31.5" customHeight="1" x14ac:dyDescent="0.15">
      <c r="A588" s="107" t="s">
        <v>228</v>
      </c>
      <c r="B588" s="105" t="str">
        <f t="shared" si="14"/>
        <v>2245</v>
      </c>
      <c r="C588" s="114" t="str">
        <f t="shared" si="15"/>
        <v>通所型独自提供体制加算Ⅲ１処遇改善加算Ⅳ</v>
      </c>
      <c r="D588" s="339"/>
      <c r="E588" s="339"/>
      <c r="F588" s="339"/>
      <c r="G588" s="116" t="s">
        <v>209</v>
      </c>
      <c r="H588" s="107"/>
      <c r="I588" s="117">
        <f t="shared" si="16"/>
        <v>1</v>
      </c>
      <c r="J588" s="336"/>
    </row>
    <row r="589" spans="1:10" s="84" customFormat="1" ht="31.5" customHeight="1" x14ac:dyDescent="0.15">
      <c r="A589" s="107" t="s">
        <v>228</v>
      </c>
      <c r="B589" s="105" t="str">
        <f t="shared" si="14"/>
        <v>2246</v>
      </c>
      <c r="C589" s="114" t="str">
        <f t="shared" si="15"/>
        <v>通所型独自提供体制加算Ⅲ１処遇改善加算Ⅴ</v>
      </c>
      <c r="D589" s="339"/>
      <c r="E589" s="339"/>
      <c r="F589" s="339"/>
      <c r="G589" s="116" t="s">
        <v>204</v>
      </c>
      <c r="H589" s="107"/>
      <c r="I589" s="115">
        <f t="shared" si="16"/>
        <v>1</v>
      </c>
      <c r="J589" s="336"/>
    </row>
    <row r="590" spans="1:10" ht="31.5" customHeight="1" x14ac:dyDescent="0.15">
      <c r="A590" s="107" t="s">
        <v>228</v>
      </c>
      <c r="B590" s="105" t="str">
        <f t="shared" si="14"/>
        <v>2251</v>
      </c>
      <c r="C590" s="114" t="str">
        <f t="shared" si="15"/>
        <v>通所型独自サービス提供体制加算Ⅲ２</v>
      </c>
      <c r="D590" s="339"/>
      <c r="E590" s="339"/>
      <c r="F590" s="339"/>
      <c r="G590" s="116" t="s">
        <v>29</v>
      </c>
      <c r="H590" s="107" t="s">
        <v>50</v>
      </c>
      <c r="I590" s="117">
        <f t="shared" si="16"/>
        <v>48</v>
      </c>
      <c r="J590" s="336"/>
    </row>
    <row r="591" spans="1:10" ht="31.5" customHeight="1" x14ac:dyDescent="0.15">
      <c r="A591" s="107" t="s">
        <v>228</v>
      </c>
      <c r="B591" s="105" t="str">
        <f t="shared" si="14"/>
        <v>2252</v>
      </c>
      <c r="C591" s="114" t="str">
        <f t="shared" si="15"/>
        <v>通所型独自提供体制加算Ⅲ２処遇改善加算Ⅰ</v>
      </c>
      <c r="D591" s="339"/>
      <c r="E591" s="339"/>
      <c r="F591" s="339"/>
      <c r="G591" s="116" t="s">
        <v>183</v>
      </c>
      <c r="H591" s="107"/>
      <c r="I591" s="115">
        <f t="shared" si="16"/>
        <v>3</v>
      </c>
      <c r="J591" s="336"/>
    </row>
    <row r="592" spans="1:10" ht="31.5" customHeight="1" x14ac:dyDescent="0.15">
      <c r="A592" s="107" t="s">
        <v>228</v>
      </c>
      <c r="B592" s="105" t="str">
        <f t="shared" si="14"/>
        <v>2253</v>
      </c>
      <c r="C592" s="114" t="str">
        <f t="shared" si="15"/>
        <v>通所型独自提供体制加算Ⅲ２処遇改善加算Ⅱ</v>
      </c>
      <c r="D592" s="339"/>
      <c r="E592" s="339"/>
      <c r="F592" s="339"/>
      <c r="G592" s="116" t="s">
        <v>184</v>
      </c>
      <c r="H592" s="107"/>
      <c r="I592" s="117">
        <f t="shared" si="16"/>
        <v>2</v>
      </c>
      <c r="J592" s="336"/>
    </row>
    <row r="593" spans="1:10" ht="31.5" customHeight="1" x14ac:dyDescent="0.15">
      <c r="A593" s="107" t="s">
        <v>228</v>
      </c>
      <c r="B593" s="105" t="str">
        <f t="shared" si="14"/>
        <v>2254</v>
      </c>
      <c r="C593" s="114" t="str">
        <f t="shared" si="15"/>
        <v>通所型独自提供体制加算Ⅲ２処遇改善加算Ⅲ</v>
      </c>
      <c r="D593" s="339"/>
      <c r="E593" s="339"/>
      <c r="F593" s="339"/>
      <c r="G593" s="116" t="s">
        <v>185</v>
      </c>
      <c r="H593" s="107"/>
      <c r="I593" s="115">
        <f t="shared" si="16"/>
        <v>1</v>
      </c>
      <c r="J593" s="336"/>
    </row>
    <row r="594" spans="1:10" ht="31.5" customHeight="1" x14ac:dyDescent="0.15">
      <c r="A594" s="107" t="s">
        <v>228</v>
      </c>
      <c r="B594" s="105" t="str">
        <f t="shared" si="14"/>
        <v>2255</v>
      </c>
      <c r="C594" s="114" t="str">
        <f t="shared" si="15"/>
        <v>通所型独自提供体制加算Ⅲ２処遇改善加算Ⅳ</v>
      </c>
      <c r="D594" s="339"/>
      <c r="E594" s="339"/>
      <c r="F594" s="339"/>
      <c r="G594" s="116" t="s">
        <v>203</v>
      </c>
      <c r="H594" s="107"/>
      <c r="I594" s="117">
        <f t="shared" si="16"/>
        <v>1</v>
      </c>
      <c r="J594" s="336"/>
    </row>
    <row r="595" spans="1:10" ht="31.5" customHeight="1" x14ac:dyDescent="0.15">
      <c r="A595" s="107" t="s">
        <v>228</v>
      </c>
      <c r="B595" s="105" t="str">
        <f t="shared" si="14"/>
        <v>2256</v>
      </c>
      <c r="C595" s="114" t="str">
        <f t="shared" si="15"/>
        <v>通所型独自提供体制加算Ⅲ２処遇改善加算Ⅴ</v>
      </c>
      <c r="D595" s="339"/>
      <c r="E595" s="339"/>
      <c r="F595" s="339"/>
      <c r="G595" s="116" t="s">
        <v>204</v>
      </c>
      <c r="H595" s="107"/>
      <c r="I595" s="115">
        <f t="shared" si="16"/>
        <v>1</v>
      </c>
      <c r="J595" s="336"/>
    </row>
    <row r="596" spans="1:10" ht="31.5" customHeight="1" x14ac:dyDescent="0.15">
      <c r="A596" s="107" t="s">
        <v>228</v>
      </c>
      <c r="B596" s="105" t="str">
        <f t="shared" si="14"/>
        <v>2257</v>
      </c>
      <c r="C596" s="114" t="str">
        <f t="shared" si="15"/>
        <v>通所型独自提供体制加算Ⅲ２特定処遇改善加算Ⅰ</v>
      </c>
      <c r="D596" s="339"/>
      <c r="E596" s="339"/>
      <c r="F596" s="339"/>
      <c r="G596" s="118" t="s">
        <v>458</v>
      </c>
      <c r="H596" s="107"/>
      <c r="I596" s="117">
        <f t="shared" si="16"/>
        <v>1</v>
      </c>
      <c r="J596" s="336"/>
    </row>
    <row r="597" spans="1:10" ht="31.5" customHeight="1" x14ac:dyDescent="0.15">
      <c r="A597" s="107" t="s">
        <v>228</v>
      </c>
      <c r="B597" s="105" t="str">
        <f t="shared" si="14"/>
        <v>2501</v>
      </c>
      <c r="C597" s="114" t="str">
        <f t="shared" si="15"/>
        <v>通所型独自サービス生活機能向上連携加算Ⅰ</v>
      </c>
      <c r="D597" s="339" t="s">
        <v>715</v>
      </c>
      <c r="E597" s="339"/>
      <c r="F597" s="339"/>
      <c r="G597" s="344" t="s">
        <v>21</v>
      </c>
      <c r="H597" s="345"/>
      <c r="I597" s="115">
        <f t="shared" si="16"/>
        <v>100</v>
      </c>
      <c r="J597" s="336"/>
    </row>
    <row r="598" spans="1:10" ht="31.5" customHeight="1" x14ac:dyDescent="0.15">
      <c r="A598" s="107" t="s">
        <v>228</v>
      </c>
      <c r="B598" s="105" t="str">
        <f t="shared" si="14"/>
        <v>2502</v>
      </c>
      <c r="C598" s="114" t="str">
        <f t="shared" si="15"/>
        <v>通所型独自生活機能向上連携加算Ⅰ処遇改善加算Ⅰ</v>
      </c>
      <c r="D598" s="339"/>
      <c r="E598" s="339"/>
      <c r="F598" s="339"/>
      <c r="G598" s="116" t="s">
        <v>183</v>
      </c>
      <c r="H598" s="107"/>
      <c r="I598" s="117">
        <f t="shared" si="16"/>
        <v>6</v>
      </c>
      <c r="J598" s="336"/>
    </row>
    <row r="599" spans="1:10" ht="31.5" customHeight="1" x14ac:dyDescent="0.15">
      <c r="A599" s="107" t="s">
        <v>228</v>
      </c>
      <c r="B599" s="105" t="str">
        <f t="shared" si="14"/>
        <v>2503</v>
      </c>
      <c r="C599" s="114" t="str">
        <f t="shared" si="15"/>
        <v>通所型独自生活機能向上連携加算Ⅰ処遇改善加算Ⅱ</v>
      </c>
      <c r="D599" s="339"/>
      <c r="E599" s="339"/>
      <c r="F599" s="339"/>
      <c r="G599" s="116" t="s">
        <v>184</v>
      </c>
      <c r="H599" s="107"/>
      <c r="I599" s="115">
        <f t="shared" si="16"/>
        <v>4</v>
      </c>
      <c r="J599" s="336"/>
    </row>
    <row r="600" spans="1:10" ht="31.5" customHeight="1" x14ac:dyDescent="0.15">
      <c r="A600" s="107" t="s">
        <v>228</v>
      </c>
      <c r="B600" s="105" t="str">
        <f t="shared" si="14"/>
        <v>2504</v>
      </c>
      <c r="C600" s="114" t="str">
        <f t="shared" si="15"/>
        <v>通所型独自生活機能向上連携加算Ⅰ処遇改善加算Ⅲ</v>
      </c>
      <c r="D600" s="339"/>
      <c r="E600" s="339"/>
      <c r="F600" s="339"/>
      <c r="G600" s="116" t="s">
        <v>185</v>
      </c>
      <c r="H600" s="107"/>
      <c r="I600" s="117">
        <f t="shared" si="16"/>
        <v>2</v>
      </c>
      <c r="J600" s="336"/>
    </row>
    <row r="601" spans="1:10" ht="31.5" customHeight="1" x14ac:dyDescent="0.15">
      <c r="A601" s="107" t="s">
        <v>228</v>
      </c>
      <c r="B601" s="105" t="str">
        <f t="shared" si="14"/>
        <v>2505</v>
      </c>
      <c r="C601" s="114" t="str">
        <f t="shared" si="15"/>
        <v>通所型独自生活機能向上連携加算Ⅰ処遇改善加算Ⅳ</v>
      </c>
      <c r="D601" s="339"/>
      <c r="E601" s="339"/>
      <c r="F601" s="339"/>
      <c r="G601" s="116" t="s">
        <v>209</v>
      </c>
      <c r="H601" s="107"/>
      <c r="I601" s="115">
        <f t="shared" si="16"/>
        <v>2</v>
      </c>
      <c r="J601" s="336"/>
    </row>
    <row r="602" spans="1:10" ht="31.5" customHeight="1" x14ac:dyDescent="0.15">
      <c r="A602" s="107" t="s">
        <v>228</v>
      </c>
      <c r="B602" s="105" t="str">
        <f t="shared" si="14"/>
        <v>2506</v>
      </c>
      <c r="C602" s="114" t="str">
        <f t="shared" si="15"/>
        <v>通所型独自生活機能向上連携加算Ⅰ処遇改善加算Ⅴ</v>
      </c>
      <c r="D602" s="339"/>
      <c r="E602" s="339"/>
      <c r="F602" s="339"/>
      <c r="G602" s="116" t="s">
        <v>204</v>
      </c>
      <c r="H602" s="107"/>
      <c r="I602" s="117">
        <f t="shared" si="16"/>
        <v>2</v>
      </c>
      <c r="J602" s="336"/>
    </row>
    <row r="603" spans="1:10" ht="31.5" customHeight="1" x14ac:dyDescent="0.15">
      <c r="A603" s="107" t="s">
        <v>228</v>
      </c>
      <c r="B603" s="105" t="str">
        <f t="shared" si="14"/>
        <v>2507</v>
      </c>
      <c r="C603" s="114" t="str">
        <f t="shared" si="15"/>
        <v>通所型独自生活機能向上連携加算Ⅰ特定処遇改善加算Ⅰ</v>
      </c>
      <c r="D603" s="339"/>
      <c r="E603" s="339"/>
      <c r="F603" s="339"/>
      <c r="G603" s="118" t="s">
        <v>458</v>
      </c>
      <c r="H603" s="107"/>
      <c r="I603" s="115">
        <f t="shared" si="16"/>
        <v>1</v>
      </c>
      <c r="J603" s="336"/>
    </row>
    <row r="604" spans="1:10" ht="31.5" customHeight="1" x14ac:dyDescent="0.15">
      <c r="A604" s="107" t="s">
        <v>228</v>
      </c>
      <c r="B604" s="105" t="str">
        <f t="shared" si="14"/>
        <v>2508</v>
      </c>
      <c r="C604" s="114" t="str">
        <f t="shared" si="15"/>
        <v>通所型独自生活機能向上連携加算Ⅰ特定処遇改善加算Ⅱ</v>
      </c>
      <c r="D604" s="339"/>
      <c r="E604" s="339"/>
      <c r="F604" s="339"/>
      <c r="G604" s="118" t="s">
        <v>544</v>
      </c>
      <c r="H604" s="107"/>
      <c r="I604" s="117">
        <f t="shared" si="16"/>
        <v>1</v>
      </c>
      <c r="J604" s="336"/>
    </row>
    <row r="605" spans="1:10" ht="31.5" customHeight="1" x14ac:dyDescent="0.15">
      <c r="A605" s="107" t="s">
        <v>228</v>
      </c>
      <c r="B605" s="105" t="str">
        <f t="shared" si="14"/>
        <v>2511</v>
      </c>
      <c r="C605" s="114" t="str">
        <f t="shared" si="15"/>
        <v>通所型独自サービス生活機能向上連携加算Ⅱ1</v>
      </c>
      <c r="D605" s="339"/>
      <c r="E605" s="339"/>
      <c r="F605" s="339"/>
      <c r="G605" s="344" t="s">
        <v>21</v>
      </c>
      <c r="H605" s="345"/>
      <c r="I605" s="115">
        <f t="shared" si="16"/>
        <v>200</v>
      </c>
      <c r="J605" s="336"/>
    </row>
    <row r="606" spans="1:10" ht="31.5" customHeight="1" x14ac:dyDescent="0.15">
      <c r="A606" s="107" t="s">
        <v>228</v>
      </c>
      <c r="B606" s="105" t="str">
        <f t="shared" si="14"/>
        <v>2512</v>
      </c>
      <c r="C606" s="114" t="str">
        <f t="shared" si="15"/>
        <v>通所型独自生活機能向上連携加算Ⅱ1処遇改善加算Ⅰ</v>
      </c>
      <c r="D606" s="339"/>
      <c r="E606" s="339"/>
      <c r="F606" s="339"/>
      <c r="G606" s="116" t="s">
        <v>183</v>
      </c>
      <c r="H606" s="107"/>
      <c r="I606" s="117">
        <f t="shared" si="16"/>
        <v>12</v>
      </c>
      <c r="J606" s="336"/>
    </row>
    <row r="607" spans="1:10" ht="31.5" customHeight="1" x14ac:dyDescent="0.15">
      <c r="A607" s="107" t="s">
        <v>228</v>
      </c>
      <c r="B607" s="105" t="str">
        <f t="shared" si="14"/>
        <v>2513</v>
      </c>
      <c r="C607" s="114" t="str">
        <f t="shared" si="15"/>
        <v>通所型独自生活機能向上連携加算Ⅱ1処遇改善加算Ⅱ</v>
      </c>
      <c r="D607" s="339"/>
      <c r="E607" s="339"/>
      <c r="F607" s="339"/>
      <c r="G607" s="116" t="s">
        <v>184</v>
      </c>
      <c r="H607" s="107"/>
      <c r="I607" s="115">
        <f t="shared" si="16"/>
        <v>9</v>
      </c>
      <c r="J607" s="336"/>
    </row>
    <row r="608" spans="1:10" ht="31.5" customHeight="1" x14ac:dyDescent="0.15">
      <c r="A608" s="107" t="s">
        <v>228</v>
      </c>
      <c r="B608" s="105" t="str">
        <f t="shared" si="14"/>
        <v>2514</v>
      </c>
      <c r="C608" s="114" t="str">
        <f t="shared" si="15"/>
        <v>通所型独自生活機能向上連携加算Ⅱ1処遇改善加算Ⅲ</v>
      </c>
      <c r="D608" s="339"/>
      <c r="E608" s="339"/>
      <c r="F608" s="339"/>
      <c r="G608" s="116" t="s">
        <v>185</v>
      </c>
      <c r="H608" s="107"/>
      <c r="I608" s="117">
        <f t="shared" si="16"/>
        <v>5</v>
      </c>
      <c r="J608" s="336"/>
    </row>
    <row r="609" spans="1:10" ht="31.5" customHeight="1" x14ac:dyDescent="0.15">
      <c r="A609" s="107" t="s">
        <v>228</v>
      </c>
      <c r="B609" s="105" t="str">
        <f t="shared" si="14"/>
        <v>2515</v>
      </c>
      <c r="C609" s="114" t="str">
        <f t="shared" si="15"/>
        <v>通所型独自生活機能向上連携加算Ⅱ1処遇改善加算Ⅳ</v>
      </c>
      <c r="D609" s="339"/>
      <c r="E609" s="339"/>
      <c r="F609" s="339"/>
      <c r="G609" s="116" t="s">
        <v>209</v>
      </c>
      <c r="H609" s="107"/>
      <c r="I609" s="115">
        <f t="shared" si="16"/>
        <v>5</v>
      </c>
      <c r="J609" s="336"/>
    </row>
    <row r="610" spans="1:10" ht="31.5" customHeight="1" x14ac:dyDescent="0.15">
      <c r="A610" s="107" t="s">
        <v>228</v>
      </c>
      <c r="B610" s="105" t="str">
        <f t="shared" si="14"/>
        <v>2516</v>
      </c>
      <c r="C610" s="114" t="str">
        <f t="shared" si="15"/>
        <v>通所型独自生活機能向上連携加算Ⅱ1処遇改善加算Ⅴ</v>
      </c>
      <c r="D610" s="339"/>
      <c r="E610" s="339"/>
      <c r="F610" s="339"/>
      <c r="G610" s="116" t="s">
        <v>204</v>
      </c>
      <c r="H610" s="107"/>
      <c r="I610" s="117">
        <f t="shared" si="16"/>
        <v>4</v>
      </c>
      <c r="J610" s="336"/>
    </row>
    <row r="611" spans="1:10" ht="31.5" customHeight="1" x14ac:dyDescent="0.15">
      <c r="A611" s="107" t="s">
        <v>228</v>
      </c>
      <c r="B611" s="105" t="str">
        <f t="shared" si="14"/>
        <v>2517</v>
      </c>
      <c r="C611" s="114" t="str">
        <f t="shared" si="15"/>
        <v>通所型独自生活機能向上連携加算Ⅱ1特定処遇改善加算Ⅰ</v>
      </c>
      <c r="D611" s="339"/>
      <c r="E611" s="339"/>
      <c r="F611" s="339"/>
      <c r="G611" s="118" t="s">
        <v>458</v>
      </c>
      <c r="H611" s="107"/>
      <c r="I611" s="115">
        <f t="shared" si="16"/>
        <v>2</v>
      </c>
      <c r="J611" s="336"/>
    </row>
    <row r="612" spans="1:10" ht="31.5" customHeight="1" x14ac:dyDescent="0.15">
      <c r="A612" s="107" t="s">
        <v>228</v>
      </c>
      <c r="B612" s="105" t="str">
        <f t="shared" si="14"/>
        <v>2518</v>
      </c>
      <c r="C612" s="114" t="str">
        <f t="shared" si="15"/>
        <v>通所型独自生活機能向上連携加算Ⅱ1特定処遇改善加算Ⅱ</v>
      </c>
      <c r="D612" s="339"/>
      <c r="E612" s="339"/>
      <c r="F612" s="339"/>
      <c r="G612" s="118" t="s">
        <v>544</v>
      </c>
      <c r="H612" s="107"/>
      <c r="I612" s="117">
        <f t="shared" si="16"/>
        <v>2</v>
      </c>
      <c r="J612" s="336"/>
    </row>
    <row r="613" spans="1:10" ht="31.5" customHeight="1" x14ac:dyDescent="0.15">
      <c r="A613" s="107" t="s">
        <v>228</v>
      </c>
      <c r="B613" s="105" t="str">
        <f t="shared" si="14"/>
        <v>2521</v>
      </c>
      <c r="C613" s="114" t="str">
        <f t="shared" si="15"/>
        <v>通所型独自サービス生活機能向上連携加算Ⅱ2</v>
      </c>
      <c r="D613" s="339"/>
      <c r="E613" s="339"/>
      <c r="F613" s="339"/>
      <c r="G613" s="106" t="s">
        <v>301</v>
      </c>
      <c r="H613" s="107" t="s">
        <v>22</v>
      </c>
      <c r="I613" s="115">
        <f t="shared" si="16"/>
        <v>100</v>
      </c>
      <c r="J613" s="336"/>
    </row>
    <row r="614" spans="1:10" ht="31.5" customHeight="1" x14ac:dyDescent="0.15">
      <c r="A614" s="107" t="s">
        <v>228</v>
      </c>
      <c r="B614" s="105" t="str">
        <f t="shared" si="14"/>
        <v>2522</v>
      </c>
      <c r="C614" s="114" t="str">
        <f t="shared" si="15"/>
        <v>通所型独自生活機能向上連携加算Ⅱ2処遇改善加算Ⅰ</v>
      </c>
      <c r="D614" s="339"/>
      <c r="E614" s="339"/>
      <c r="F614" s="339"/>
      <c r="G614" s="116" t="s">
        <v>183</v>
      </c>
      <c r="H614" s="107"/>
      <c r="I614" s="117">
        <f t="shared" si="16"/>
        <v>6</v>
      </c>
      <c r="J614" s="336"/>
    </row>
    <row r="615" spans="1:10" ht="31.5" customHeight="1" x14ac:dyDescent="0.15">
      <c r="A615" s="107" t="s">
        <v>228</v>
      </c>
      <c r="B615" s="105" t="str">
        <f t="shared" si="14"/>
        <v>2523</v>
      </c>
      <c r="C615" s="114" t="str">
        <f t="shared" si="15"/>
        <v>通所型独自生活機能向上連携加算Ⅱ2処遇改善加算Ⅱ</v>
      </c>
      <c r="D615" s="339"/>
      <c r="E615" s="339"/>
      <c r="F615" s="339"/>
      <c r="G615" s="116" t="s">
        <v>184</v>
      </c>
      <c r="H615" s="107"/>
      <c r="I615" s="115">
        <f t="shared" si="16"/>
        <v>4</v>
      </c>
      <c r="J615" s="336"/>
    </row>
    <row r="616" spans="1:10" ht="31.5" customHeight="1" x14ac:dyDescent="0.15">
      <c r="A616" s="107" t="s">
        <v>228</v>
      </c>
      <c r="B616" s="105" t="str">
        <f t="shared" si="14"/>
        <v>2524</v>
      </c>
      <c r="C616" s="114" t="str">
        <f t="shared" si="15"/>
        <v>通所型独自生活機能向上連携加算Ⅱ2処遇改善加算Ⅲ</v>
      </c>
      <c r="D616" s="339"/>
      <c r="E616" s="339"/>
      <c r="F616" s="339"/>
      <c r="G616" s="116" t="s">
        <v>185</v>
      </c>
      <c r="H616" s="107"/>
      <c r="I616" s="117">
        <f t="shared" si="16"/>
        <v>2</v>
      </c>
      <c r="J616" s="336"/>
    </row>
    <row r="617" spans="1:10" ht="31.5" customHeight="1" x14ac:dyDescent="0.15">
      <c r="A617" s="107" t="s">
        <v>228</v>
      </c>
      <c r="B617" s="105" t="str">
        <f t="shared" si="14"/>
        <v>2525</v>
      </c>
      <c r="C617" s="114" t="str">
        <f t="shared" si="15"/>
        <v>通所型独自生活機能向上連携加算Ⅱ2処遇改善加算Ⅳ</v>
      </c>
      <c r="D617" s="339"/>
      <c r="E617" s="339"/>
      <c r="F617" s="339"/>
      <c r="G617" s="116" t="s">
        <v>209</v>
      </c>
      <c r="H617" s="107"/>
      <c r="I617" s="115">
        <f t="shared" si="16"/>
        <v>2</v>
      </c>
      <c r="J617" s="336"/>
    </row>
    <row r="618" spans="1:10" ht="31.5" customHeight="1" x14ac:dyDescent="0.15">
      <c r="A618" s="107" t="s">
        <v>228</v>
      </c>
      <c r="B618" s="105" t="str">
        <f t="shared" si="14"/>
        <v>2526</v>
      </c>
      <c r="C618" s="114" t="str">
        <f t="shared" si="15"/>
        <v>通所型独自生活機能向上連携加算Ⅱ2処遇改善加算Ⅴ</v>
      </c>
      <c r="D618" s="339"/>
      <c r="E618" s="339"/>
      <c r="F618" s="339"/>
      <c r="G618" s="116" t="s">
        <v>204</v>
      </c>
      <c r="H618" s="107"/>
      <c r="I618" s="117">
        <f t="shared" si="16"/>
        <v>2</v>
      </c>
      <c r="J618" s="336"/>
    </row>
    <row r="619" spans="1:10" ht="31.5" customHeight="1" x14ac:dyDescent="0.15">
      <c r="A619" s="107" t="s">
        <v>228</v>
      </c>
      <c r="B619" s="105" t="str">
        <f t="shared" si="14"/>
        <v>2527</v>
      </c>
      <c r="C619" s="114" t="str">
        <f t="shared" si="15"/>
        <v>通所型独自生活機能向上連携加算Ⅱ2特定処遇改善加算Ⅰ</v>
      </c>
      <c r="D619" s="339"/>
      <c r="E619" s="339"/>
      <c r="F619" s="339"/>
      <c r="G619" s="118" t="s">
        <v>458</v>
      </c>
      <c r="H619" s="107"/>
      <c r="I619" s="115">
        <f t="shared" si="16"/>
        <v>1</v>
      </c>
      <c r="J619" s="336"/>
    </row>
    <row r="620" spans="1:10" ht="31.5" customHeight="1" x14ac:dyDescent="0.15">
      <c r="A620" s="107" t="s">
        <v>228</v>
      </c>
      <c r="B620" s="105" t="str">
        <f t="shared" si="14"/>
        <v>2528</v>
      </c>
      <c r="C620" s="114" t="str">
        <f t="shared" si="15"/>
        <v>通所型独自生活機能向上連携加算Ⅱ2特定処遇改善加算Ⅱ</v>
      </c>
      <c r="D620" s="339"/>
      <c r="E620" s="339"/>
      <c r="F620" s="339"/>
      <c r="G620" s="118" t="s">
        <v>544</v>
      </c>
      <c r="H620" s="107"/>
      <c r="I620" s="117">
        <f t="shared" si="16"/>
        <v>1</v>
      </c>
      <c r="J620" s="337"/>
    </row>
    <row r="621" spans="1:10" ht="31.5" customHeight="1" x14ac:dyDescent="0.15">
      <c r="A621" s="107" t="s">
        <v>228</v>
      </c>
      <c r="B621" s="105" t="str">
        <f t="shared" si="14"/>
        <v>2601</v>
      </c>
      <c r="C621" s="114" t="str">
        <f t="shared" si="15"/>
        <v>通所型独自サービス栄養スクリーニング加算Ⅰ</v>
      </c>
      <c r="D621" s="299" t="s">
        <v>717</v>
      </c>
      <c r="E621" s="299"/>
      <c r="F621" s="299"/>
      <c r="G621" s="118" t="s">
        <v>609</v>
      </c>
      <c r="H621" s="107" t="s">
        <v>681</v>
      </c>
      <c r="I621" s="115">
        <f t="shared" si="16"/>
        <v>20</v>
      </c>
      <c r="J621" s="299" t="s">
        <v>302</v>
      </c>
    </row>
    <row r="622" spans="1:10" s="84" customFormat="1" ht="31.5" customHeight="1" x14ac:dyDescent="0.15">
      <c r="A622" s="107" t="s">
        <v>228</v>
      </c>
      <c r="B622" s="105" t="str">
        <f t="shared" si="14"/>
        <v>2602</v>
      </c>
      <c r="C622" s="114" t="str">
        <f t="shared" si="15"/>
        <v>通所型独自栄養スクリーニング加算Ⅰ処遇改善加算Ⅰ</v>
      </c>
      <c r="D622" s="299"/>
      <c r="E622" s="299"/>
      <c r="F622" s="299"/>
      <c r="G622" s="118" t="s">
        <v>183</v>
      </c>
      <c r="H622" s="107"/>
      <c r="I622" s="117">
        <f t="shared" si="16"/>
        <v>1</v>
      </c>
      <c r="J622" s="299"/>
    </row>
    <row r="623" spans="1:10" s="84" customFormat="1" ht="31.5" customHeight="1" x14ac:dyDescent="0.15">
      <c r="A623" s="107" t="s">
        <v>228</v>
      </c>
      <c r="B623" s="105" t="str">
        <f t="shared" si="14"/>
        <v>2603</v>
      </c>
      <c r="C623" s="114" t="str">
        <f t="shared" si="15"/>
        <v>通所型独自栄養スクリーニング加算Ⅰ処遇改善加算Ⅱ</v>
      </c>
      <c r="D623" s="299"/>
      <c r="E623" s="299"/>
      <c r="F623" s="299"/>
      <c r="G623" s="116" t="s">
        <v>184</v>
      </c>
      <c r="H623" s="107"/>
      <c r="I623" s="115">
        <f t="shared" si="16"/>
        <v>1</v>
      </c>
      <c r="J623" s="299"/>
    </row>
    <row r="624" spans="1:10" s="84" customFormat="1" ht="31.5" customHeight="1" x14ac:dyDescent="0.15">
      <c r="A624" s="107" t="s">
        <v>228</v>
      </c>
      <c r="B624" s="105" t="str">
        <f t="shared" si="14"/>
        <v>2604</v>
      </c>
      <c r="C624" s="114" t="str">
        <f t="shared" si="15"/>
        <v>通所型独自サービス栄養スクリーニング加算Ⅱ</v>
      </c>
      <c r="D624" s="299"/>
      <c r="E624" s="299"/>
      <c r="F624" s="299"/>
      <c r="G624" s="116" t="s">
        <v>608</v>
      </c>
      <c r="H624" s="107" t="s">
        <v>201</v>
      </c>
      <c r="I624" s="117">
        <f t="shared" si="16"/>
        <v>5</v>
      </c>
      <c r="J624" s="299"/>
    </row>
    <row r="625" spans="1:10" s="84" customFormat="1" ht="31.5" customHeight="1" x14ac:dyDescent="0.15">
      <c r="A625" s="107" t="s">
        <v>228</v>
      </c>
      <c r="B625" s="105" t="str">
        <f t="shared" si="14"/>
        <v>2631</v>
      </c>
      <c r="C625" s="114" t="str">
        <f t="shared" si="15"/>
        <v>通所型独自サービス科学的介護推進体制加算</v>
      </c>
      <c r="D625" s="299" t="s">
        <v>703</v>
      </c>
      <c r="E625" s="299"/>
      <c r="F625" s="299"/>
      <c r="G625" s="344" t="s">
        <v>676</v>
      </c>
      <c r="H625" s="345"/>
      <c r="I625" s="115">
        <f t="shared" si="16"/>
        <v>40</v>
      </c>
      <c r="J625" s="299" t="s">
        <v>690</v>
      </c>
    </row>
    <row r="626" spans="1:10" s="84" customFormat="1" ht="31.5" customHeight="1" x14ac:dyDescent="0.15">
      <c r="A626" s="107" t="s">
        <v>228</v>
      </c>
      <c r="B626" s="105" t="str">
        <f t="shared" si="14"/>
        <v>2632</v>
      </c>
      <c r="C626" s="114" t="str">
        <f t="shared" si="15"/>
        <v>通所型独自科学的介護推進体制加算処遇改善加算Ⅰ</v>
      </c>
      <c r="D626" s="299"/>
      <c r="E626" s="299"/>
      <c r="F626" s="299"/>
      <c r="G626" s="116" t="s">
        <v>183</v>
      </c>
      <c r="H626" s="107"/>
      <c r="I626" s="117">
        <f t="shared" si="16"/>
        <v>2</v>
      </c>
      <c r="J626" s="299"/>
    </row>
    <row r="627" spans="1:10" s="84" customFormat="1" ht="31.5" customHeight="1" x14ac:dyDescent="0.15">
      <c r="A627" s="107" t="s">
        <v>228</v>
      </c>
      <c r="B627" s="105" t="str">
        <f t="shared" si="14"/>
        <v>2633</v>
      </c>
      <c r="C627" s="114" t="str">
        <f t="shared" si="15"/>
        <v>通所型独自科学的介護推進体制加算処遇改善加算Ⅱ</v>
      </c>
      <c r="D627" s="299"/>
      <c r="E627" s="299"/>
      <c r="F627" s="299"/>
      <c r="G627" s="116" t="s">
        <v>184</v>
      </c>
      <c r="H627" s="107"/>
      <c r="I627" s="115">
        <f t="shared" si="16"/>
        <v>2</v>
      </c>
      <c r="J627" s="299"/>
    </row>
    <row r="628" spans="1:10" s="84" customFormat="1" ht="31.5" customHeight="1" x14ac:dyDescent="0.15">
      <c r="A628" s="107" t="s">
        <v>228</v>
      </c>
      <c r="B628" s="105" t="str">
        <f t="shared" si="14"/>
        <v>2634</v>
      </c>
      <c r="C628" s="114" t="str">
        <f t="shared" si="15"/>
        <v>通所型独自科学的介護推進体制加算処遇改善加算Ⅲ</v>
      </c>
      <c r="D628" s="299"/>
      <c r="E628" s="299"/>
      <c r="F628" s="299"/>
      <c r="G628" s="116" t="s">
        <v>185</v>
      </c>
      <c r="H628" s="107"/>
      <c r="I628" s="117">
        <f t="shared" si="16"/>
        <v>1</v>
      </c>
      <c r="J628" s="299"/>
    </row>
    <row r="629" spans="1:10" s="84" customFormat="1" ht="31.5" customHeight="1" x14ac:dyDescent="0.15">
      <c r="A629" s="107" t="s">
        <v>228</v>
      </c>
      <c r="B629" s="105" t="str">
        <f t="shared" si="14"/>
        <v>2635</v>
      </c>
      <c r="C629" s="114" t="str">
        <f t="shared" si="15"/>
        <v>通所型独自科学的介護推進体制加算処遇改善加算Ⅳ</v>
      </c>
      <c r="D629" s="299"/>
      <c r="E629" s="299"/>
      <c r="F629" s="299"/>
      <c r="G629" s="116" t="s">
        <v>209</v>
      </c>
      <c r="H629" s="107"/>
      <c r="I629" s="115">
        <f t="shared" si="16"/>
        <v>1</v>
      </c>
      <c r="J629" s="299"/>
    </row>
    <row r="630" spans="1:10" s="84" customFormat="1" ht="31.5" customHeight="1" x14ac:dyDescent="0.15">
      <c r="A630" s="107" t="s">
        <v>228</v>
      </c>
      <c r="B630" s="105" t="str">
        <f t="shared" si="14"/>
        <v>2636</v>
      </c>
      <c r="C630" s="114" t="str">
        <f t="shared" si="15"/>
        <v>通所型独自科学的介護推進体制加算処遇改善加算Ⅴ</v>
      </c>
      <c r="D630" s="299"/>
      <c r="E630" s="299"/>
      <c r="F630" s="299"/>
      <c r="G630" s="116" t="s">
        <v>204</v>
      </c>
      <c r="H630" s="107"/>
      <c r="I630" s="117">
        <f t="shared" si="16"/>
        <v>1</v>
      </c>
      <c r="J630" s="335"/>
    </row>
    <row r="631" spans="1:10" ht="31.5" customHeight="1" x14ac:dyDescent="0.15">
      <c r="A631" s="47"/>
      <c r="B631" s="46"/>
      <c r="C631" s="40"/>
      <c r="D631" s="47"/>
      <c r="E631" s="47"/>
      <c r="F631" s="47"/>
      <c r="G631" s="57"/>
      <c r="H631" s="46"/>
      <c r="I631" s="61"/>
      <c r="J631" s="46"/>
    </row>
    <row r="632" spans="1:10" ht="31.5" customHeight="1" x14ac:dyDescent="0.15">
      <c r="A632" s="48"/>
      <c r="B632" s="66"/>
      <c r="C632" s="41"/>
      <c r="D632" s="48"/>
      <c r="E632" s="48"/>
      <c r="F632" s="48"/>
      <c r="G632" s="67"/>
      <c r="H632" s="66"/>
      <c r="I632" s="62"/>
      <c r="J632" s="52"/>
    </row>
    <row r="633" spans="1:10" ht="31.5" customHeight="1" x14ac:dyDescent="0.15">
      <c r="A633" s="50" t="s">
        <v>23</v>
      </c>
      <c r="B633" s="66"/>
      <c r="C633" s="42"/>
      <c r="D633" s="49"/>
      <c r="E633" s="49"/>
      <c r="F633" s="49"/>
      <c r="G633" s="69"/>
      <c r="H633" s="68"/>
      <c r="I633" s="63"/>
      <c r="J633" s="55"/>
    </row>
    <row r="634" spans="1:10" ht="31.5" customHeight="1" x14ac:dyDescent="0.15">
      <c r="A634" s="182" t="s">
        <v>2</v>
      </c>
      <c r="B634" s="182"/>
      <c r="C634" s="181" t="s">
        <v>3</v>
      </c>
      <c r="D634" s="181" t="s">
        <v>4</v>
      </c>
      <c r="E634" s="181"/>
      <c r="F634" s="181"/>
      <c r="G634" s="181"/>
      <c r="H634" s="181"/>
      <c r="I634" s="349" t="s">
        <v>9</v>
      </c>
      <c r="J634" s="181" t="s">
        <v>10</v>
      </c>
    </row>
    <row r="635" spans="1:10" ht="31.5" customHeight="1" x14ac:dyDescent="0.15">
      <c r="A635" s="54" t="s">
        <v>0</v>
      </c>
      <c r="B635" s="54" t="s">
        <v>1</v>
      </c>
      <c r="C635" s="182"/>
      <c r="D635" s="182"/>
      <c r="E635" s="182"/>
      <c r="F635" s="182"/>
      <c r="G635" s="182"/>
      <c r="H635" s="182"/>
      <c r="I635" s="346"/>
      <c r="J635" s="182"/>
    </row>
    <row r="636" spans="1:10" ht="31.5" customHeight="1" x14ac:dyDescent="0.15">
      <c r="A636" s="105" t="s">
        <v>215</v>
      </c>
      <c r="B636" s="105" t="str">
        <f t="shared" ref="B636:B667" si="17">2&amp;RIGHT(B252,3)</f>
        <v>2301</v>
      </c>
      <c r="C636" s="87" t="str">
        <f>C252</f>
        <v>通所型独自サービス１・定超</v>
      </c>
      <c r="D636" s="340" t="s">
        <v>216</v>
      </c>
      <c r="E636" s="340"/>
      <c r="F636" s="297" t="s">
        <v>27</v>
      </c>
      <c r="G636" s="105" t="s">
        <v>622</v>
      </c>
      <c r="H636" s="341" t="s">
        <v>157</v>
      </c>
      <c r="I636" s="120">
        <f>I252</f>
        <v>1170</v>
      </c>
      <c r="J636" s="156" t="s">
        <v>11</v>
      </c>
    </row>
    <row r="637" spans="1:10" ht="31.5" customHeight="1" x14ac:dyDescent="0.15">
      <c r="A637" s="105" t="s">
        <v>215</v>
      </c>
      <c r="B637" s="105" t="str">
        <f t="shared" si="17"/>
        <v>2302</v>
      </c>
      <c r="C637" s="87" t="str">
        <f t="shared" ref="C637:C699" si="18">C253</f>
        <v>通所型独自サービス１・定超処遇改善加算Ⅰ</v>
      </c>
      <c r="D637" s="340"/>
      <c r="E637" s="340"/>
      <c r="F637" s="297"/>
      <c r="G637" s="118" t="s">
        <v>304</v>
      </c>
      <c r="H637" s="342"/>
      <c r="I637" s="117">
        <f>ROUND(I636*59/1000,0)</f>
        <v>69</v>
      </c>
      <c r="J637" s="157"/>
    </row>
    <row r="638" spans="1:10" ht="31.5" customHeight="1" x14ac:dyDescent="0.15">
      <c r="A638" s="105" t="s">
        <v>215</v>
      </c>
      <c r="B638" s="105" t="str">
        <f t="shared" si="17"/>
        <v>2303</v>
      </c>
      <c r="C638" s="87" t="str">
        <f t="shared" si="18"/>
        <v>通所型独自サービス１・定超処遇改善加算Ⅱ</v>
      </c>
      <c r="D638" s="340"/>
      <c r="E638" s="340"/>
      <c r="F638" s="297"/>
      <c r="G638" s="118" t="s">
        <v>306</v>
      </c>
      <c r="H638" s="342"/>
      <c r="I638" s="117">
        <f>ROUND(I636*43/1000,0)</f>
        <v>50</v>
      </c>
      <c r="J638" s="157"/>
    </row>
    <row r="639" spans="1:10" ht="31.5" customHeight="1" x14ac:dyDescent="0.15">
      <c r="A639" s="105" t="s">
        <v>228</v>
      </c>
      <c r="B639" s="105" t="str">
        <f t="shared" si="17"/>
        <v>2304</v>
      </c>
      <c r="C639" s="87" t="str">
        <f t="shared" si="18"/>
        <v>通所型独自サービス１・定超処遇改善加算Ⅲ</v>
      </c>
      <c r="D639" s="340"/>
      <c r="E639" s="340"/>
      <c r="F639" s="297"/>
      <c r="G639" s="118" t="s">
        <v>308</v>
      </c>
      <c r="H639" s="342"/>
      <c r="I639" s="117">
        <f>ROUND(I636*23/1000,0)</f>
        <v>27</v>
      </c>
      <c r="J639" s="157"/>
    </row>
    <row r="640" spans="1:10" ht="31.5" customHeight="1" x14ac:dyDescent="0.15">
      <c r="A640" s="105" t="s">
        <v>228</v>
      </c>
      <c r="B640" s="105" t="str">
        <f t="shared" si="17"/>
        <v>2305</v>
      </c>
      <c r="C640" s="87" t="str">
        <f t="shared" si="18"/>
        <v>通所型独自サービス１・定超処遇改善加算Ⅳ</v>
      </c>
      <c r="D640" s="340"/>
      <c r="E640" s="340"/>
      <c r="F640" s="297"/>
      <c r="G640" s="118" t="s">
        <v>310</v>
      </c>
      <c r="H640" s="342"/>
      <c r="I640" s="117">
        <f>ROUND(I639*0.9,0)</f>
        <v>24</v>
      </c>
      <c r="J640" s="157"/>
    </row>
    <row r="641" spans="1:10" ht="31.5" customHeight="1" x14ac:dyDescent="0.15">
      <c r="A641" s="105" t="s">
        <v>228</v>
      </c>
      <c r="B641" s="105" t="str">
        <f t="shared" si="17"/>
        <v>2306</v>
      </c>
      <c r="C641" s="87" t="str">
        <f t="shared" si="18"/>
        <v>通所型独自サービス１・定超処遇改善加算Ⅴ</v>
      </c>
      <c r="D641" s="340"/>
      <c r="E641" s="340"/>
      <c r="F641" s="297"/>
      <c r="G641" s="118" t="s">
        <v>312</v>
      </c>
      <c r="H641" s="342"/>
      <c r="I641" s="117">
        <f>ROUND(I639*0.8,0)</f>
        <v>22</v>
      </c>
      <c r="J641" s="157"/>
    </row>
    <row r="642" spans="1:10" ht="31.5" customHeight="1" x14ac:dyDescent="0.15">
      <c r="A642" s="105" t="s">
        <v>228</v>
      </c>
      <c r="B642" s="105" t="str">
        <f t="shared" si="17"/>
        <v>2307</v>
      </c>
      <c r="C642" s="87" t="str">
        <f t="shared" si="18"/>
        <v>通所型独自サービス１・定超特定処遇改善加算Ⅰ</v>
      </c>
      <c r="D642" s="340"/>
      <c r="E642" s="340"/>
      <c r="F642" s="297"/>
      <c r="G642" s="118" t="s">
        <v>458</v>
      </c>
      <c r="H642" s="342"/>
      <c r="I642" s="117">
        <f>ROUND(I636*12/1000,0)</f>
        <v>14</v>
      </c>
      <c r="J642" s="157"/>
    </row>
    <row r="643" spans="1:10" ht="31.5" customHeight="1" x14ac:dyDescent="0.15">
      <c r="A643" s="105" t="s">
        <v>228</v>
      </c>
      <c r="B643" s="105" t="str">
        <f t="shared" si="17"/>
        <v>2308</v>
      </c>
      <c r="C643" s="87" t="str">
        <f t="shared" si="18"/>
        <v>通所型独自サービス１・定超特定処遇改善加算Ⅱ</v>
      </c>
      <c r="D643" s="340"/>
      <c r="E643" s="340"/>
      <c r="F643" s="297"/>
      <c r="G643" s="118" t="s">
        <v>544</v>
      </c>
      <c r="H643" s="342"/>
      <c r="I643" s="117">
        <f>ROUND(I636*10/1000,0)</f>
        <v>12</v>
      </c>
      <c r="J643" s="157"/>
    </row>
    <row r="644" spans="1:10" s="84" customFormat="1" ht="31.5" customHeight="1" x14ac:dyDescent="0.15">
      <c r="A644" s="105" t="s">
        <v>228</v>
      </c>
      <c r="B644" s="105" t="str">
        <f t="shared" si="17"/>
        <v>2309</v>
      </c>
      <c r="C644" s="87" t="str">
        <f t="shared" si="18"/>
        <v>通所型独自サービス１・定超令和３年９月３０日までの上乗せ分</v>
      </c>
      <c r="D644" s="340"/>
      <c r="E644" s="340"/>
      <c r="F644" s="297"/>
      <c r="G644" s="125" t="s">
        <v>569</v>
      </c>
      <c r="H644" s="342"/>
      <c r="I644" s="119">
        <f>ROUND(I636*1/1000,0)</f>
        <v>1</v>
      </c>
      <c r="J644" s="157"/>
    </row>
    <row r="645" spans="1:10" ht="31.5" customHeight="1" x14ac:dyDescent="0.15">
      <c r="A645" s="105" t="s">
        <v>228</v>
      </c>
      <c r="B645" s="105" t="str">
        <f t="shared" si="17"/>
        <v>2311</v>
      </c>
      <c r="C645" s="87" t="str">
        <f t="shared" si="18"/>
        <v>通所型独自サービス1定超同一建物減算１</v>
      </c>
      <c r="D645" s="340"/>
      <c r="E645" s="340"/>
      <c r="F645" s="297"/>
      <c r="G645" s="105" t="s">
        <v>678</v>
      </c>
      <c r="H645" s="342"/>
      <c r="I645" s="120">
        <f>I398*0.7</f>
        <v>907.19999999999993</v>
      </c>
      <c r="J645" s="157"/>
    </row>
    <row r="646" spans="1:10" ht="31.5" customHeight="1" x14ac:dyDescent="0.15">
      <c r="A646" s="105" t="s">
        <v>228</v>
      </c>
      <c r="B646" s="105" t="str">
        <f t="shared" si="17"/>
        <v>2312</v>
      </c>
      <c r="C646" s="87" t="str">
        <f t="shared" si="18"/>
        <v>通所型独自サービス1定超同一建物減算１処遇改善加算Ⅰ</v>
      </c>
      <c r="D646" s="340"/>
      <c r="E646" s="340"/>
      <c r="F646" s="297"/>
      <c r="G646" s="118" t="s">
        <v>304</v>
      </c>
      <c r="H646" s="342"/>
      <c r="I646" s="117">
        <f>ROUND(I645*59/1000,0)</f>
        <v>54</v>
      </c>
      <c r="J646" s="157"/>
    </row>
    <row r="647" spans="1:10" ht="31.5" customHeight="1" x14ac:dyDescent="0.15">
      <c r="A647" s="105" t="s">
        <v>228</v>
      </c>
      <c r="B647" s="105" t="str">
        <f t="shared" si="17"/>
        <v>2313</v>
      </c>
      <c r="C647" s="87" t="str">
        <f t="shared" si="18"/>
        <v>通所型独自サービス1定超同一建物減算１処遇改善加算Ⅱ</v>
      </c>
      <c r="D647" s="340"/>
      <c r="E647" s="340"/>
      <c r="F647" s="297"/>
      <c r="G647" s="118" t="s">
        <v>306</v>
      </c>
      <c r="H647" s="342"/>
      <c r="I647" s="117">
        <f>ROUND(I645*43/1000,0)</f>
        <v>39</v>
      </c>
      <c r="J647" s="157"/>
    </row>
    <row r="648" spans="1:10" ht="31.5" customHeight="1" x14ac:dyDescent="0.15">
      <c r="A648" s="105" t="s">
        <v>228</v>
      </c>
      <c r="B648" s="105" t="str">
        <f t="shared" si="17"/>
        <v>2314</v>
      </c>
      <c r="C648" s="87" t="str">
        <f t="shared" si="18"/>
        <v>通所型独自サービス1定超同一建物減算１処遇改善加算Ⅲ</v>
      </c>
      <c r="D648" s="340"/>
      <c r="E648" s="340"/>
      <c r="F648" s="297"/>
      <c r="G648" s="118" t="s">
        <v>308</v>
      </c>
      <c r="H648" s="342"/>
      <c r="I648" s="117">
        <f>ROUND(I645*23/1000,0)</f>
        <v>21</v>
      </c>
      <c r="J648" s="157"/>
    </row>
    <row r="649" spans="1:10" ht="31.5" customHeight="1" x14ac:dyDescent="0.15">
      <c r="A649" s="105" t="s">
        <v>228</v>
      </c>
      <c r="B649" s="105" t="str">
        <f t="shared" si="17"/>
        <v>2315</v>
      </c>
      <c r="C649" s="87" t="str">
        <f t="shared" si="18"/>
        <v>通所型独自サービス1定超同一建物減算１処遇改善加算Ⅳ</v>
      </c>
      <c r="D649" s="340"/>
      <c r="E649" s="340"/>
      <c r="F649" s="297"/>
      <c r="G649" s="118" t="s">
        <v>310</v>
      </c>
      <c r="H649" s="342"/>
      <c r="I649" s="117">
        <f>ROUND(I648*0.9,0)</f>
        <v>19</v>
      </c>
      <c r="J649" s="157"/>
    </row>
    <row r="650" spans="1:10" ht="31.5" customHeight="1" x14ac:dyDescent="0.15">
      <c r="A650" s="105" t="s">
        <v>228</v>
      </c>
      <c r="B650" s="105" t="str">
        <f t="shared" si="17"/>
        <v>2316</v>
      </c>
      <c r="C650" s="87" t="str">
        <f t="shared" si="18"/>
        <v>通所型独自サービス1定超同一建物減算１処遇改善加算Ⅴ</v>
      </c>
      <c r="D650" s="340"/>
      <c r="E650" s="340"/>
      <c r="F650" s="297"/>
      <c r="G650" s="118" t="s">
        <v>312</v>
      </c>
      <c r="H650" s="342"/>
      <c r="I650" s="117">
        <f>ROUND(I648*0.8,0)</f>
        <v>17</v>
      </c>
      <c r="J650" s="157"/>
    </row>
    <row r="651" spans="1:10" ht="31.5" customHeight="1" x14ac:dyDescent="0.15">
      <c r="A651" s="105" t="s">
        <v>228</v>
      </c>
      <c r="B651" s="105" t="str">
        <f t="shared" si="17"/>
        <v>2317</v>
      </c>
      <c r="C651" s="87" t="str">
        <f t="shared" si="18"/>
        <v>通所型独自サービス1定超同一建物減算１特定処遇改善加算Ⅰ</v>
      </c>
      <c r="D651" s="340"/>
      <c r="E651" s="340"/>
      <c r="F651" s="297"/>
      <c r="G651" s="118" t="s">
        <v>458</v>
      </c>
      <c r="H651" s="342"/>
      <c r="I651" s="117">
        <f>ROUND(I645*12/1000,0)</f>
        <v>11</v>
      </c>
      <c r="J651" s="157"/>
    </row>
    <row r="652" spans="1:10" ht="31.5" customHeight="1" x14ac:dyDescent="0.15">
      <c r="A652" s="105" t="s">
        <v>228</v>
      </c>
      <c r="B652" s="105" t="str">
        <f t="shared" si="17"/>
        <v>2318</v>
      </c>
      <c r="C652" s="87" t="str">
        <f t="shared" si="18"/>
        <v>通所型独自サービス1定超同一建物減算１特定処遇改善加算Ⅱ</v>
      </c>
      <c r="D652" s="340"/>
      <c r="E652" s="340"/>
      <c r="F652" s="297"/>
      <c r="G652" s="118" t="s">
        <v>544</v>
      </c>
      <c r="H652" s="342"/>
      <c r="I652" s="117">
        <f>ROUND(I645*10/1000,0)</f>
        <v>9</v>
      </c>
      <c r="J652" s="157"/>
    </row>
    <row r="653" spans="1:10" s="84" customFormat="1" ht="31.5" customHeight="1" x14ac:dyDescent="0.15">
      <c r="A653" s="105" t="s">
        <v>228</v>
      </c>
      <c r="B653" s="105" t="str">
        <f t="shared" si="17"/>
        <v>2319</v>
      </c>
      <c r="C653" s="87" t="str">
        <f t="shared" si="18"/>
        <v>通所型独自サービス1定超同一建物減算１令和３年９月３０日までの上乗せ分</v>
      </c>
      <c r="D653" s="340"/>
      <c r="E653" s="340"/>
      <c r="F653" s="297"/>
      <c r="G653" s="125" t="s">
        <v>569</v>
      </c>
      <c r="H653" s="342"/>
      <c r="I653" s="119">
        <f>ROUND(I645*1/1000,0)</f>
        <v>1</v>
      </c>
      <c r="J653" s="158"/>
    </row>
    <row r="654" spans="1:10" ht="31.5" customHeight="1" x14ac:dyDescent="0.15">
      <c r="A654" s="105" t="s">
        <v>228</v>
      </c>
      <c r="B654" s="105" t="str">
        <f t="shared" si="17"/>
        <v>2321</v>
      </c>
      <c r="C654" s="87" t="str">
        <f t="shared" si="18"/>
        <v>通所型独自サービス１日割・定超</v>
      </c>
      <c r="D654" s="340"/>
      <c r="E654" s="340"/>
      <c r="F654" s="297"/>
      <c r="G654" s="105" t="s">
        <v>624</v>
      </c>
      <c r="H654" s="342"/>
      <c r="I654" s="120">
        <f>I407*0.7</f>
        <v>38.5</v>
      </c>
      <c r="J654" s="162" t="s">
        <v>12</v>
      </c>
    </row>
    <row r="655" spans="1:10" ht="31.5" customHeight="1" x14ac:dyDescent="0.15">
      <c r="A655" s="105" t="s">
        <v>228</v>
      </c>
      <c r="B655" s="105" t="str">
        <f t="shared" si="17"/>
        <v>2322</v>
      </c>
      <c r="C655" s="87" t="str">
        <f t="shared" si="18"/>
        <v>通所型独自サービス１日割・定超処遇改善加算Ⅰ</v>
      </c>
      <c r="D655" s="340"/>
      <c r="E655" s="340"/>
      <c r="F655" s="297"/>
      <c r="G655" s="116" t="s">
        <v>304</v>
      </c>
      <c r="H655" s="342"/>
      <c r="I655" s="117">
        <f>ROUND(I654*59/1000,0)</f>
        <v>2</v>
      </c>
      <c r="J655" s="343"/>
    </row>
    <row r="656" spans="1:10" ht="31.5" customHeight="1" x14ac:dyDescent="0.15">
      <c r="A656" s="105" t="s">
        <v>228</v>
      </c>
      <c r="B656" s="105" t="str">
        <f t="shared" si="17"/>
        <v>2323</v>
      </c>
      <c r="C656" s="87" t="str">
        <f t="shared" si="18"/>
        <v>通所型独自サービス1日割・定超処遇改善加算Ⅱ</v>
      </c>
      <c r="D656" s="340"/>
      <c r="E656" s="340"/>
      <c r="F656" s="297"/>
      <c r="G656" s="116" t="s">
        <v>306</v>
      </c>
      <c r="H656" s="342"/>
      <c r="I656" s="117">
        <f>ROUND(I654*43/1000,0)</f>
        <v>2</v>
      </c>
      <c r="J656" s="343"/>
    </row>
    <row r="657" spans="1:10" ht="31.5" customHeight="1" x14ac:dyDescent="0.15">
      <c r="A657" s="105" t="s">
        <v>228</v>
      </c>
      <c r="B657" s="105" t="str">
        <f t="shared" si="17"/>
        <v>2324</v>
      </c>
      <c r="C657" s="87" t="str">
        <f t="shared" si="18"/>
        <v>通所型独自サービス1日割・定超処遇改善加算Ⅲ</v>
      </c>
      <c r="D657" s="340"/>
      <c r="E657" s="340"/>
      <c r="F657" s="297"/>
      <c r="G657" s="116" t="s">
        <v>308</v>
      </c>
      <c r="H657" s="342"/>
      <c r="I657" s="117">
        <f>ROUND(I654*23/1000,0)</f>
        <v>1</v>
      </c>
      <c r="J657" s="343"/>
    </row>
    <row r="658" spans="1:10" ht="31.5" customHeight="1" x14ac:dyDescent="0.15">
      <c r="A658" s="105" t="s">
        <v>228</v>
      </c>
      <c r="B658" s="105" t="str">
        <f t="shared" si="17"/>
        <v>2325</v>
      </c>
      <c r="C658" s="87" t="str">
        <f t="shared" si="18"/>
        <v>通所型独自サービス1日割・定超処遇改善加算Ⅳ</v>
      </c>
      <c r="D658" s="340"/>
      <c r="E658" s="340"/>
      <c r="F658" s="297"/>
      <c r="G658" s="116" t="s">
        <v>310</v>
      </c>
      <c r="H658" s="342"/>
      <c r="I658" s="117">
        <f>ROUND(I657*0.9,0)</f>
        <v>1</v>
      </c>
      <c r="J658" s="343"/>
    </row>
    <row r="659" spans="1:10" ht="31.5" customHeight="1" x14ac:dyDescent="0.15">
      <c r="A659" s="105" t="s">
        <v>228</v>
      </c>
      <c r="B659" s="105" t="str">
        <f t="shared" si="17"/>
        <v>2326</v>
      </c>
      <c r="C659" s="87" t="str">
        <f t="shared" si="18"/>
        <v>通所型独自サービス1日割・定超処遇改善加算Ⅴ</v>
      </c>
      <c r="D659" s="340"/>
      <c r="E659" s="340"/>
      <c r="F659" s="297"/>
      <c r="G659" s="116" t="s">
        <v>312</v>
      </c>
      <c r="H659" s="342"/>
      <c r="I659" s="117">
        <f>ROUND(I657*0.8,0)</f>
        <v>1</v>
      </c>
      <c r="J659" s="343"/>
    </row>
    <row r="660" spans="1:10" s="84" customFormat="1" ht="31.5" customHeight="1" x14ac:dyDescent="0.15">
      <c r="A660" s="105" t="s">
        <v>228</v>
      </c>
      <c r="B660" s="105" t="str">
        <f t="shared" si="17"/>
        <v>2367</v>
      </c>
      <c r="C660" s="87" t="str">
        <f t="shared" si="18"/>
        <v>通所型独自サービス1日割定超同一建物減算１</v>
      </c>
      <c r="D660" s="340"/>
      <c r="E660" s="340"/>
      <c r="F660" s="297"/>
      <c r="G660" s="107" t="s">
        <v>679</v>
      </c>
      <c r="H660" s="342"/>
      <c r="I660" s="120">
        <f>I415*0.7</f>
        <v>29.4</v>
      </c>
      <c r="J660" s="157"/>
    </row>
    <row r="661" spans="1:10" s="84" customFormat="1" ht="31.5" customHeight="1" x14ac:dyDescent="0.15">
      <c r="A661" s="105" t="s">
        <v>228</v>
      </c>
      <c r="B661" s="105" t="str">
        <f t="shared" si="17"/>
        <v>2368</v>
      </c>
      <c r="C661" s="87" t="str">
        <f t="shared" si="18"/>
        <v>通所型独自サービス1日割定超同一建物減算１処遇改善加算Ⅰ</v>
      </c>
      <c r="D661" s="340"/>
      <c r="E661" s="340"/>
      <c r="F661" s="297"/>
      <c r="G661" s="116" t="s">
        <v>183</v>
      </c>
      <c r="H661" s="342"/>
      <c r="I661" s="117">
        <f>ROUND(I660*59/1000,0)</f>
        <v>2</v>
      </c>
      <c r="J661" s="157"/>
    </row>
    <row r="662" spans="1:10" s="84" customFormat="1" ht="31.5" customHeight="1" x14ac:dyDescent="0.15">
      <c r="A662" s="105" t="s">
        <v>228</v>
      </c>
      <c r="B662" s="105" t="str">
        <f t="shared" si="17"/>
        <v>2369</v>
      </c>
      <c r="C662" s="87" t="str">
        <f t="shared" si="18"/>
        <v>通所型独自サービス1日割定超同一建物減算１処遇改善加算Ⅱ</v>
      </c>
      <c r="D662" s="340"/>
      <c r="E662" s="340"/>
      <c r="F662" s="297"/>
      <c r="G662" s="116" t="s">
        <v>184</v>
      </c>
      <c r="H662" s="342"/>
      <c r="I662" s="117">
        <f>ROUND(I660*43/1000,0)</f>
        <v>1</v>
      </c>
      <c r="J662" s="157"/>
    </row>
    <row r="663" spans="1:10" s="84" customFormat="1" ht="31.5" customHeight="1" x14ac:dyDescent="0.15">
      <c r="A663" s="105" t="s">
        <v>228</v>
      </c>
      <c r="B663" s="105" t="str">
        <f t="shared" si="17"/>
        <v>2370</v>
      </c>
      <c r="C663" s="87" t="str">
        <f t="shared" si="18"/>
        <v>通所型独自サービス1日割定超同一建物減算１処遇改善加算Ⅲ</v>
      </c>
      <c r="D663" s="340"/>
      <c r="E663" s="340"/>
      <c r="F663" s="297"/>
      <c r="G663" s="116" t="s">
        <v>185</v>
      </c>
      <c r="H663" s="342"/>
      <c r="I663" s="117">
        <f>ROUND(I660*23/1000,0)</f>
        <v>1</v>
      </c>
      <c r="J663" s="157"/>
    </row>
    <row r="664" spans="1:10" s="84" customFormat="1" ht="31.5" customHeight="1" x14ac:dyDescent="0.15">
      <c r="A664" s="105" t="s">
        <v>228</v>
      </c>
      <c r="B664" s="105" t="str">
        <f t="shared" si="17"/>
        <v>2371</v>
      </c>
      <c r="C664" s="87" t="str">
        <f t="shared" si="18"/>
        <v>通所型独自サービス1日割定超同一建物減算１処遇改善加算Ⅳ</v>
      </c>
      <c r="D664" s="340"/>
      <c r="E664" s="340"/>
      <c r="F664" s="297"/>
      <c r="G664" s="116" t="s">
        <v>209</v>
      </c>
      <c r="H664" s="342"/>
      <c r="I664" s="117">
        <f>ROUND(I663*0.9,0)</f>
        <v>1</v>
      </c>
      <c r="J664" s="157"/>
    </row>
    <row r="665" spans="1:10" s="84" customFormat="1" ht="31.5" customHeight="1" x14ac:dyDescent="0.15">
      <c r="A665" s="105" t="s">
        <v>228</v>
      </c>
      <c r="B665" s="105" t="str">
        <f t="shared" si="17"/>
        <v>2372</v>
      </c>
      <c r="C665" s="87" t="str">
        <f t="shared" si="18"/>
        <v>通所型独自サービス1日割定超同一建物減算１処遇改善加算Ⅴ</v>
      </c>
      <c r="D665" s="340"/>
      <c r="E665" s="340"/>
      <c r="F665" s="297"/>
      <c r="G665" s="116" t="s">
        <v>204</v>
      </c>
      <c r="H665" s="342"/>
      <c r="I665" s="117">
        <f>ROUND(I663*0.8,0)</f>
        <v>1</v>
      </c>
      <c r="J665" s="157"/>
    </row>
    <row r="666" spans="1:10" ht="31.5" customHeight="1" x14ac:dyDescent="0.15">
      <c r="A666" s="105" t="s">
        <v>228</v>
      </c>
      <c r="B666" s="105" t="str">
        <f t="shared" si="17"/>
        <v>2331</v>
      </c>
      <c r="C666" s="87" t="str">
        <f t="shared" si="18"/>
        <v>通所型独自サービス２・定超</v>
      </c>
      <c r="D666" s="340"/>
      <c r="E666" s="340"/>
      <c r="F666" s="297" t="s">
        <v>29</v>
      </c>
      <c r="G666" s="105" t="s">
        <v>626</v>
      </c>
      <c r="H666" s="342"/>
      <c r="I666" s="120">
        <f>I422*0.7</f>
        <v>2399.6</v>
      </c>
      <c r="J666" s="156" t="s">
        <v>11</v>
      </c>
    </row>
    <row r="667" spans="1:10" ht="31.5" customHeight="1" x14ac:dyDescent="0.15">
      <c r="A667" s="105" t="s">
        <v>228</v>
      </c>
      <c r="B667" s="105" t="str">
        <f t="shared" si="17"/>
        <v>2332</v>
      </c>
      <c r="C667" s="87" t="str">
        <f t="shared" si="18"/>
        <v>通所型独自サービス２・定超処遇改善加算Ⅰ</v>
      </c>
      <c r="D667" s="340"/>
      <c r="E667" s="340"/>
      <c r="F667" s="297"/>
      <c r="G667" s="118" t="s">
        <v>304</v>
      </c>
      <c r="H667" s="342"/>
      <c r="I667" s="117">
        <f>ROUND(I666*59/1000,0)</f>
        <v>142</v>
      </c>
      <c r="J667" s="157"/>
    </row>
    <row r="668" spans="1:10" ht="31.5" customHeight="1" x14ac:dyDescent="0.15">
      <c r="A668" s="105" t="s">
        <v>228</v>
      </c>
      <c r="B668" s="105" t="str">
        <f t="shared" ref="B668:B699" si="19">2&amp;RIGHT(B284,3)</f>
        <v>2333</v>
      </c>
      <c r="C668" s="87" t="str">
        <f t="shared" si="18"/>
        <v>通所型独自サービス２・定超処遇改善加算Ⅱ</v>
      </c>
      <c r="D668" s="340"/>
      <c r="E668" s="340"/>
      <c r="F668" s="297"/>
      <c r="G668" s="118" t="s">
        <v>306</v>
      </c>
      <c r="H668" s="342"/>
      <c r="I668" s="117">
        <f>ROUND(I666*43/1000,0)</f>
        <v>103</v>
      </c>
      <c r="J668" s="157"/>
    </row>
    <row r="669" spans="1:10" ht="31.5" customHeight="1" x14ac:dyDescent="0.15">
      <c r="A669" s="105" t="s">
        <v>228</v>
      </c>
      <c r="B669" s="105" t="str">
        <f t="shared" si="19"/>
        <v>2334</v>
      </c>
      <c r="C669" s="87" t="str">
        <f t="shared" si="18"/>
        <v>通所型独自サービス２・定超処遇改善加算Ⅲ</v>
      </c>
      <c r="D669" s="340"/>
      <c r="E669" s="340"/>
      <c r="F669" s="297"/>
      <c r="G669" s="118" t="s">
        <v>308</v>
      </c>
      <c r="H669" s="342"/>
      <c r="I669" s="117">
        <f>ROUND(I666*23/1000,0)</f>
        <v>55</v>
      </c>
      <c r="J669" s="157"/>
    </row>
    <row r="670" spans="1:10" ht="31.5" customHeight="1" x14ac:dyDescent="0.15">
      <c r="A670" s="105" t="s">
        <v>228</v>
      </c>
      <c r="B670" s="105" t="str">
        <f t="shared" si="19"/>
        <v>2335</v>
      </c>
      <c r="C670" s="87" t="str">
        <f t="shared" si="18"/>
        <v>通所型独自サービス２・定超処遇改善加算Ⅳ</v>
      </c>
      <c r="D670" s="340"/>
      <c r="E670" s="340"/>
      <c r="F670" s="297"/>
      <c r="G670" s="118" t="s">
        <v>310</v>
      </c>
      <c r="H670" s="342"/>
      <c r="I670" s="117">
        <f>ROUND(I669*0.9,0)</f>
        <v>50</v>
      </c>
      <c r="J670" s="157"/>
    </row>
    <row r="671" spans="1:10" ht="31.5" customHeight="1" x14ac:dyDescent="0.15">
      <c r="A671" s="105" t="s">
        <v>228</v>
      </c>
      <c r="B671" s="105" t="str">
        <f t="shared" si="19"/>
        <v>2336</v>
      </c>
      <c r="C671" s="87" t="str">
        <f t="shared" si="18"/>
        <v>通所型独自サービス２・定超処遇改善加算Ⅴ</v>
      </c>
      <c r="D671" s="340"/>
      <c r="E671" s="340"/>
      <c r="F671" s="297"/>
      <c r="G671" s="118" t="s">
        <v>312</v>
      </c>
      <c r="H671" s="342"/>
      <c r="I671" s="117">
        <f>ROUND(I669*0.8,0)</f>
        <v>44</v>
      </c>
      <c r="J671" s="157"/>
    </row>
    <row r="672" spans="1:10" ht="31.5" customHeight="1" x14ac:dyDescent="0.15">
      <c r="A672" s="105" t="s">
        <v>228</v>
      </c>
      <c r="B672" s="105" t="str">
        <f t="shared" si="19"/>
        <v>2337</v>
      </c>
      <c r="C672" s="87" t="str">
        <f t="shared" si="18"/>
        <v>通所型独自サービス２・定超特定処遇改善加算Ⅰ</v>
      </c>
      <c r="D672" s="340"/>
      <c r="E672" s="340"/>
      <c r="F672" s="297"/>
      <c r="G672" s="118" t="s">
        <v>458</v>
      </c>
      <c r="H672" s="342"/>
      <c r="I672" s="117">
        <f>ROUND(I666*12/1000,0)</f>
        <v>29</v>
      </c>
      <c r="J672" s="157"/>
    </row>
    <row r="673" spans="1:10" ht="31.5" customHeight="1" x14ac:dyDescent="0.15">
      <c r="A673" s="105" t="s">
        <v>228</v>
      </c>
      <c r="B673" s="105" t="str">
        <f t="shared" si="19"/>
        <v>2338</v>
      </c>
      <c r="C673" s="87" t="str">
        <f t="shared" si="18"/>
        <v>通所型独自サービス２・定超特定処遇改善加算Ⅱ</v>
      </c>
      <c r="D673" s="340"/>
      <c r="E673" s="340"/>
      <c r="F673" s="297"/>
      <c r="G673" s="118" t="s">
        <v>544</v>
      </c>
      <c r="H673" s="342"/>
      <c r="I673" s="117">
        <f>ROUND(I666*10/1000,0)</f>
        <v>24</v>
      </c>
      <c r="J673" s="157"/>
    </row>
    <row r="674" spans="1:10" s="84" customFormat="1" ht="31.5" customHeight="1" x14ac:dyDescent="0.15">
      <c r="A674" s="105" t="s">
        <v>228</v>
      </c>
      <c r="B674" s="105" t="str">
        <f t="shared" si="19"/>
        <v>2339</v>
      </c>
      <c r="C674" s="87" t="str">
        <f t="shared" si="18"/>
        <v>通所型独自サービス２・定超令和３年９月３０日までの上乗せ分</v>
      </c>
      <c r="D674" s="340"/>
      <c r="E674" s="340"/>
      <c r="F674" s="297"/>
      <c r="G674" s="125" t="s">
        <v>569</v>
      </c>
      <c r="H674" s="342"/>
      <c r="I674" s="119">
        <f>ROUND(I666*1/1000,0)</f>
        <v>2</v>
      </c>
      <c r="J674" s="157"/>
    </row>
    <row r="675" spans="1:10" ht="31.5" customHeight="1" x14ac:dyDescent="0.15">
      <c r="A675" s="105" t="s">
        <v>228</v>
      </c>
      <c r="B675" s="105" t="str">
        <f t="shared" si="19"/>
        <v>2341</v>
      </c>
      <c r="C675" s="87" t="str">
        <f t="shared" si="18"/>
        <v>通所独自型サービス2定超同一建物減算２</v>
      </c>
      <c r="D675" s="340"/>
      <c r="E675" s="340"/>
      <c r="F675" s="297"/>
      <c r="G675" s="105" t="s">
        <v>680</v>
      </c>
      <c r="H675" s="342"/>
      <c r="I675" s="120">
        <f>I431*0.7</f>
        <v>1873.1999999999998</v>
      </c>
      <c r="J675" s="157"/>
    </row>
    <row r="676" spans="1:10" ht="31.5" customHeight="1" x14ac:dyDescent="0.15">
      <c r="A676" s="105" t="s">
        <v>228</v>
      </c>
      <c r="B676" s="105" t="str">
        <f t="shared" si="19"/>
        <v>2342</v>
      </c>
      <c r="C676" s="87" t="str">
        <f t="shared" si="18"/>
        <v>通所独自型サービス2定超同一建物減算２処遇改善加算Ⅰ</v>
      </c>
      <c r="D676" s="340"/>
      <c r="E676" s="340"/>
      <c r="F676" s="297"/>
      <c r="G676" s="118" t="s">
        <v>304</v>
      </c>
      <c r="H676" s="342"/>
      <c r="I676" s="117">
        <f>ROUND(I675*59/1000,0)</f>
        <v>111</v>
      </c>
      <c r="J676" s="157"/>
    </row>
    <row r="677" spans="1:10" ht="31.5" customHeight="1" x14ac:dyDescent="0.15">
      <c r="A677" s="105" t="s">
        <v>228</v>
      </c>
      <c r="B677" s="105" t="str">
        <f t="shared" si="19"/>
        <v>2343</v>
      </c>
      <c r="C677" s="87" t="str">
        <f t="shared" si="18"/>
        <v>通所独自型サービス2定超同一建物減算２処遇改善加算Ⅱ</v>
      </c>
      <c r="D677" s="340"/>
      <c r="E677" s="340"/>
      <c r="F677" s="297"/>
      <c r="G677" s="118" t="s">
        <v>306</v>
      </c>
      <c r="H677" s="342"/>
      <c r="I677" s="117">
        <f>ROUND(I675*43/1000,0)</f>
        <v>81</v>
      </c>
      <c r="J677" s="157"/>
    </row>
    <row r="678" spans="1:10" ht="31.5" customHeight="1" x14ac:dyDescent="0.15">
      <c r="A678" s="105" t="s">
        <v>228</v>
      </c>
      <c r="B678" s="105" t="str">
        <f t="shared" si="19"/>
        <v>2344</v>
      </c>
      <c r="C678" s="87" t="str">
        <f t="shared" si="18"/>
        <v>通所独自型サービス2定超同一建物減算２処遇改善加算Ⅲ</v>
      </c>
      <c r="D678" s="340"/>
      <c r="E678" s="340"/>
      <c r="F678" s="297"/>
      <c r="G678" s="118" t="s">
        <v>308</v>
      </c>
      <c r="H678" s="342"/>
      <c r="I678" s="117">
        <f>ROUND(I675*23/1000,0)</f>
        <v>43</v>
      </c>
      <c r="J678" s="157"/>
    </row>
    <row r="679" spans="1:10" ht="31.5" customHeight="1" x14ac:dyDescent="0.15">
      <c r="A679" s="105" t="s">
        <v>228</v>
      </c>
      <c r="B679" s="105" t="str">
        <f t="shared" si="19"/>
        <v>2345</v>
      </c>
      <c r="C679" s="87" t="str">
        <f t="shared" si="18"/>
        <v>通所独自型サービス2定超同一建物減算２処遇改善加算Ⅳ</v>
      </c>
      <c r="D679" s="340"/>
      <c r="E679" s="340"/>
      <c r="F679" s="297"/>
      <c r="G679" s="118" t="s">
        <v>310</v>
      </c>
      <c r="H679" s="342"/>
      <c r="I679" s="117">
        <f>ROUND(I678*0.9,0)</f>
        <v>39</v>
      </c>
      <c r="J679" s="157"/>
    </row>
    <row r="680" spans="1:10" ht="31.5" customHeight="1" x14ac:dyDescent="0.15">
      <c r="A680" s="105" t="s">
        <v>228</v>
      </c>
      <c r="B680" s="105" t="str">
        <f t="shared" si="19"/>
        <v>2346</v>
      </c>
      <c r="C680" s="87" t="str">
        <f t="shared" si="18"/>
        <v>通所独自型サービス2定超同一建物減算２処遇改善加算Ⅴ</v>
      </c>
      <c r="D680" s="340"/>
      <c r="E680" s="340"/>
      <c r="F680" s="297"/>
      <c r="G680" s="118" t="s">
        <v>312</v>
      </c>
      <c r="H680" s="342"/>
      <c r="I680" s="117">
        <f>ROUND(I678*0.8,0)</f>
        <v>34</v>
      </c>
      <c r="J680" s="157"/>
    </row>
    <row r="681" spans="1:10" ht="31.5" customHeight="1" x14ac:dyDescent="0.15">
      <c r="A681" s="105" t="s">
        <v>228</v>
      </c>
      <c r="B681" s="105" t="str">
        <f t="shared" si="19"/>
        <v>2347</v>
      </c>
      <c r="C681" s="87" t="str">
        <f t="shared" si="18"/>
        <v>通所独自型サービス2定超同一建物減算２特定処遇改善加算Ⅰ</v>
      </c>
      <c r="D681" s="340"/>
      <c r="E681" s="340"/>
      <c r="F681" s="297"/>
      <c r="G681" s="118" t="s">
        <v>458</v>
      </c>
      <c r="H681" s="342"/>
      <c r="I681" s="117">
        <f>ROUND(I675*12/1000,0)</f>
        <v>22</v>
      </c>
      <c r="J681" s="157"/>
    </row>
    <row r="682" spans="1:10" ht="31.5" customHeight="1" x14ac:dyDescent="0.15">
      <c r="A682" s="105" t="s">
        <v>228</v>
      </c>
      <c r="B682" s="105" t="str">
        <f t="shared" si="19"/>
        <v>2348</v>
      </c>
      <c r="C682" s="87" t="str">
        <f t="shared" si="18"/>
        <v>通所独自型サービス2定超同一建物減算２特定処遇改善加算Ⅱ</v>
      </c>
      <c r="D682" s="340"/>
      <c r="E682" s="340"/>
      <c r="F682" s="297"/>
      <c r="G682" s="118" t="s">
        <v>544</v>
      </c>
      <c r="H682" s="342"/>
      <c r="I682" s="117">
        <f>ROUND(I675*10/1000,0)</f>
        <v>19</v>
      </c>
      <c r="J682" s="157"/>
    </row>
    <row r="683" spans="1:10" s="84" customFormat="1" ht="31.5" customHeight="1" x14ac:dyDescent="0.15">
      <c r="A683" s="105" t="s">
        <v>228</v>
      </c>
      <c r="B683" s="105" t="str">
        <f t="shared" si="19"/>
        <v>2349</v>
      </c>
      <c r="C683" s="87" t="str">
        <f t="shared" si="18"/>
        <v>通所独自型サービス2定超同一建物減算２令和３年９月３０日までの上乗せ分</v>
      </c>
      <c r="D683" s="340"/>
      <c r="E683" s="340"/>
      <c r="F683" s="297"/>
      <c r="G683" s="125" t="s">
        <v>569</v>
      </c>
      <c r="H683" s="342"/>
      <c r="I683" s="119">
        <f>ROUND(I675*1/1000,0)</f>
        <v>2</v>
      </c>
      <c r="J683" s="158"/>
    </row>
    <row r="684" spans="1:10" ht="31.5" customHeight="1" x14ac:dyDescent="0.15">
      <c r="A684" s="105" t="s">
        <v>228</v>
      </c>
      <c r="B684" s="105" t="str">
        <f t="shared" si="19"/>
        <v>2351</v>
      </c>
      <c r="C684" s="87" t="str">
        <f t="shared" si="18"/>
        <v>通所型独自サービス２日割・定超</v>
      </c>
      <c r="D684" s="340"/>
      <c r="E684" s="340"/>
      <c r="F684" s="297"/>
      <c r="G684" s="105" t="s">
        <v>628</v>
      </c>
      <c r="H684" s="342"/>
      <c r="I684" s="120">
        <f>I440*0.7</f>
        <v>79.099999999999994</v>
      </c>
      <c r="J684" s="297" t="s">
        <v>12</v>
      </c>
    </row>
    <row r="685" spans="1:10" ht="31.5" customHeight="1" x14ac:dyDescent="0.15">
      <c r="A685" s="105" t="s">
        <v>228</v>
      </c>
      <c r="B685" s="105" t="str">
        <f t="shared" si="19"/>
        <v>2352</v>
      </c>
      <c r="C685" s="87" t="str">
        <f t="shared" si="18"/>
        <v>通所型独自サービス2日割・定超処遇改善加算Ⅰ</v>
      </c>
      <c r="D685" s="340"/>
      <c r="E685" s="340"/>
      <c r="F685" s="297"/>
      <c r="G685" s="116" t="s">
        <v>304</v>
      </c>
      <c r="H685" s="342"/>
      <c r="I685" s="117">
        <f>ROUND(I684*59/1000,0)</f>
        <v>5</v>
      </c>
      <c r="J685" s="297"/>
    </row>
    <row r="686" spans="1:10" ht="31.5" customHeight="1" x14ac:dyDescent="0.15">
      <c r="A686" s="105" t="s">
        <v>228</v>
      </c>
      <c r="B686" s="105" t="str">
        <f t="shared" si="19"/>
        <v>2353</v>
      </c>
      <c r="C686" s="87" t="str">
        <f t="shared" si="18"/>
        <v>通所型独自サービス2日割・定超処遇改善加算Ⅱ</v>
      </c>
      <c r="D686" s="340"/>
      <c r="E686" s="340"/>
      <c r="F686" s="297"/>
      <c r="G686" s="116" t="s">
        <v>306</v>
      </c>
      <c r="H686" s="342"/>
      <c r="I686" s="117">
        <f>ROUND(I684*43/1000,0)</f>
        <v>3</v>
      </c>
      <c r="J686" s="297"/>
    </row>
    <row r="687" spans="1:10" ht="31.5" customHeight="1" x14ac:dyDescent="0.15">
      <c r="A687" s="105" t="s">
        <v>228</v>
      </c>
      <c r="B687" s="105" t="str">
        <f t="shared" si="19"/>
        <v>2354</v>
      </c>
      <c r="C687" s="87" t="str">
        <f t="shared" si="18"/>
        <v>通所型独自サービス2日割・定超処遇改善加算Ⅲ</v>
      </c>
      <c r="D687" s="340"/>
      <c r="E687" s="340"/>
      <c r="F687" s="297"/>
      <c r="G687" s="116" t="s">
        <v>308</v>
      </c>
      <c r="H687" s="342"/>
      <c r="I687" s="117">
        <f>ROUND(I684*23/1000,0)</f>
        <v>2</v>
      </c>
      <c r="J687" s="297"/>
    </row>
    <row r="688" spans="1:10" ht="31.5" customHeight="1" x14ac:dyDescent="0.15">
      <c r="A688" s="105" t="s">
        <v>228</v>
      </c>
      <c r="B688" s="105" t="str">
        <f t="shared" si="19"/>
        <v>2355</v>
      </c>
      <c r="C688" s="87" t="str">
        <f t="shared" si="18"/>
        <v>通所型独自サービス2日割・定超処遇改善加算Ⅳ</v>
      </c>
      <c r="D688" s="340"/>
      <c r="E688" s="340"/>
      <c r="F688" s="297"/>
      <c r="G688" s="116" t="s">
        <v>310</v>
      </c>
      <c r="H688" s="342"/>
      <c r="I688" s="117">
        <f>ROUND(I687*0.9,0)</f>
        <v>2</v>
      </c>
      <c r="J688" s="297"/>
    </row>
    <row r="689" spans="1:10" ht="31.5" customHeight="1" x14ac:dyDescent="0.15">
      <c r="A689" s="105" t="s">
        <v>228</v>
      </c>
      <c r="B689" s="105" t="str">
        <f t="shared" si="19"/>
        <v>2356</v>
      </c>
      <c r="C689" s="87" t="str">
        <f t="shared" si="18"/>
        <v>通所型独自サービス2日割・定超処遇改善加算Ⅴ</v>
      </c>
      <c r="D689" s="340"/>
      <c r="E689" s="340"/>
      <c r="F689" s="297"/>
      <c r="G689" s="116" t="s">
        <v>312</v>
      </c>
      <c r="H689" s="342"/>
      <c r="I689" s="117">
        <f>ROUND(I687*0.8,0)</f>
        <v>2</v>
      </c>
      <c r="J689" s="297"/>
    </row>
    <row r="690" spans="1:10" ht="31.5" customHeight="1" x14ac:dyDescent="0.15">
      <c r="A690" s="105" t="s">
        <v>228</v>
      </c>
      <c r="B690" s="105" t="str">
        <f t="shared" si="19"/>
        <v>2357</v>
      </c>
      <c r="C690" s="87" t="str">
        <f t="shared" si="18"/>
        <v>通所型独自サービス2日割・定超特定処遇改善加算Ⅰ</v>
      </c>
      <c r="D690" s="340"/>
      <c r="E690" s="340"/>
      <c r="F690" s="297"/>
      <c r="G690" s="118" t="s">
        <v>458</v>
      </c>
      <c r="H690" s="342"/>
      <c r="I690" s="117">
        <f>ROUND(I684*12/1000,0)</f>
        <v>1</v>
      </c>
      <c r="J690" s="297"/>
    </row>
    <row r="691" spans="1:10" ht="31.5" customHeight="1" x14ac:dyDescent="0.15">
      <c r="A691" s="105" t="s">
        <v>228</v>
      </c>
      <c r="B691" s="105" t="str">
        <f t="shared" si="19"/>
        <v>2358</v>
      </c>
      <c r="C691" s="87" t="str">
        <f t="shared" si="18"/>
        <v>通所型独自サービス2日割・定超特定処遇改善加算Ⅱ</v>
      </c>
      <c r="D691" s="340"/>
      <c r="E691" s="340"/>
      <c r="F691" s="297"/>
      <c r="G691" s="118" t="s">
        <v>544</v>
      </c>
      <c r="H691" s="342"/>
      <c r="I691" s="117">
        <f>ROUND(I684*10/1000,0)</f>
        <v>1</v>
      </c>
      <c r="J691" s="297"/>
    </row>
    <row r="692" spans="1:10" ht="31.5" customHeight="1" x14ac:dyDescent="0.15">
      <c r="A692" s="105" t="s">
        <v>228</v>
      </c>
      <c r="B692" s="105" t="str">
        <f t="shared" si="19"/>
        <v>2359</v>
      </c>
      <c r="C692" s="87" t="str">
        <f t="shared" si="18"/>
        <v>通所型独自サービス２日割・定超同一建物減算2</v>
      </c>
      <c r="D692" s="340"/>
      <c r="E692" s="340"/>
      <c r="F692" s="297"/>
      <c r="G692" s="107" t="s">
        <v>633</v>
      </c>
      <c r="H692" s="342"/>
      <c r="I692" s="117">
        <f>ROUND(I448*0.7,0)</f>
        <v>62</v>
      </c>
      <c r="J692" s="297"/>
    </row>
    <row r="693" spans="1:10" ht="31.5" customHeight="1" x14ac:dyDescent="0.15">
      <c r="A693" s="105" t="s">
        <v>228</v>
      </c>
      <c r="B693" s="105" t="str">
        <f t="shared" si="19"/>
        <v>2360</v>
      </c>
      <c r="C693" s="87" t="str">
        <f t="shared" si="18"/>
        <v>通所型独自サービス２日割・定超同一建物減算２処遇改善加算Ⅰ</v>
      </c>
      <c r="D693" s="340"/>
      <c r="E693" s="340"/>
      <c r="F693" s="297"/>
      <c r="G693" s="116" t="s">
        <v>183</v>
      </c>
      <c r="H693" s="342"/>
      <c r="I693" s="117">
        <f>ROUND(I692*59/1000,0)</f>
        <v>4</v>
      </c>
      <c r="J693" s="297"/>
    </row>
    <row r="694" spans="1:10" ht="31.5" customHeight="1" x14ac:dyDescent="0.15">
      <c r="A694" s="105" t="s">
        <v>228</v>
      </c>
      <c r="B694" s="105" t="str">
        <f t="shared" si="19"/>
        <v>2361</v>
      </c>
      <c r="C694" s="87" t="str">
        <f t="shared" si="18"/>
        <v>通所型独自サービス２日割・定超同一建物減算２処遇改善加算Ⅱ</v>
      </c>
      <c r="D694" s="340"/>
      <c r="E694" s="340"/>
      <c r="F694" s="297"/>
      <c r="G694" s="116" t="s">
        <v>184</v>
      </c>
      <c r="H694" s="342"/>
      <c r="I694" s="117">
        <f>ROUND(I692*43/1000,0)</f>
        <v>3</v>
      </c>
      <c r="J694" s="297"/>
    </row>
    <row r="695" spans="1:10" ht="31.5" customHeight="1" x14ac:dyDescent="0.15">
      <c r="A695" s="105" t="s">
        <v>228</v>
      </c>
      <c r="B695" s="105" t="str">
        <f t="shared" si="19"/>
        <v>2362</v>
      </c>
      <c r="C695" s="87" t="str">
        <f t="shared" si="18"/>
        <v>通所型独自サービス２日割・定超同一建物減算２処遇改善加算Ⅲ</v>
      </c>
      <c r="D695" s="340"/>
      <c r="E695" s="340"/>
      <c r="F695" s="297"/>
      <c r="G695" s="116" t="s">
        <v>185</v>
      </c>
      <c r="H695" s="342"/>
      <c r="I695" s="117">
        <f>ROUND(I692*23/1000,0)</f>
        <v>1</v>
      </c>
      <c r="J695" s="297"/>
    </row>
    <row r="696" spans="1:10" ht="31.5" customHeight="1" x14ac:dyDescent="0.15">
      <c r="A696" s="105" t="s">
        <v>228</v>
      </c>
      <c r="B696" s="105" t="str">
        <f t="shared" si="19"/>
        <v>2363</v>
      </c>
      <c r="C696" s="87" t="str">
        <f t="shared" si="18"/>
        <v>通所型独自サービス２日割・定超同一建物減算２処遇改善加算Ⅳ</v>
      </c>
      <c r="D696" s="340"/>
      <c r="E696" s="340"/>
      <c r="F696" s="297"/>
      <c r="G696" s="116" t="s">
        <v>209</v>
      </c>
      <c r="H696" s="342"/>
      <c r="I696" s="117">
        <f>ROUND(I695*0.9,0)</f>
        <v>1</v>
      </c>
      <c r="J696" s="297"/>
    </row>
    <row r="697" spans="1:10" ht="31.5" customHeight="1" x14ac:dyDescent="0.15">
      <c r="A697" s="105" t="s">
        <v>228</v>
      </c>
      <c r="B697" s="105" t="str">
        <f t="shared" si="19"/>
        <v>2364</v>
      </c>
      <c r="C697" s="87" t="str">
        <f t="shared" si="18"/>
        <v>通所型独自サービス２日割・定超同一建物減算２処遇改善加算Ⅴ</v>
      </c>
      <c r="D697" s="340"/>
      <c r="E697" s="340"/>
      <c r="F697" s="297"/>
      <c r="G697" s="116" t="s">
        <v>204</v>
      </c>
      <c r="H697" s="342"/>
      <c r="I697" s="117">
        <f>ROUND(I695*0.8,0)</f>
        <v>1</v>
      </c>
      <c r="J697" s="297"/>
    </row>
    <row r="698" spans="1:10" ht="31.5" customHeight="1" x14ac:dyDescent="0.15">
      <c r="A698" s="105" t="s">
        <v>228</v>
      </c>
      <c r="B698" s="105" t="str">
        <f t="shared" si="19"/>
        <v>2365</v>
      </c>
      <c r="C698" s="87" t="str">
        <f t="shared" si="18"/>
        <v>通所型独自サービス２日割・定超同一建物減算２特定処遇改善加算Ⅰ</v>
      </c>
      <c r="D698" s="340"/>
      <c r="E698" s="340"/>
      <c r="F698" s="297"/>
      <c r="G698" s="118" t="s">
        <v>458</v>
      </c>
      <c r="H698" s="342"/>
      <c r="I698" s="117">
        <f>ROUND(I692*12/1000,0)</f>
        <v>1</v>
      </c>
      <c r="J698" s="297"/>
    </row>
    <row r="699" spans="1:10" ht="31.5" customHeight="1" x14ac:dyDescent="0.15">
      <c r="A699" s="105" t="s">
        <v>228</v>
      </c>
      <c r="B699" s="105" t="str">
        <f t="shared" si="19"/>
        <v>2366</v>
      </c>
      <c r="C699" s="87" t="str">
        <f t="shared" si="18"/>
        <v>通所型独自サービス２日割・定超同一建物減算２特定処遇改善加算Ⅱ</v>
      </c>
      <c r="D699" s="340"/>
      <c r="E699" s="340"/>
      <c r="F699" s="297"/>
      <c r="G699" s="118" t="s">
        <v>544</v>
      </c>
      <c r="H699" s="342"/>
      <c r="I699" s="117">
        <f>ROUND(I692*10/1000,0)</f>
        <v>1</v>
      </c>
      <c r="J699" s="297"/>
    </row>
    <row r="700" spans="1:10" ht="31.5" customHeight="1" x14ac:dyDescent="0.15">
      <c r="A700" s="66"/>
      <c r="B700" s="66"/>
      <c r="C700" s="123"/>
      <c r="D700" s="126"/>
      <c r="E700" s="126"/>
      <c r="F700" s="126"/>
      <c r="G700" s="127"/>
      <c r="H700" s="43"/>
      <c r="I700" s="128"/>
      <c r="J700" s="43"/>
    </row>
    <row r="701" spans="1:10" ht="31.5" customHeight="1" x14ac:dyDescent="0.15">
      <c r="A701" s="51" t="s">
        <v>24</v>
      </c>
      <c r="I701" s="60"/>
    </row>
    <row r="702" spans="1:10" ht="31.5" customHeight="1" x14ac:dyDescent="0.15">
      <c r="A702" s="182" t="s">
        <v>2</v>
      </c>
      <c r="B702" s="182"/>
      <c r="C702" s="180" t="s">
        <v>3</v>
      </c>
      <c r="D702" s="182" t="s">
        <v>4</v>
      </c>
      <c r="E702" s="182"/>
      <c r="F702" s="182"/>
      <c r="G702" s="182"/>
      <c r="H702" s="182"/>
      <c r="I702" s="346" t="s">
        <v>9</v>
      </c>
      <c r="J702" s="182" t="s">
        <v>10</v>
      </c>
    </row>
    <row r="703" spans="1:10" ht="31.5" customHeight="1" x14ac:dyDescent="0.15">
      <c r="A703" s="54" t="s">
        <v>0</v>
      </c>
      <c r="B703" s="54" t="s">
        <v>1</v>
      </c>
      <c r="C703" s="181"/>
      <c r="D703" s="182"/>
      <c r="E703" s="182"/>
      <c r="F703" s="182"/>
      <c r="G703" s="182"/>
      <c r="H703" s="182"/>
      <c r="I703" s="346"/>
      <c r="J703" s="182"/>
    </row>
    <row r="704" spans="1:10" ht="31.5" customHeight="1" x14ac:dyDescent="0.15">
      <c r="A704" s="105" t="s">
        <v>215</v>
      </c>
      <c r="B704" s="105" t="str">
        <f t="shared" ref="B704:B735" si="20">2&amp;RIGHT(B320,3)</f>
        <v>2401</v>
      </c>
      <c r="C704" s="129" t="str">
        <f>C320</f>
        <v>通所型独自サービス１・人欠</v>
      </c>
      <c r="D704" s="353" t="s">
        <v>216</v>
      </c>
      <c r="E704" s="341"/>
      <c r="F704" s="297" t="s">
        <v>27</v>
      </c>
      <c r="G704" s="105" t="s">
        <v>621</v>
      </c>
      <c r="H704" s="340" t="s">
        <v>158</v>
      </c>
      <c r="I704" s="130">
        <f>I636</f>
        <v>1170</v>
      </c>
      <c r="J704" s="156" t="s">
        <v>11</v>
      </c>
    </row>
    <row r="705" spans="1:10" ht="31.5" customHeight="1" x14ac:dyDescent="0.15">
      <c r="A705" s="105" t="s">
        <v>215</v>
      </c>
      <c r="B705" s="105" t="str">
        <f t="shared" si="20"/>
        <v>2402</v>
      </c>
      <c r="C705" s="129" t="str">
        <f t="shared" ref="C705:C767" si="21">C321</f>
        <v>通所型独自サービス１・人欠処遇改善加算Ⅰ</v>
      </c>
      <c r="D705" s="354"/>
      <c r="E705" s="342"/>
      <c r="F705" s="297"/>
      <c r="G705" s="118" t="s">
        <v>304</v>
      </c>
      <c r="H705" s="340"/>
      <c r="I705" s="130">
        <f t="shared" ref="I705:I711" si="22">I637</f>
        <v>69</v>
      </c>
      <c r="J705" s="157"/>
    </row>
    <row r="706" spans="1:10" ht="31.5" customHeight="1" x14ac:dyDescent="0.15">
      <c r="A706" s="105" t="s">
        <v>215</v>
      </c>
      <c r="B706" s="105" t="str">
        <f t="shared" si="20"/>
        <v>2403</v>
      </c>
      <c r="C706" s="129" t="str">
        <f t="shared" si="21"/>
        <v>通所型独自サービス１・人欠処遇改善加算Ⅱ</v>
      </c>
      <c r="D706" s="354"/>
      <c r="E706" s="342"/>
      <c r="F706" s="297"/>
      <c r="G706" s="118" t="s">
        <v>306</v>
      </c>
      <c r="H706" s="340"/>
      <c r="I706" s="130">
        <f t="shared" si="22"/>
        <v>50</v>
      </c>
      <c r="J706" s="157"/>
    </row>
    <row r="707" spans="1:10" ht="31.5" customHeight="1" x14ac:dyDescent="0.15">
      <c r="A707" s="105" t="s">
        <v>215</v>
      </c>
      <c r="B707" s="105" t="str">
        <f t="shared" si="20"/>
        <v>2404</v>
      </c>
      <c r="C707" s="129" t="str">
        <f t="shared" si="21"/>
        <v>通所型独自サービス１・人欠処遇改善加算Ⅲ</v>
      </c>
      <c r="D707" s="354"/>
      <c r="E707" s="342"/>
      <c r="F707" s="297"/>
      <c r="G707" s="118" t="s">
        <v>308</v>
      </c>
      <c r="H707" s="340"/>
      <c r="I707" s="130">
        <f t="shared" si="22"/>
        <v>27</v>
      </c>
      <c r="J707" s="157"/>
    </row>
    <row r="708" spans="1:10" ht="31.5" customHeight="1" x14ac:dyDescent="0.15">
      <c r="A708" s="105" t="s">
        <v>228</v>
      </c>
      <c r="B708" s="105" t="str">
        <f t="shared" si="20"/>
        <v>2405</v>
      </c>
      <c r="C708" s="129" t="str">
        <f t="shared" si="21"/>
        <v>通所型独自サービス１・人欠処遇改善加算Ⅳ</v>
      </c>
      <c r="D708" s="354"/>
      <c r="E708" s="342"/>
      <c r="F708" s="297"/>
      <c r="G708" s="118" t="s">
        <v>563</v>
      </c>
      <c r="H708" s="340"/>
      <c r="I708" s="130">
        <f t="shared" si="22"/>
        <v>24</v>
      </c>
      <c r="J708" s="157"/>
    </row>
    <row r="709" spans="1:10" ht="31.5" customHeight="1" x14ac:dyDescent="0.15">
      <c r="A709" s="105" t="s">
        <v>228</v>
      </c>
      <c r="B709" s="105" t="str">
        <f t="shared" si="20"/>
        <v>2406</v>
      </c>
      <c r="C709" s="129" t="str">
        <f t="shared" si="21"/>
        <v>通所型独自サービス１・人欠処遇改善加算Ⅴ</v>
      </c>
      <c r="D709" s="354"/>
      <c r="E709" s="342"/>
      <c r="F709" s="297"/>
      <c r="G709" s="118" t="s">
        <v>312</v>
      </c>
      <c r="H709" s="340"/>
      <c r="I709" s="130">
        <f t="shared" si="22"/>
        <v>22</v>
      </c>
      <c r="J709" s="157"/>
    </row>
    <row r="710" spans="1:10" ht="31.5" customHeight="1" x14ac:dyDescent="0.15">
      <c r="A710" s="105" t="s">
        <v>228</v>
      </c>
      <c r="B710" s="105" t="str">
        <f t="shared" si="20"/>
        <v>2407</v>
      </c>
      <c r="C710" s="129" t="str">
        <f t="shared" si="21"/>
        <v>通所型独自サービス１・人欠特定処遇改善加算Ⅰ</v>
      </c>
      <c r="D710" s="354"/>
      <c r="E710" s="342"/>
      <c r="F710" s="297"/>
      <c r="G710" s="118" t="s">
        <v>458</v>
      </c>
      <c r="H710" s="340"/>
      <c r="I710" s="130">
        <f t="shared" si="22"/>
        <v>14</v>
      </c>
      <c r="J710" s="157"/>
    </row>
    <row r="711" spans="1:10" ht="31.5" customHeight="1" x14ac:dyDescent="0.15">
      <c r="A711" s="105" t="s">
        <v>228</v>
      </c>
      <c r="B711" s="105" t="str">
        <f t="shared" si="20"/>
        <v>2408</v>
      </c>
      <c r="C711" s="129" t="str">
        <f t="shared" si="21"/>
        <v>通所型独自サービス１・人欠特定処遇改善加算Ⅱ</v>
      </c>
      <c r="D711" s="354"/>
      <c r="E711" s="342"/>
      <c r="F711" s="297"/>
      <c r="G711" s="118" t="s">
        <v>544</v>
      </c>
      <c r="H711" s="340"/>
      <c r="I711" s="130">
        <f t="shared" si="22"/>
        <v>12</v>
      </c>
      <c r="J711" s="157"/>
    </row>
    <row r="712" spans="1:10" s="84" customFormat="1" ht="31.5" customHeight="1" x14ac:dyDescent="0.15">
      <c r="A712" s="105" t="s">
        <v>228</v>
      </c>
      <c r="B712" s="105" t="str">
        <f t="shared" si="20"/>
        <v>2409</v>
      </c>
      <c r="C712" s="129" t="str">
        <f t="shared" si="21"/>
        <v>通所型独自サービス１・人欠令和３年９月３０日までの上乗せ分</v>
      </c>
      <c r="D712" s="354"/>
      <c r="E712" s="342"/>
      <c r="F712" s="297"/>
      <c r="G712" s="125" t="s">
        <v>569</v>
      </c>
      <c r="H712" s="340"/>
      <c r="I712" s="119">
        <f>ROUND(I704*1/1000,0)</f>
        <v>1</v>
      </c>
      <c r="J712" s="157"/>
    </row>
    <row r="713" spans="1:10" ht="31.5" customHeight="1" x14ac:dyDescent="0.15">
      <c r="A713" s="105" t="s">
        <v>228</v>
      </c>
      <c r="B713" s="105" t="str">
        <f t="shared" si="20"/>
        <v>2411</v>
      </c>
      <c r="C713" s="129" t="str">
        <f t="shared" si="21"/>
        <v>通所型独自サービス１・人欠同一建物減算１</v>
      </c>
      <c r="D713" s="354"/>
      <c r="E713" s="342"/>
      <c r="F713" s="297"/>
      <c r="G713" s="105" t="s">
        <v>678</v>
      </c>
      <c r="H713" s="340"/>
      <c r="I713" s="130">
        <f t="shared" ref="I713:I720" si="23">I645</f>
        <v>907.19999999999993</v>
      </c>
      <c r="J713" s="157"/>
    </row>
    <row r="714" spans="1:10" ht="31.5" customHeight="1" x14ac:dyDescent="0.15">
      <c r="A714" s="105" t="s">
        <v>228</v>
      </c>
      <c r="B714" s="105" t="str">
        <f t="shared" si="20"/>
        <v>2412</v>
      </c>
      <c r="C714" s="129" t="str">
        <f t="shared" si="21"/>
        <v>通所型独自サービス１・人欠同一建物減算１処遇改善加算Ⅰ</v>
      </c>
      <c r="D714" s="354"/>
      <c r="E714" s="342"/>
      <c r="F714" s="297"/>
      <c r="G714" s="118" t="s">
        <v>304</v>
      </c>
      <c r="H714" s="340"/>
      <c r="I714" s="130">
        <f t="shared" si="23"/>
        <v>54</v>
      </c>
      <c r="J714" s="157"/>
    </row>
    <row r="715" spans="1:10" ht="31.5" customHeight="1" x14ac:dyDescent="0.15">
      <c r="A715" s="105" t="s">
        <v>228</v>
      </c>
      <c r="B715" s="105" t="str">
        <f t="shared" si="20"/>
        <v>2413</v>
      </c>
      <c r="C715" s="129" t="str">
        <f t="shared" si="21"/>
        <v>通所型独自サービス１・人欠同一建物減算１処遇改善加算Ⅱ</v>
      </c>
      <c r="D715" s="354"/>
      <c r="E715" s="342"/>
      <c r="F715" s="297"/>
      <c r="G715" s="118" t="s">
        <v>306</v>
      </c>
      <c r="H715" s="340"/>
      <c r="I715" s="130">
        <f t="shared" si="23"/>
        <v>39</v>
      </c>
      <c r="J715" s="157"/>
    </row>
    <row r="716" spans="1:10" ht="31.5" customHeight="1" x14ac:dyDescent="0.15">
      <c r="A716" s="105" t="s">
        <v>228</v>
      </c>
      <c r="B716" s="105" t="str">
        <f t="shared" si="20"/>
        <v>2414</v>
      </c>
      <c r="C716" s="129" t="str">
        <f t="shared" si="21"/>
        <v>通所型独自サービス１・人欠同一建物減算１処遇改善加算Ⅲ</v>
      </c>
      <c r="D716" s="354"/>
      <c r="E716" s="342"/>
      <c r="F716" s="297"/>
      <c r="G716" s="118" t="s">
        <v>308</v>
      </c>
      <c r="H716" s="340"/>
      <c r="I716" s="130">
        <f t="shared" si="23"/>
        <v>21</v>
      </c>
      <c r="J716" s="157"/>
    </row>
    <row r="717" spans="1:10" ht="31.5" customHeight="1" x14ac:dyDescent="0.15">
      <c r="A717" s="105" t="s">
        <v>228</v>
      </c>
      <c r="B717" s="105" t="str">
        <f t="shared" si="20"/>
        <v>2415</v>
      </c>
      <c r="C717" s="129" t="str">
        <f t="shared" si="21"/>
        <v>通所型独自サービス１・人欠同一建物減算１処遇改善加算Ⅳ</v>
      </c>
      <c r="D717" s="354"/>
      <c r="E717" s="342"/>
      <c r="F717" s="297"/>
      <c r="G717" s="118" t="s">
        <v>563</v>
      </c>
      <c r="H717" s="340"/>
      <c r="I717" s="130">
        <f t="shared" si="23"/>
        <v>19</v>
      </c>
      <c r="J717" s="157"/>
    </row>
    <row r="718" spans="1:10" ht="31.5" customHeight="1" x14ac:dyDescent="0.15">
      <c r="A718" s="105" t="s">
        <v>228</v>
      </c>
      <c r="B718" s="105" t="str">
        <f t="shared" si="20"/>
        <v>2416</v>
      </c>
      <c r="C718" s="129" t="str">
        <f t="shared" si="21"/>
        <v>通所型独自サービス１・人欠同一建物減算１処遇改善加算Ⅴ</v>
      </c>
      <c r="D718" s="354"/>
      <c r="E718" s="342"/>
      <c r="F718" s="297"/>
      <c r="G718" s="118" t="s">
        <v>312</v>
      </c>
      <c r="H718" s="340"/>
      <c r="I718" s="130">
        <f t="shared" si="23"/>
        <v>17</v>
      </c>
      <c r="J718" s="157"/>
    </row>
    <row r="719" spans="1:10" ht="31.5" customHeight="1" x14ac:dyDescent="0.15">
      <c r="A719" s="105" t="s">
        <v>228</v>
      </c>
      <c r="B719" s="105" t="str">
        <f t="shared" si="20"/>
        <v>2417</v>
      </c>
      <c r="C719" s="129" t="str">
        <f t="shared" si="21"/>
        <v>通所型独自サービス１・人欠同一建物減算１特定処遇改善加算Ⅰ</v>
      </c>
      <c r="D719" s="354"/>
      <c r="E719" s="342"/>
      <c r="F719" s="297"/>
      <c r="G719" s="118" t="s">
        <v>458</v>
      </c>
      <c r="H719" s="340"/>
      <c r="I719" s="130">
        <f t="shared" si="23"/>
        <v>11</v>
      </c>
      <c r="J719" s="157"/>
    </row>
    <row r="720" spans="1:10" ht="31.5" customHeight="1" x14ac:dyDescent="0.15">
      <c r="A720" s="105" t="s">
        <v>228</v>
      </c>
      <c r="B720" s="105" t="str">
        <f t="shared" si="20"/>
        <v>2418</v>
      </c>
      <c r="C720" s="129" t="str">
        <f t="shared" si="21"/>
        <v>通所型独自サービス１・人欠同一建物減算１特定処遇改善加Ⅱ</v>
      </c>
      <c r="D720" s="354"/>
      <c r="E720" s="342"/>
      <c r="F720" s="297"/>
      <c r="G720" s="118" t="s">
        <v>544</v>
      </c>
      <c r="H720" s="340"/>
      <c r="I720" s="130">
        <f t="shared" si="23"/>
        <v>9</v>
      </c>
      <c r="J720" s="157"/>
    </row>
    <row r="721" spans="1:10" s="84" customFormat="1" ht="31.5" customHeight="1" x14ac:dyDescent="0.15">
      <c r="A721" s="105" t="s">
        <v>228</v>
      </c>
      <c r="B721" s="105" t="str">
        <f t="shared" si="20"/>
        <v>2419</v>
      </c>
      <c r="C721" s="129" t="str">
        <f t="shared" si="21"/>
        <v>通所型独自サービス１・人欠同一建物減算１令和３年９月３０日までの上乗せ分</v>
      </c>
      <c r="D721" s="354"/>
      <c r="E721" s="342"/>
      <c r="F721" s="297"/>
      <c r="G721" s="125" t="s">
        <v>569</v>
      </c>
      <c r="H721" s="340"/>
      <c r="I721" s="119">
        <f>ROUND(I713*1/1000,0)</f>
        <v>1</v>
      </c>
      <c r="J721" s="158"/>
    </row>
    <row r="722" spans="1:10" ht="31.5" customHeight="1" x14ac:dyDescent="0.15">
      <c r="A722" s="105" t="s">
        <v>228</v>
      </c>
      <c r="B722" s="105" t="str">
        <f t="shared" si="20"/>
        <v>2421</v>
      </c>
      <c r="C722" s="129" t="str">
        <f t="shared" si="21"/>
        <v>通所型独自サービス１日割・人欠</v>
      </c>
      <c r="D722" s="354"/>
      <c r="E722" s="342"/>
      <c r="F722" s="297"/>
      <c r="G722" s="105" t="s">
        <v>623</v>
      </c>
      <c r="H722" s="340"/>
      <c r="I722" s="130">
        <f t="shared" ref="I722:I741" si="24">I654</f>
        <v>38.5</v>
      </c>
      <c r="J722" s="156" t="s">
        <v>12</v>
      </c>
    </row>
    <row r="723" spans="1:10" ht="31.5" customHeight="1" x14ac:dyDescent="0.15">
      <c r="A723" s="105" t="s">
        <v>228</v>
      </c>
      <c r="B723" s="105" t="str">
        <f t="shared" si="20"/>
        <v>2422</v>
      </c>
      <c r="C723" s="129" t="str">
        <f t="shared" si="21"/>
        <v>通所型独自サービス１日割・人欠処遇改善加算Ⅰ</v>
      </c>
      <c r="D723" s="354"/>
      <c r="E723" s="342"/>
      <c r="F723" s="297"/>
      <c r="G723" s="116" t="s">
        <v>304</v>
      </c>
      <c r="H723" s="340"/>
      <c r="I723" s="130">
        <f t="shared" si="24"/>
        <v>2</v>
      </c>
      <c r="J723" s="157"/>
    </row>
    <row r="724" spans="1:10" ht="31.5" customHeight="1" x14ac:dyDescent="0.15">
      <c r="A724" s="105" t="s">
        <v>228</v>
      </c>
      <c r="B724" s="105" t="str">
        <f t="shared" si="20"/>
        <v>2423</v>
      </c>
      <c r="C724" s="129" t="str">
        <f t="shared" si="21"/>
        <v>通所型独自サービス１日割・人欠処遇改善加算Ⅱ</v>
      </c>
      <c r="D724" s="354"/>
      <c r="E724" s="342"/>
      <c r="F724" s="297"/>
      <c r="G724" s="116" t="s">
        <v>306</v>
      </c>
      <c r="H724" s="340"/>
      <c r="I724" s="130">
        <f t="shared" si="24"/>
        <v>2</v>
      </c>
      <c r="J724" s="157"/>
    </row>
    <row r="725" spans="1:10" ht="31.5" customHeight="1" x14ac:dyDescent="0.15">
      <c r="A725" s="105" t="s">
        <v>228</v>
      </c>
      <c r="B725" s="105" t="str">
        <f t="shared" si="20"/>
        <v>2424</v>
      </c>
      <c r="C725" s="129" t="str">
        <f t="shared" si="21"/>
        <v>通所型独自サービス１日割・人欠処遇改善加算Ⅲ</v>
      </c>
      <c r="D725" s="354"/>
      <c r="E725" s="342"/>
      <c r="F725" s="297"/>
      <c r="G725" s="116" t="s">
        <v>308</v>
      </c>
      <c r="H725" s="340"/>
      <c r="I725" s="130">
        <f t="shared" si="24"/>
        <v>1</v>
      </c>
      <c r="J725" s="157"/>
    </row>
    <row r="726" spans="1:10" ht="31.5" customHeight="1" x14ac:dyDescent="0.15">
      <c r="A726" s="105" t="s">
        <v>228</v>
      </c>
      <c r="B726" s="105" t="str">
        <f t="shared" si="20"/>
        <v>2425</v>
      </c>
      <c r="C726" s="129" t="str">
        <f t="shared" si="21"/>
        <v>通所型独自サービス１日割・人欠処遇改善加算Ⅳ</v>
      </c>
      <c r="D726" s="354"/>
      <c r="E726" s="342"/>
      <c r="F726" s="297"/>
      <c r="G726" s="116" t="s">
        <v>563</v>
      </c>
      <c r="H726" s="340"/>
      <c r="I726" s="130">
        <f t="shared" si="24"/>
        <v>1</v>
      </c>
      <c r="J726" s="157"/>
    </row>
    <row r="727" spans="1:10" ht="35.25" customHeight="1" x14ac:dyDescent="0.15">
      <c r="A727" s="105" t="s">
        <v>228</v>
      </c>
      <c r="B727" s="105" t="str">
        <f t="shared" si="20"/>
        <v>2426</v>
      </c>
      <c r="C727" s="129" t="str">
        <f t="shared" si="21"/>
        <v>通所型独自サービス１日割・人欠処遇改善加算Ⅴ</v>
      </c>
      <c r="D727" s="354"/>
      <c r="E727" s="342"/>
      <c r="F727" s="297"/>
      <c r="G727" s="116" t="s">
        <v>312</v>
      </c>
      <c r="H727" s="340"/>
      <c r="I727" s="130">
        <f t="shared" si="24"/>
        <v>1</v>
      </c>
      <c r="J727" s="157"/>
    </row>
    <row r="728" spans="1:10" s="84" customFormat="1" ht="31.5" customHeight="1" x14ac:dyDescent="0.15">
      <c r="A728" s="105" t="s">
        <v>228</v>
      </c>
      <c r="B728" s="105" t="str">
        <f t="shared" si="20"/>
        <v>2467</v>
      </c>
      <c r="C728" s="129" t="str">
        <f t="shared" si="21"/>
        <v>通所独自型サービス1日割人欠同一建物減算１</v>
      </c>
      <c r="D728" s="354"/>
      <c r="E728" s="342"/>
      <c r="F728" s="297"/>
      <c r="G728" s="107" t="s">
        <v>679</v>
      </c>
      <c r="H728" s="340"/>
      <c r="I728" s="130">
        <f t="shared" si="24"/>
        <v>29.4</v>
      </c>
      <c r="J728" s="157"/>
    </row>
    <row r="729" spans="1:10" s="84" customFormat="1" ht="31.5" customHeight="1" x14ac:dyDescent="0.15">
      <c r="A729" s="105" t="s">
        <v>228</v>
      </c>
      <c r="B729" s="105" t="str">
        <f t="shared" si="20"/>
        <v>2468</v>
      </c>
      <c r="C729" s="129" t="str">
        <f t="shared" si="21"/>
        <v>通所独自型サービス1日割人欠同一建物減算１処遇改善加算Ⅰ</v>
      </c>
      <c r="D729" s="354"/>
      <c r="E729" s="342"/>
      <c r="F729" s="297"/>
      <c r="G729" s="116" t="s">
        <v>183</v>
      </c>
      <c r="H729" s="340"/>
      <c r="I729" s="130">
        <f t="shared" si="24"/>
        <v>2</v>
      </c>
      <c r="J729" s="157"/>
    </row>
    <row r="730" spans="1:10" s="84" customFormat="1" ht="31.5" customHeight="1" x14ac:dyDescent="0.15">
      <c r="A730" s="105" t="s">
        <v>228</v>
      </c>
      <c r="B730" s="105" t="str">
        <f t="shared" si="20"/>
        <v>2469</v>
      </c>
      <c r="C730" s="129" t="str">
        <f t="shared" si="21"/>
        <v>通所独自型サービス1日割人欠同一建物減算１処遇改善加算Ⅱ</v>
      </c>
      <c r="D730" s="354"/>
      <c r="E730" s="342"/>
      <c r="F730" s="297"/>
      <c r="G730" s="116" t="s">
        <v>184</v>
      </c>
      <c r="H730" s="340"/>
      <c r="I730" s="130">
        <f t="shared" si="24"/>
        <v>1</v>
      </c>
      <c r="J730" s="157"/>
    </row>
    <row r="731" spans="1:10" s="84" customFormat="1" ht="31.5" customHeight="1" x14ac:dyDescent="0.15">
      <c r="A731" s="105" t="s">
        <v>228</v>
      </c>
      <c r="B731" s="105" t="str">
        <f t="shared" si="20"/>
        <v>2470</v>
      </c>
      <c r="C731" s="129" t="str">
        <f t="shared" si="21"/>
        <v>通所独自型サービス1日割人欠同一建物減算１処遇改善加算Ⅲ</v>
      </c>
      <c r="D731" s="354"/>
      <c r="E731" s="342"/>
      <c r="F731" s="297"/>
      <c r="G731" s="116" t="s">
        <v>185</v>
      </c>
      <c r="H731" s="340"/>
      <c r="I731" s="130">
        <f t="shared" si="24"/>
        <v>1</v>
      </c>
      <c r="J731" s="157"/>
    </row>
    <row r="732" spans="1:10" s="84" customFormat="1" ht="31.5" customHeight="1" x14ac:dyDescent="0.15">
      <c r="A732" s="105" t="s">
        <v>228</v>
      </c>
      <c r="B732" s="105" t="str">
        <f t="shared" si="20"/>
        <v>2471</v>
      </c>
      <c r="C732" s="129" t="str">
        <f t="shared" si="21"/>
        <v>通所独自型サービス1日割人欠同一建物減算１処遇改善加算Ⅳ</v>
      </c>
      <c r="D732" s="354"/>
      <c r="E732" s="342"/>
      <c r="F732" s="297"/>
      <c r="G732" s="116" t="s">
        <v>203</v>
      </c>
      <c r="H732" s="340"/>
      <c r="I732" s="130">
        <f t="shared" si="24"/>
        <v>1</v>
      </c>
      <c r="J732" s="157"/>
    </row>
    <row r="733" spans="1:10" s="84" customFormat="1" ht="31.5" customHeight="1" x14ac:dyDescent="0.15">
      <c r="A733" s="105" t="s">
        <v>228</v>
      </c>
      <c r="B733" s="105" t="str">
        <f t="shared" si="20"/>
        <v>2472</v>
      </c>
      <c r="C733" s="129" t="str">
        <f t="shared" si="21"/>
        <v>通所独自型サービス1日割人欠同一建物減算１処遇改善加算Ⅴ</v>
      </c>
      <c r="D733" s="354"/>
      <c r="E733" s="342"/>
      <c r="F733" s="297"/>
      <c r="G733" s="116" t="s">
        <v>204</v>
      </c>
      <c r="H733" s="340"/>
      <c r="I733" s="130">
        <f t="shared" si="24"/>
        <v>1</v>
      </c>
      <c r="J733" s="158"/>
    </row>
    <row r="734" spans="1:10" ht="31.5" customHeight="1" x14ac:dyDescent="0.15">
      <c r="A734" s="105" t="s">
        <v>228</v>
      </c>
      <c r="B734" s="105" t="str">
        <f t="shared" si="20"/>
        <v>2431</v>
      </c>
      <c r="C734" s="129" t="str">
        <f t="shared" si="21"/>
        <v>通所型独自サービス２・人欠</v>
      </c>
      <c r="D734" s="354"/>
      <c r="E734" s="342"/>
      <c r="F734" s="297" t="s">
        <v>29</v>
      </c>
      <c r="G734" s="105" t="s">
        <v>625</v>
      </c>
      <c r="H734" s="340"/>
      <c r="I734" s="130">
        <f t="shared" si="24"/>
        <v>2399.6</v>
      </c>
      <c r="J734" s="156" t="s">
        <v>11</v>
      </c>
    </row>
    <row r="735" spans="1:10" ht="31.5" customHeight="1" x14ac:dyDescent="0.15">
      <c r="A735" s="105" t="s">
        <v>228</v>
      </c>
      <c r="B735" s="105" t="str">
        <f t="shared" si="20"/>
        <v>2432</v>
      </c>
      <c r="C735" s="129" t="str">
        <f t="shared" si="21"/>
        <v>通所型独自サービス２・人欠処遇改善加算Ⅰ</v>
      </c>
      <c r="D735" s="354"/>
      <c r="E735" s="342"/>
      <c r="F735" s="297"/>
      <c r="G735" s="118" t="s">
        <v>304</v>
      </c>
      <c r="H735" s="340"/>
      <c r="I735" s="130">
        <f t="shared" si="24"/>
        <v>142</v>
      </c>
      <c r="J735" s="157"/>
    </row>
    <row r="736" spans="1:10" ht="31.5" customHeight="1" x14ac:dyDescent="0.15">
      <c r="A736" s="105" t="s">
        <v>228</v>
      </c>
      <c r="B736" s="105" t="str">
        <f t="shared" ref="B736:B767" si="25">2&amp;RIGHT(B352,3)</f>
        <v>2433</v>
      </c>
      <c r="C736" s="129" t="str">
        <f t="shared" si="21"/>
        <v>通所型独自サービス２・人欠処遇改善加算Ⅱ</v>
      </c>
      <c r="D736" s="354"/>
      <c r="E736" s="342"/>
      <c r="F736" s="297"/>
      <c r="G736" s="118" t="s">
        <v>306</v>
      </c>
      <c r="H736" s="340"/>
      <c r="I736" s="130">
        <f t="shared" si="24"/>
        <v>103</v>
      </c>
      <c r="J736" s="157"/>
    </row>
    <row r="737" spans="1:10" ht="31.5" customHeight="1" x14ac:dyDescent="0.15">
      <c r="A737" s="105" t="s">
        <v>228</v>
      </c>
      <c r="B737" s="105" t="str">
        <f t="shared" si="25"/>
        <v>2434</v>
      </c>
      <c r="C737" s="129" t="str">
        <f t="shared" si="21"/>
        <v>通所型独自サービス２・人欠処遇改善加算Ⅲ</v>
      </c>
      <c r="D737" s="354"/>
      <c r="E737" s="342"/>
      <c r="F737" s="297"/>
      <c r="G737" s="118" t="s">
        <v>308</v>
      </c>
      <c r="H737" s="340"/>
      <c r="I737" s="130">
        <f t="shared" si="24"/>
        <v>55</v>
      </c>
      <c r="J737" s="157"/>
    </row>
    <row r="738" spans="1:10" ht="31.5" customHeight="1" x14ac:dyDescent="0.15">
      <c r="A738" s="105" t="s">
        <v>228</v>
      </c>
      <c r="B738" s="105" t="str">
        <f t="shared" si="25"/>
        <v>2435</v>
      </c>
      <c r="C738" s="129" t="str">
        <f t="shared" si="21"/>
        <v>通所型独自サービス２・人欠処遇改善加算Ⅳ</v>
      </c>
      <c r="D738" s="354"/>
      <c r="E738" s="342"/>
      <c r="F738" s="297"/>
      <c r="G738" s="118" t="s">
        <v>563</v>
      </c>
      <c r="H738" s="340"/>
      <c r="I738" s="130">
        <f t="shared" si="24"/>
        <v>50</v>
      </c>
      <c r="J738" s="157"/>
    </row>
    <row r="739" spans="1:10" ht="31.5" customHeight="1" x14ac:dyDescent="0.15">
      <c r="A739" s="105" t="s">
        <v>228</v>
      </c>
      <c r="B739" s="105" t="str">
        <f t="shared" si="25"/>
        <v>2436</v>
      </c>
      <c r="C739" s="129" t="str">
        <f t="shared" si="21"/>
        <v>通所型独自サービス２・人欠処遇改善加算Ⅴ</v>
      </c>
      <c r="D739" s="354"/>
      <c r="E739" s="342"/>
      <c r="F739" s="297"/>
      <c r="G739" s="118" t="s">
        <v>312</v>
      </c>
      <c r="H739" s="340"/>
      <c r="I739" s="130">
        <f t="shared" si="24"/>
        <v>44</v>
      </c>
      <c r="J739" s="157"/>
    </row>
    <row r="740" spans="1:10" ht="31.5" customHeight="1" x14ac:dyDescent="0.15">
      <c r="A740" s="105" t="s">
        <v>228</v>
      </c>
      <c r="B740" s="105" t="str">
        <f t="shared" si="25"/>
        <v>2437</v>
      </c>
      <c r="C740" s="129" t="str">
        <f t="shared" si="21"/>
        <v>通所型独自サービス２・人欠特定処遇改善加算Ⅰ</v>
      </c>
      <c r="D740" s="354"/>
      <c r="E740" s="342"/>
      <c r="F740" s="297"/>
      <c r="G740" s="118" t="s">
        <v>458</v>
      </c>
      <c r="H740" s="340"/>
      <c r="I740" s="130">
        <f t="shared" si="24"/>
        <v>29</v>
      </c>
      <c r="J740" s="157"/>
    </row>
    <row r="741" spans="1:10" ht="31.5" customHeight="1" x14ac:dyDescent="0.15">
      <c r="A741" s="105" t="s">
        <v>228</v>
      </c>
      <c r="B741" s="105" t="str">
        <f t="shared" si="25"/>
        <v>2438</v>
      </c>
      <c r="C741" s="129" t="str">
        <f t="shared" si="21"/>
        <v>通所型独自サービス２・人欠特定処遇改善加算Ⅱ</v>
      </c>
      <c r="D741" s="354"/>
      <c r="E741" s="342"/>
      <c r="F741" s="297"/>
      <c r="G741" s="118" t="s">
        <v>544</v>
      </c>
      <c r="H741" s="340"/>
      <c r="I741" s="130">
        <f t="shared" si="24"/>
        <v>24</v>
      </c>
      <c r="J741" s="157"/>
    </row>
    <row r="742" spans="1:10" s="84" customFormat="1" ht="31.5" customHeight="1" x14ac:dyDescent="0.15">
      <c r="A742" s="105" t="s">
        <v>228</v>
      </c>
      <c r="B742" s="105" t="str">
        <f t="shared" si="25"/>
        <v>2439</v>
      </c>
      <c r="C742" s="129" t="str">
        <f t="shared" si="21"/>
        <v>通所型独自サービス２・人欠令和３年９月３０日までの上乗せ分</v>
      </c>
      <c r="D742" s="354"/>
      <c r="E742" s="342"/>
      <c r="F742" s="297"/>
      <c r="G742" s="125" t="s">
        <v>569</v>
      </c>
      <c r="H742" s="340"/>
      <c r="I742" s="119">
        <f>ROUND(I734*1/1000,0)</f>
        <v>2</v>
      </c>
      <c r="J742" s="157"/>
    </row>
    <row r="743" spans="1:10" ht="31.5" customHeight="1" x14ac:dyDescent="0.15">
      <c r="A743" s="105" t="s">
        <v>228</v>
      </c>
      <c r="B743" s="105" t="str">
        <f t="shared" si="25"/>
        <v>2441</v>
      </c>
      <c r="C743" s="129" t="str">
        <f t="shared" si="21"/>
        <v>通所型独自サービス２・人欠同一建物減算２</v>
      </c>
      <c r="D743" s="354"/>
      <c r="E743" s="342"/>
      <c r="F743" s="297"/>
      <c r="G743" s="105" t="s">
        <v>680</v>
      </c>
      <c r="H743" s="340"/>
      <c r="I743" s="130">
        <f t="shared" ref="I743:I750" si="26">I675</f>
        <v>1873.1999999999998</v>
      </c>
      <c r="J743" s="157"/>
    </row>
    <row r="744" spans="1:10" ht="31.5" customHeight="1" x14ac:dyDescent="0.15">
      <c r="A744" s="105" t="s">
        <v>228</v>
      </c>
      <c r="B744" s="105" t="str">
        <f t="shared" si="25"/>
        <v>2442</v>
      </c>
      <c r="C744" s="129" t="str">
        <f t="shared" si="21"/>
        <v>通所型独自サービス２・人欠同一建物減算２処遇改善加算Ⅰ</v>
      </c>
      <c r="D744" s="354"/>
      <c r="E744" s="342"/>
      <c r="F744" s="297"/>
      <c r="G744" s="118" t="s">
        <v>304</v>
      </c>
      <c r="H744" s="340"/>
      <c r="I744" s="130">
        <f t="shared" si="26"/>
        <v>111</v>
      </c>
      <c r="J744" s="157"/>
    </row>
    <row r="745" spans="1:10" ht="31.5" customHeight="1" x14ac:dyDescent="0.15">
      <c r="A745" s="105" t="s">
        <v>228</v>
      </c>
      <c r="B745" s="105" t="str">
        <f t="shared" si="25"/>
        <v>2443</v>
      </c>
      <c r="C745" s="129" t="str">
        <f t="shared" si="21"/>
        <v>通所型独自サービス２・人欠同一建物減算２処遇改善加算Ⅱ</v>
      </c>
      <c r="D745" s="354"/>
      <c r="E745" s="342"/>
      <c r="F745" s="297"/>
      <c r="G745" s="118" t="s">
        <v>306</v>
      </c>
      <c r="H745" s="340"/>
      <c r="I745" s="130">
        <f t="shared" si="26"/>
        <v>81</v>
      </c>
      <c r="J745" s="157"/>
    </row>
    <row r="746" spans="1:10" ht="31.5" customHeight="1" x14ac:dyDescent="0.15">
      <c r="A746" s="105" t="s">
        <v>228</v>
      </c>
      <c r="B746" s="105" t="str">
        <f t="shared" si="25"/>
        <v>2444</v>
      </c>
      <c r="C746" s="129" t="str">
        <f t="shared" si="21"/>
        <v>通所型独自サービス２・人欠同一建物減算２処遇改善加算Ⅲ</v>
      </c>
      <c r="D746" s="354"/>
      <c r="E746" s="342"/>
      <c r="F746" s="297"/>
      <c r="G746" s="118" t="s">
        <v>308</v>
      </c>
      <c r="H746" s="340"/>
      <c r="I746" s="130">
        <f t="shared" si="26"/>
        <v>43</v>
      </c>
      <c r="J746" s="157"/>
    </row>
    <row r="747" spans="1:10" ht="31.5" customHeight="1" x14ac:dyDescent="0.15">
      <c r="A747" s="105" t="s">
        <v>228</v>
      </c>
      <c r="B747" s="105" t="str">
        <f t="shared" si="25"/>
        <v>2445</v>
      </c>
      <c r="C747" s="129" t="str">
        <f t="shared" si="21"/>
        <v>通所型独自サービス２・人欠同一建物減算２処遇改善加算Ⅳ</v>
      </c>
      <c r="D747" s="354"/>
      <c r="E747" s="342"/>
      <c r="F747" s="297"/>
      <c r="G747" s="118" t="s">
        <v>563</v>
      </c>
      <c r="H747" s="340"/>
      <c r="I747" s="130">
        <f t="shared" si="26"/>
        <v>39</v>
      </c>
      <c r="J747" s="157"/>
    </row>
    <row r="748" spans="1:10" ht="31.5" customHeight="1" x14ac:dyDescent="0.15">
      <c r="A748" s="105" t="s">
        <v>228</v>
      </c>
      <c r="B748" s="105" t="str">
        <f t="shared" si="25"/>
        <v>2446</v>
      </c>
      <c r="C748" s="129" t="str">
        <f t="shared" si="21"/>
        <v>通所型独自サービス２・人欠同一建物減算２処遇改善加算Ⅴ</v>
      </c>
      <c r="D748" s="354"/>
      <c r="E748" s="342"/>
      <c r="F748" s="297"/>
      <c r="G748" s="118" t="s">
        <v>312</v>
      </c>
      <c r="H748" s="340"/>
      <c r="I748" s="130">
        <f t="shared" si="26"/>
        <v>34</v>
      </c>
      <c r="J748" s="157"/>
    </row>
    <row r="749" spans="1:10" ht="31.5" customHeight="1" x14ac:dyDescent="0.15">
      <c r="A749" s="105" t="s">
        <v>228</v>
      </c>
      <c r="B749" s="105" t="str">
        <f t="shared" si="25"/>
        <v>2447</v>
      </c>
      <c r="C749" s="129" t="str">
        <f t="shared" si="21"/>
        <v>通所型独自サービス２・人欠同一建物減算２特定処遇改善加算Ⅰ</v>
      </c>
      <c r="D749" s="354"/>
      <c r="E749" s="342"/>
      <c r="F749" s="297"/>
      <c r="G749" s="118" t="s">
        <v>458</v>
      </c>
      <c r="H749" s="340"/>
      <c r="I749" s="130">
        <f t="shared" si="26"/>
        <v>22</v>
      </c>
      <c r="J749" s="157"/>
    </row>
    <row r="750" spans="1:10" ht="31.5" customHeight="1" x14ac:dyDescent="0.15">
      <c r="A750" s="105" t="s">
        <v>228</v>
      </c>
      <c r="B750" s="105" t="str">
        <f t="shared" si="25"/>
        <v>2448</v>
      </c>
      <c r="C750" s="129" t="str">
        <f t="shared" si="21"/>
        <v>通所型独自サービス２・人欠同一建物減算２特定処遇改善加算Ⅱ</v>
      </c>
      <c r="D750" s="354"/>
      <c r="E750" s="342"/>
      <c r="F750" s="297"/>
      <c r="G750" s="118" t="s">
        <v>544</v>
      </c>
      <c r="H750" s="340"/>
      <c r="I750" s="130">
        <f t="shared" si="26"/>
        <v>19</v>
      </c>
      <c r="J750" s="157"/>
    </row>
    <row r="751" spans="1:10" s="84" customFormat="1" ht="31.5" customHeight="1" x14ac:dyDescent="0.15">
      <c r="A751" s="105" t="s">
        <v>228</v>
      </c>
      <c r="B751" s="105" t="str">
        <f t="shared" si="25"/>
        <v>2449</v>
      </c>
      <c r="C751" s="129" t="str">
        <f t="shared" si="21"/>
        <v>通所型独自サービス２・人欠同一建物減算２令和３年９月３０日までの上乗せ分</v>
      </c>
      <c r="D751" s="354"/>
      <c r="E751" s="342"/>
      <c r="F751" s="297"/>
      <c r="G751" s="125" t="s">
        <v>569</v>
      </c>
      <c r="H751" s="340"/>
      <c r="I751" s="119">
        <f>ROUND(I743*1/1000,0)</f>
        <v>2</v>
      </c>
      <c r="J751" s="158"/>
    </row>
    <row r="752" spans="1:10" ht="31.5" customHeight="1" x14ac:dyDescent="0.15">
      <c r="A752" s="105" t="s">
        <v>228</v>
      </c>
      <c r="B752" s="105" t="str">
        <f t="shared" si="25"/>
        <v>2451</v>
      </c>
      <c r="C752" s="129" t="str">
        <f t="shared" si="21"/>
        <v>通所型独自サービス２日割・人欠</v>
      </c>
      <c r="D752" s="354"/>
      <c r="E752" s="342"/>
      <c r="F752" s="297"/>
      <c r="G752" s="105" t="s">
        <v>627</v>
      </c>
      <c r="H752" s="340"/>
      <c r="I752" s="120">
        <f t="shared" ref="I752:I767" si="27">I684</f>
        <v>79.099999999999994</v>
      </c>
      <c r="J752" s="297" t="s">
        <v>12</v>
      </c>
    </row>
    <row r="753" spans="1:10" ht="31.5" customHeight="1" x14ac:dyDescent="0.15">
      <c r="A753" s="105" t="s">
        <v>228</v>
      </c>
      <c r="B753" s="105" t="str">
        <f t="shared" si="25"/>
        <v>2452</v>
      </c>
      <c r="C753" s="129" t="str">
        <f t="shared" si="21"/>
        <v>通所型独自サービス２日割・人欠処遇改善加算Ⅰ</v>
      </c>
      <c r="D753" s="354"/>
      <c r="E753" s="342"/>
      <c r="F753" s="297"/>
      <c r="G753" s="116" t="s">
        <v>304</v>
      </c>
      <c r="H753" s="340"/>
      <c r="I753" s="120">
        <f t="shared" si="27"/>
        <v>5</v>
      </c>
      <c r="J753" s="297"/>
    </row>
    <row r="754" spans="1:10" ht="31.5" customHeight="1" x14ac:dyDescent="0.15">
      <c r="A754" s="105" t="s">
        <v>228</v>
      </c>
      <c r="B754" s="105" t="str">
        <f t="shared" si="25"/>
        <v>2453</v>
      </c>
      <c r="C754" s="129" t="str">
        <f t="shared" si="21"/>
        <v>通所型独自サービス２日割・人欠処遇改善加算Ⅱ</v>
      </c>
      <c r="D754" s="354"/>
      <c r="E754" s="342"/>
      <c r="F754" s="297"/>
      <c r="G754" s="116" t="s">
        <v>306</v>
      </c>
      <c r="H754" s="340"/>
      <c r="I754" s="120">
        <f t="shared" si="27"/>
        <v>3</v>
      </c>
      <c r="J754" s="297"/>
    </row>
    <row r="755" spans="1:10" ht="31.5" customHeight="1" x14ac:dyDescent="0.15">
      <c r="A755" s="105" t="s">
        <v>228</v>
      </c>
      <c r="B755" s="105" t="str">
        <f t="shared" si="25"/>
        <v>2454</v>
      </c>
      <c r="C755" s="129" t="str">
        <f t="shared" si="21"/>
        <v>通所型独自サービス２日割・人欠処遇改善加算Ⅲ</v>
      </c>
      <c r="D755" s="354"/>
      <c r="E755" s="342"/>
      <c r="F755" s="297"/>
      <c r="G755" s="116" t="s">
        <v>308</v>
      </c>
      <c r="H755" s="340"/>
      <c r="I755" s="120">
        <f t="shared" si="27"/>
        <v>2</v>
      </c>
      <c r="J755" s="297"/>
    </row>
    <row r="756" spans="1:10" ht="31.5" customHeight="1" x14ac:dyDescent="0.15">
      <c r="A756" s="105" t="s">
        <v>228</v>
      </c>
      <c r="B756" s="105" t="str">
        <f t="shared" si="25"/>
        <v>2455</v>
      </c>
      <c r="C756" s="129" t="str">
        <f t="shared" si="21"/>
        <v>通所型独自サービス２日割・人欠処遇改善加算Ⅳ</v>
      </c>
      <c r="D756" s="354"/>
      <c r="E756" s="342"/>
      <c r="F756" s="297"/>
      <c r="G756" s="116" t="s">
        <v>563</v>
      </c>
      <c r="H756" s="340"/>
      <c r="I756" s="120">
        <f t="shared" si="27"/>
        <v>2</v>
      </c>
      <c r="J756" s="297"/>
    </row>
    <row r="757" spans="1:10" ht="31.5" customHeight="1" x14ac:dyDescent="0.15">
      <c r="A757" s="105" t="s">
        <v>228</v>
      </c>
      <c r="B757" s="105" t="str">
        <f t="shared" si="25"/>
        <v>2456</v>
      </c>
      <c r="C757" s="129" t="str">
        <f t="shared" si="21"/>
        <v>通所型独自サービス２日割・人欠処遇改善加算Ⅴ</v>
      </c>
      <c r="D757" s="354"/>
      <c r="E757" s="342"/>
      <c r="F757" s="297"/>
      <c r="G757" s="116" t="s">
        <v>312</v>
      </c>
      <c r="H757" s="340"/>
      <c r="I757" s="120">
        <f t="shared" si="27"/>
        <v>2</v>
      </c>
      <c r="J757" s="297"/>
    </row>
    <row r="758" spans="1:10" ht="31.5" customHeight="1" x14ac:dyDescent="0.15">
      <c r="A758" s="105" t="s">
        <v>228</v>
      </c>
      <c r="B758" s="105" t="str">
        <f t="shared" si="25"/>
        <v>2457</v>
      </c>
      <c r="C758" s="129" t="str">
        <f t="shared" si="21"/>
        <v>通所型独自サービス２日割・人欠特定処遇改善加算Ⅰ</v>
      </c>
      <c r="D758" s="354"/>
      <c r="E758" s="342"/>
      <c r="F758" s="297"/>
      <c r="G758" s="118" t="s">
        <v>458</v>
      </c>
      <c r="H758" s="340"/>
      <c r="I758" s="120">
        <f t="shared" si="27"/>
        <v>1</v>
      </c>
      <c r="J758" s="297"/>
    </row>
    <row r="759" spans="1:10" ht="31.5" customHeight="1" x14ac:dyDescent="0.15">
      <c r="A759" s="105" t="s">
        <v>228</v>
      </c>
      <c r="B759" s="105" t="str">
        <f t="shared" si="25"/>
        <v>2458</v>
      </c>
      <c r="C759" s="129" t="str">
        <f t="shared" si="21"/>
        <v>通所型独自サービス２日割・人欠特定処遇改善加算Ⅱ</v>
      </c>
      <c r="D759" s="354"/>
      <c r="E759" s="342"/>
      <c r="F759" s="297"/>
      <c r="G759" s="118" t="s">
        <v>544</v>
      </c>
      <c r="H759" s="340"/>
      <c r="I759" s="120">
        <f t="shared" si="27"/>
        <v>1</v>
      </c>
      <c r="J759" s="297"/>
    </row>
    <row r="760" spans="1:10" ht="31.5" customHeight="1" x14ac:dyDescent="0.15">
      <c r="A760" s="105" t="s">
        <v>228</v>
      </c>
      <c r="B760" s="105" t="str">
        <f t="shared" si="25"/>
        <v>2459</v>
      </c>
      <c r="C760" s="129" t="str">
        <f t="shared" si="21"/>
        <v>通所型独自サービス２日割・人欠同一建物減算２</v>
      </c>
      <c r="D760" s="354"/>
      <c r="E760" s="342"/>
      <c r="F760" s="297"/>
      <c r="G760" s="107" t="s">
        <v>633</v>
      </c>
      <c r="H760" s="340"/>
      <c r="I760" s="120">
        <f t="shared" si="27"/>
        <v>62</v>
      </c>
      <c r="J760" s="297"/>
    </row>
    <row r="761" spans="1:10" ht="31.5" customHeight="1" x14ac:dyDescent="0.15">
      <c r="A761" s="105" t="s">
        <v>228</v>
      </c>
      <c r="B761" s="105" t="str">
        <f t="shared" si="25"/>
        <v>2460</v>
      </c>
      <c r="C761" s="129" t="str">
        <f t="shared" si="21"/>
        <v>通所型独自サービス２日割・人欠同一建物減算２処遇改善加算Ⅰ</v>
      </c>
      <c r="D761" s="354"/>
      <c r="E761" s="342"/>
      <c r="F761" s="297"/>
      <c r="G761" s="116" t="s">
        <v>183</v>
      </c>
      <c r="H761" s="340"/>
      <c r="I761" s="120">
        <f t="shared" si="27"/>
        <v>4</v>
      </c>
      <c r="J761" s="297"/>
    </row>
    <row r="762" spans="1:10" ht="31.5" customHeight="1" x14ac:dyDescent="0.15">
      <c r="A762" s="105" t="s">
        <v>228</v>
      </c>
      <c r="B762" s="105" t="str">
        <f t="shared" si="25"/>
        <v>2461</v>
      </c>
      <c r="C762" s="129" t="str">
        <f t="shared" si="21"/>
        <v>通所型独自サービス２日割・人欠同一建物減算２処遇改善加算Ⅱ</v>
      </c>
      <c r="D762" s="354"/>
      <c r="E762" s="342"/>
      <c r="F762" s="297"/>
      <c r="G762" s="116" t="s">
        <v>184</v>
      </c>
      <c r="H762" s="340"/>
      <c r="I762" s="120">
        <f t="shared" si="27"/>
        <v>3</v>
      </c>
      <c r="J762" s="297"/>
    </row>
    <row r="763" spans="1:10" ht="31.5" customHeight="1" x14ac:dyDescent="0.15">
      <c r="A763" s="105" t="s">
        <v>228</v>
      </c>
      <c r="B763" s="105" t="str">
        <f t="shared" si="25"/>
        <v>2462</v>
      </c>
      <c r="C763" s="129" t="str">
        <f t="shared" si="21"/>
        <v>通所型独自サービス２日割・人欠同一建物減算２処遇改善加算Ⅲ</v>
      </c>
      <c r="D763" s="354"/>
      <c r="E763" s="342"/>
      <c r="F763" s="297"/>
      <c r="G763" s="116" t="s">
        <v>185</v>
      </c>
      <c r="H763" s="340"/>
      <c r="I763" s="120">
        <f t="shared" si="27"/>
        <v>1</v>
      </c>
      <c r="J763" s="297"/>
    </row>
    <row r="764" spans="1:10" ht="31.5" customHeight="1" x14ac:dyDescent="0.15">
      <c r="A764" s="105" t="s">
        <v>228</v>
      </c>
      <c r="B764" s="105" t="str">
        <f t="shared" si="25"/>
        <v>2463</v>
      </c>
      <c r="C764" s="129" t="str">
        <f t="shared" si="21"/>
        <v>通所型独自サービス２日割・人欠同一建物減算２処遇改善加算Ⅳ</v>
      </c>
      <c r="D764" s="354"/>
      <c r="E764" s="342"/>
      <c r="F764" s="297"/>
      <c r="G764" s="116" t="s">
        <v>203</v>
      </c>
      <c r="H764" s="340"/>
      <c r="I764" s="120">
        <f t="shared" si="27"/>
        <v>1</v>
      </c>
      <c r="J764" s="297"/>
    </row>
    <row r="765" spans="1:10" ht="31.5" customHeight="1" x14ac:dyDescent="0.15">
      <c r="A765" s="105" t="s">
        <v>228</v>
      </c>
      <c r="B765" s="105" t="str">
        <f t="shared" si="25"/>
        <v>2464</v>
      </c>
      <c r="C765" s="129" t="str">
        <f t="shared" si="21"/>
        <v>通所型独自サービス２日割・人欠同一建物減算２処遇改善加算Ⅴ</v>
      </c>
      <c r="D765" s="354"/>
      <c r="E765" s="342"/>
      <c r="F765" s="297"/>
      <c r="G765" s="118" t="s">
        <v>204</v>
      </c>
      <c r="H765" s="340"/>
      <c r="I765" s="120">
        <f t="shared" si="27"/>
        <v>1</v>
      </c>
      <c r="J765" s="297"/>
    </row>
    <row r="766" spans="1:10" ht="31.5" customHeight="1" x14ac:dyDescent="0.15">
      <c r="A766" s="105" t="s">
        <v>228</v>
      </c>
      <c r="B766" s="105" t="str">
        <f t="shared" si="25"/>
        <v>2465</v>
      </c>
      <c r="C766" s="129" t="str">
        <f t="shared" si="21"/>
        <v>通所型独自サービス２日割・人欠同一建物減算２特定処遇改善加算Ⅰ</v>
      </c>
      <c r="D766" s="354"/>
      <c r="E766" s="342"/>
      <c r="F766" s="297"/>
      <c r="G766" s="118" t="s">
        <v>458</v>
      </c>
      <c r="H766" s="340"/>
      <c r="I766" s="120">
        <f t="shared" si="27"/>
        <v>1</v>
      </c>
      <c r="J766" s="297"/>
    </row>
    <row r="767" spans="1:10" ht="31.5" customHeight="1" x14ac:dyDescent="0.15">
      <c r="A767" s="105" t="s">
        <v>228</v>
      </c>
      <c r="B767" s="105" t="str">
        <f t="shared" si="25"/>
        <v>2466</v>
      </c>
      <c r="C767" s="129" t="str">
        <f t="shared" si="21"/>
        <v>通所型独自サービス２日割・人欠同一建物減算２特定処遇改善加算Ⅱ</v>
      </c>
      <c r="D767" s="355"/>
      <c r="E767" s="356"/>
      <c r="F767" s="297"/>
      <c r="G767" s="118" t="s">
        <v>544</v>
      </c>
      <c r="H767" s="340"/>
      <c r="I767" s="120">
        <f t="shared" si="27"/>
        <v>1</v>
      </c>
      <c r="J767" s="297"/>
    </row>
    <row r="768" spans="1:10" ht="31.5" customHeight="1" x14ac:dyDescent="0.15">
      <c r="A768" s="50" t="s">
        <v>360</v>
      </c>
      <c r="B768" s="70"/>
      <c r="C768" s="52"/>
      <c r="D768" s="53"/>
      <c r="E768" s="53"/>
      <c r="F768" s="43"/>
      <c r="G768" s="58"/>
      <c r="H768" s="71"/>
      <c r="I768" s="62"/>
      <c r="J768" s="43"/>
    </row>
    <row r="769" spans="1:10" ht="31.5" customHeight="1" x14ac:dyDescent="0.15">
      <c r="A769" s="50"/>
      <c r="B769" s="70"/>
      <c r="C769" s="52"/>
      <c r="D769" s="53"/>
      <c r="E769" s="53"/>
      <c r="F769" s="43"/>
      <c r="G769" s="58"/>
      <c r="H769" s="71"/>
      <c r="I769" s="62"/>
      <c r="J769" s="43"/>
    </row>
  </sheetData>
  <autoFilter ref="A3:K245">
    <filterColumn colId="3" showButton="0"/>
    <filterColumn colId="4" showButton="0"/>
    <filterColumn colId="5" showButton="0"/>
    <filterColumn colId="6" showButton="0"/>
  </autoFilter>
  <mergeCells count="160">
    <mergeCell ref="G88:H88"/>
    <mergeCell ref="G96:H96"/>
    <mergeCell ref="G104:H104"/>
    <mergeCell ref="G112:H112"/>
    <mergeCell ref="J270:J281"/>
    <mergeCell ref="J300:J315"/>
    <mergeCell ref="D318:H319"/>
    <mergeCell ref="F282:F315"/>
    <mergeCell ref="I318:I319"/>
    <mergeCell ref="J72:J236"/>
    <mergeCell ref="D80:F87"/>
    <mergeCell ref="D72:F79"/>
    <mergeCell ref="G160:H160"/>
    <mergeCell ref="G213:H213"/>
    <mergeCell ref="G221:H221"/>
    <mergeCell ref="G241:H241"/>
    <mergeCell ref="J237:J240"/>
    <mergeCell ref="I250:I251"/>
    <mergeCell ref="J318:J319"/>
    <mergeCell ref="J23:J37"/>
    <mergeCell ref="A2:B2"/>
    <mergeCell ref="C2:C3"/>
    <mergeCell ref="E152:F159"/>
    <mergeCell ref="G23:H23"/>
    <mergeCell ref="G14:H14"/>
    <mergeCell ref="G31:H31"/>
    <mergeCell ref="G38:H38"/>
    <mergeCell ref="J5:J22"/>
    <mergeCell ref="J38:J55"/>
    <mergeCell ref="I2:I3"/>
    <mergeCell ref="G47:H47"/>
    <mergeCell ref="G56:H56"/>
    <mergeCell ref="G64:H64"/>
    <mergeCell ref="J56:J71"/>
    <mergeCell ref="J2:J3"/>
    <mergeCell ref="A4:J4"/>
    <mergeCell ref="D2:H3"/>
    <mergeCell ref="D104:F111"/>
    <mergeCell ref="D88:F95"/>
    <mergeCell ref="D96:F103"/>
    <mergeCell ref="D5:E71"/>
    <mergeCell ref="E128:F151"/>
    <mergeCell ref="D128:D159"/>
    <mergeCell ref="G5:H5"/>
    <mergeCell ref="F5:F37"/>
    <mergeCell ref="D704:E767"/>
    <mergeCell ref="F704:F733"/>
    <mergeCell ref="H704:H767"/>
    <mergeCell ref="D597:F620"/>
    <mergeCell ref="G597:H597"/>
    <mergeCell ref="G605:H605"/>
    <mergeCell ref="D621:F624"/>
    <mergeCell ref="D386:H387"/>
    <mergeCell ref="D241:F246"/>
    <mergeCell ref="F320:F349"/>
    <mergeCell ref="D320:E383"/>
    <mergeCell ref="F350:F383"/>
    <mergeCell ref="H320:H383"/>
    <mergeCell ref="D112:D127"/>
    <mergeCell ref="D213:F236"/>
    <mergeCell ref="D237:F240"/>
    <mergeCell ref="E120:F127"/>
    <mergeCell ref="F252:F281"/>
    <mergeCell ref="G120:H120"/>
    <mergeCell ref="E112:F119"/>
    <mergeCell ref="D168:E212"/>
    <mergeCell ref="F200:F212"/>
    <mergeCell ref="J704:J721"/>
    <mergeCell ref="J722:J733"/>
    <mergeCell ref="F734:F767"/>
    <mergeCell ref="J734:J751"/>
    <mergeCell ref="J752:J767"/>
    <mergeCell ref="F38:F71"/>
    <mergeCell ref="F666:F699"/>
    <mergeCell ref="J666:J683"/>
    <mergeCell ref="J684:J699"/>
    <mergeCell ref="J350:J367"/>
    <mergeCell ref="G72:H72"/>
    <mergeCell ref="I386:I387"/>
    <mergeCell ref="J386:J387"/>
    <mergeCell ref="J241:J246"/>
    <mergeCell ref="J368:J383"/>
    <mergeCell ref="J338:J349"/>
    <mergeCell ref="J250:J251"/>
    <mergeCell ref="D250:H251"/>
    <mergeCell ref="F168:F183"/>
    <mergeCell ref="F184:F199"/>
    <mergeCell ref="D160:F167"/>
    <mergeCell ref="D252:E315"/>
    <mergeCell ref="H252:H315"/>
    <mergeCell ref="G80:H80"/>
    <mergeCell ref="A702:B702"/>
    <mergeCell ref="C702:C703"/>
    <mergeCell ref="D702:H703"/>
    <mergeCell ref="I702:I703"/>
    <mergeCell ref="J702:J703"/>
    <mergeCell ref="A388:J388"/>
    <mergeCell ref="A634:B634"/>
    <mergeCell ref="C634:C635"/>
    <mergeCell ref="D634:H635"/>
    <mergeCell ref="I634:I635"/>
    <mergeCell ref="F568:F583"/>
    <mergeCell ref="D456:F463"/>
    <mergeCell ref="G456:H456"/>
    <mergeCell ref="J456:J620"/>
    <mergeCell ref="D464:F471"/>
    <mergeCell ref="G464:H464"/>
    <mergeCell ref="D472:F479"/>
    <mergeCell ref="G472:H472"/>
    <mergeCell ref="D480:F487"/>
    <mergeCell ref="G480:H480"/>
    <mergeCell ref="D488:F495"/>
    <mergeCell ref="G488:H488"/>
    <mergeCell ref="F584:F596"/>
    <mergeCell ref="D512:D543"/>
    <mergeCell ref="A386:B386"/>
    <mergeCell ref="C386:C387"/>
    <mergeCell ref="A250:B250"/>
    <mergeCell ref="C250:C251"/>
    <mergeCell ref="A318:B318"/>
    <mergeCell ref="C318:C319"/>
    <mergeCell ref="J634:J635"/>
    <mergeCell ref="D636:E699"/>
    <mergeCell ref="F636:F665"/>
    <mergeCell ref="H636:H699"/>
    <mergeCell ref="J636:J653"/>
    <mergeCell ref="J654:J665"/>
    <mergeCell ref="J320:J337"/>
    <mergeCell ref="J282:J299"/>
    <mergeCell ref="J252:J269"/>
    <mergeCell ref="J621:J624"/>
    <mergeCell ref="D625:F630"/>
    <mergeCell ref="G625:H625"/>
    <mergeCell ref="J625:J630"/>
    <mergeCell ref="E536:F543"/>
    <mergeCell ref="D544:F551"/>
    <mergeCell ref="G544:H544"/>
    <mergeCell ref="D552:E596"/>
    <mergeCell ref="F552:F567"/>
    <mergeCell ref="D496:D511"/>
    <mergeCell ref="E496:F503"/>
    <mergeCell ref="G496:H496"/>
    <mergeCell ref="E504:F511"/>
    <mergeCell ref="G504:H504"/>
    <mergeCell ref="E512:F535"/>
    <mergeCell ref="D389:E455"/>
    <mergeCell ref="F389:F421"/>
    <mergeCell ref="G389:H389"/>
    <mergeCell ref="J389:J406"/>
    <mergeCell ref="G398:H398"/>
    <mergeCell ref="G407:H407"/>
    <mergeCell ref="J407:J421"/>
    <mergeCell ref="G415:H415"/>
    <mergeCell ref="F422:F455"/>
    <mergeCell ref="G422:H422"/>
    <mergeCell ref="J422:J439"/>
    <mergeCell ref="G431:H431"/>
    <mergeCell ref="G440:H440"/>
    <mergeCell ref="J440:J455"/>
    <mergeCell ref="G448:H448"/>
  </mergeCells>
  <phoneticPr fontId="4"/>
  <pageMargins left="0.70866141732283472" right="0.70866141732283472" top="0.74803149606299213" bottom="0.74803149606299213" header="0.31496062992125984" footer="0.31496062992125984"/>
  <pageSetup paperSize="9" scale="27"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66"/>
    <pageSetUpPr fitToPage="1"/>
  </sheetPr>
  <dimension ref="A1:N30"/>
  <sheetViews>
    <sheetView tabSelected="1" view="pageBreakPreview" zoomScale="80" zoomScaleNormal="80" zoomScaleSheetLayoutView="80" workbookViewId="0">
      <selection activeCell="C15" sqref="C15"/>
    </sheetView>
  </sheetViews>
  <sheetFormatPr defaultRowHeight="13.5" x14ac:dyDescent="0.15"/>
  <cols>
    <col min="1" max="2" width="14.25" style="111" customWidth="1"/>
    <col min="3" max="3" width="78.125" style="111" bestFit="1" customWidth="1"/>
    <col min="4" max="4" width="11" style="111" customWidth="1"/>
    <col min="5" max="5" width="9" style="111"/>
    <col min="6" max="6" width="21.375" style="111" customWidth="1"/>
    <col min="7" max="7" width="47.375" style="111" bestFit="1" customWidth="1"/>
    <col min="8" max="8" width="17.375" style="111" customWidth="1"/>
    <col min="9" max="9" width="13.875" style="111" customWidth="1"/>
    <col min="10" max="11" width="14.25" style="111" customWidth="1"/>
    <col min="12" max="16384" width="9" style="111"/>
  </cols>
  <sheetData>
    <row r="1" spans="1:11" s="38" customFormat="1" ht="30" customHeight="1" thickBot="1" x14ac:dyDescent="0.2">
      <c r="A1" s="50" t="s">
        <v>192</v>
      </c>
      <c r="B1" s="44"/>
      <c r="J1" s="95"/>
      <c r="K1" s="44"/>
    </row>
    <row r="2" spans="1:11" customFormat="1" ht="25.5" customHeight="1" x14ac:dyDescent="0.15">
      <c r="A2" s="360" t="s">
        <v>2</v>
      </c>
      <c r="B2" s="361"/>
      <c r="C2" s="362" t="s">
        <v>3</v>
      </c>
      <c r="D2" s="361" t="s">
        <v>4</v>
      </c>
      <c r="E2" s="361"/>
      <c r="F2" s="361"/>
      <c r="G2" s="361"/>
      <c r="H2" s="361"/>
      <c r="I2" s="361"/>
      <c r="J2" s="363" t="s">
        <v>9</v>
      </c>
      <c r="K2" s="364" t="s">
        <v>10</v>
      </c>
    </row>
    <row r="3" spans="1:11" customFormat="1" ht="25.5" customHeight="1" x14ac:dyDescent="0.15">
      <c r="A3" s="365" t="s">
        <v>0</v>
      </c>
      <c r="B3" s="153" t="s">
        <v>1</v>
      </c>
      <c r="C3" s="181"/>
      <c r="D3" s="182"/>
      <c r="E3" s="182"/>
      <c r="F3" s="182"/>
      <c r="G3" s="182"/>
      <c r="H3" s="182"/>
      <c r="I3" s="182"/>
      <c r="J3" s="188"/>
      <c r="K3" s="366"/>
    </row>
    <row r="4" spans="1:11" ht="27.75" customHeight="1" x14ac:dyDescent="0.15">
      <c r="A4" s="367" t="s">
        <v>161</v>
      </c>
      <c r="B4" s="155">
        <v>1001</v>
      </c>
      <c r="C4" s="87" t="s">
        <v>186</v>
      </c>
      <c r="D4" s="161" t="s">
        <v>164</v>
      </c>
      <c r="E4" s="357"/>
      <c r="F4" s="162"/>
      <c r="G4" s="332" t="s">
        <v>769</v>
      </c>
      <c r="H4" s="109">
        <v>438</v>
      </c>
      <c r="I4" s="110" t="s">
        <v>165</v>
      </c>
      <c r="J4" s="109">
        <f>H4</f>
        <v>438</v>
      </c>
      <c r="K4" s="368" t="s">
        <v>11</v>
      </c>
    </row>
    <row r="5" spans="1:11" ht="27.75" customHeight="1" x14ac:dyDescent="0.15">
      <c r="A5" s="367" t="s">
        <v>161</v>
      </c>
      <c r="B5" s="155">
        <v>1002</v>
      </c>
      <c r="C5" s="87" t="s">
        <v>187</v>
      </c>
      <c r="D5" s="358"/>
      <c r="E5" s="359"/>
      <c r="F5" s="343"/>
      <c r="G5" s="333"/>
      <c r="H5" s="112">
        <f>ROUNDUP(H4*0.7,0)</f>
        <v>307</v>
      </c>
      <c r="I5" s="110" t="s">
        <v>165</v>
      </c>
      <c r="J5" s="109">
        <f>H5</f>
        <v>307</v>
      </c>
      <c r="K5" s="369"/>
    </row>
    <row r="6" spans="1:11" ht="27.75" customHeight="1" x14ac:dyDescent="0.15">
      <c r="A6" s="367" t="s">
        <v>161</v>
      </c>
      <c r="B6" s="155">
        <v>1003</v>
      </c>
      <c r="C6" s="87" t="s">
        <v>188</v>
      </c>
      <c r="D6" s="358"/>
      <c r="E6" s="359"/>
      <c r="F6" s="343"/>
      <c r="G6" s="333"/>
      <c r="H6" s="112">
        <f>ROUNDUP(H4*0.6,0)</f>
        <v>263</v>
      </c>
      <c r="I6" s="110" t="s">
        <v>165</v>
      </c>
      <c r="J6" s="109">
        <f>H6</f>
        <v>263</v>
      </c>
      <c r="K6" s="369"/>
    </row>
    <row r="7" spans="1:11" ht="27.75" customHeight="1" x14ac:dyDescent="0.15">
      <c r="A7" s="367" t="s">
        <v>161</v>
      </c>
      <c r="B7" s="155">
        <v>3001</v>
      </c>
      <c r="C7" s="87" t="s">
        <v>162</v>
      </c>
      <c r="D7" s="358"/>
      <c r="E7" s="359"/>
      <c r="F7" s="343"/>
      <c r="G7" s="333"/>
      <c r="H7" s="109">
        <v>300</v>
      </c>
      <c r="I7" s="110" t="s">
        <v>163</v>
      </c>
      <c r="J7" s="109">
        <f>H7</f>
        <v>300</v>
      </c>
      <c r="K7" s="369"/>
    </row>
    <row r="8" spans="1:11" ht="27.75" customHeight="1" x14ac:dyDescent="0.15">
      <c r="A8" s="367" t="s">
        <v>161</v>
      </c>
      <c r="B8" s="155">
        <v>6001</v>
      </c>
      <c r="C8" s="87" t="s">
        <v>565</v>
      </c>
      <c r="D8" s="358"/>
      <c r="E8" s="359"/>
      <c r="F8" s="343"/>
      <c r="G8" s="333"/>
      <c r="H8" s="113">
        <v>300</v>
      </c>
      <c r="I8" s="110" t="s">
        <v>163</v>
      </c>
      <c r="J8" s="109">
        <f>H8</f>
        <v>300</v>
      </c>
      <c r="K8" s="369"/>
    </row>
    <row r="9" spans="1:11" ht="27.75" customHeight="1" thickBot="1" x14ac:dyDescent="0.2">
      <c r="A9" s="370" t="s">
        <v>161</v>
      </c>
      <c r="B9" s="371">
        <v>8310</v>
      </c>
      <c r="C9" s="372" t="s">
        <v>779</v>
      </c>
      <c r="D9" s="373"/>
      <c r="E9" s="374"/>
      <c r="F9" s="375"/>
      <c r="G9" s="376" t="s">
        <v>781</v>
      </c>
      <c r="H9" s="377" t="s">
        <v>783</v>
      </c>
      <c r="I9" s="378"/>
      <c r="J9" s="379"/>
      <c r="K9" s="380"/>
    </row>
    <row r="30" spans="14:14" x14ac:dyDescent="0.15">
      <c r="N30" s="111" t="s">
        <v>776</v>
      </c>
    </row>
  </sheetData>
  <mergeCells count="9">
    <mergeCell ref="K4:K9"/>
    <mergeCell ref="D4:F9"/>
    <mergeCell ref="G4:G8"/>
    <mergeCell ref="H9:I9"/>
    <mergeCell ref="A2:B2"/>
    <mergeCell ref="C2:C3"/>
    <mergeCell ref="D2:I3"/>
    <mergeCell ref="J2:J3"/>
    <mergeCell ref="K2:K3"/>
  </mergeCells>
  <phoneticPr fontId="3"/>
  <pageMargins left="0.70866141732283472" right="0.62992125984251968" top="0.74803149606299213" bottom="0.74803149606299213" header="0.31496062992125984" footer="0.31496062992125984"/>
  <pageSetup paperSize="9" scale="52" orientation="landscape" r:id="rId1"/>
</worksheet>
</file>