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サービスコード\令和６年度報酬改定（６月）\"/>
    </mc:Choice>
  </mc:AlternateContent>
  <bookViews>
    <workbookView xWindow="0" yWindow="0" windowWidth="28800" windowHeight="12210" tabRatio="837"/>
  </bookViews>
  <sheets>
    <sheet name="Ａ2　訪問型(介護予防訪問介護相当）" sheetId="15" r:id="rId1"/>
    <sheet name="Ａ2　訪問型(健康づくりヘルパー)" sheetId="12" r:id="rId2"/>
    <sheet name="5通所型(緩和)" sheetId="5" state="hidden" r:id="rId3"/>
    <sheet name="Ａ３訪問型【給付制限】70%" sheetId="20" r:id="rId4"/>
    <sheet name="Ａ３訪問型【給付制限】60%" sheetId="21" r:id="rId5"/>
    <sheet name="Ａ6　通所型(介護予防通所介護相当)" sheetId="10" r:id="rId6"/>
    <sheet name="Ａ７通所型【給付制限】70%" sheetId="22" r:id="rId7"/>
    <sheet name="Ａ７通所型【給付制限】 60%" sheetId="23" r:id="rId8"/>
    <sheet name="AF　介護予防ケアマネジメント" sheetId="11" r:id="rId9"/>
  </sheets>
  <definedNames>
    <definedName name="_xlnm._FilterDatabase" localSheetId="4" hidden="1">'Ａ３訪問型【給付制限】60%'!$B$1:$B$759</definedName>
    <definedName name="_xlnm._FilterDatabase" localSheetId="3" hidden="1">'Ａ３訪問型【給付制限】70%'!$B$1:$B$759</definedName>
    <definedName name="_xlnm._FilterDatabase" localSheetId="7" hidden="1">'Ａ７通所型【給付制限】 60%'!$A$1:$A$536</definedName>
    <definedName name="_xlnm._FilterDatabase" localSheetId="6" hidden="1">'Ａ７通所型【給付制限】70%'!$A$1:$A$536</definedName>
    <definedName name="_xlnm.Print_Area" localSheetId="2">'5通所型(緩和)'!$A$1:$K$54</definedName>
    <definedName name="_xlnm.Print_Area" localSheetId="1">'Ａ2　訪問型(健康づくりヘルパー)'!$A$1:$I$9</definedName>
    <definedName name="_xlnm.Print_Area" localSheetId="4">'Ａ３訪問型【給付制限】60%'!$A$1:$J$514</definedName>
    <definedName name="_xlnm.Print_Area" localSheetId="3">'Ａ３訪問型【給付制限】70%'!$A$1:$J$514</definedName>
    <definedName name="_xlnm.Print_Area" localSheetId="5">'Ａ6　通所型(介護予防通所介護相当)'!$A$1:$J$74</definedName>
    <definedName name="_xlnm.Print_Area" localSheetId="7">'Ａ７通所型【給付制限】 60%'!$A$1:$L$536</definedName>
    <definedName name="_xlnm.Print_Area" localSheetId="6">'Ａ７通所型【給付制限】70%'!$A$1:$L$536</definedName>
    <definedName name="_xlnm.Print_Area" localSheetId="8">'AF　介護予防ケアマネジメント'!$A$1:$L$17</definedName>
  </definedNames>
  <calcPr calcId="162913" refMode="R1C1"/>
</workbook>
</file>

<file path=xl/calcChain.xml><?xml version="1.0" encoding="utf-8"?>
<calcChain xmlns="http://schemas.openxmlformats.org/spreadsheetml/2006/main">
  <c r="I183" i="21" l="1"/>
  <c r="I486" i="21" l="1"/>
  <c r="I466" i="21"/>
  <c r="I446" i="21"/>
  <c r="I426" i="21"/>
  <c r="I406" i="21"/>
  <c r="I386" i="21"/>
  <c r="I361" i="21"/>
  <c r="I341" i="21"/>
  <c r="I321" i="21"/>
  <c r="I301" i="21"/>
  <c r="I281" i="21"/>
  <c r="I261" i="21"/>
  <c r="I236" i="21"/>
  <c r="I216" i="21"/>
  <c r="I196" i="21"/>
  <c r="I176" i="21"/>
  <c r="I156" i="21"/>
  <c r="I136" i="21"/>
  <c r="I107" i="21"/>
  <c r="I87" i="21"/>
  <c r="I67" i="21"/>
  <c r="I47" i="21"/>
  <c r="I27" i="21"/>
  <c r="I7" i="21"/>
  <c r="I486" i="20"/>
  <c r="I466" i="20"/>
  <c r="I446" i="20"/>
  <c r="I426" i="20"/>
  <c r="I406" i="20"/>
  <c r="I386" i="20"/>
  <c r="I361" i="20"/>
  <c r="I341" i="20"/>
  <c r="I321" i="20"/>
  <c r="I301" i="20"/>
  <c r="I281" i="20"/>
  <c r="I261" i="20"/>
  <c r="I236" i="20"/>
  <c r="I216" i="20"/>
  <c r="I196" i="20"/>
  <c r="I176" i="20"/>
  <c r="I156" i="20"/>
  <c r="I136" i="20"/>
  <c r="I107" i="20"/>
  <c r="I87" i="20"/>
  <c r="I67" i="20"/>
  <c r="I66" i="20"/>
  <c r="I47" i="20"/>
  <c r="I28" i="20"/>
  <c r="I27" i="20"/>
  <c r="K534" i="23" l="1"/>
  <c r="K533" i="23"/>
  <c r="K532" i="23"/>
  <c r="K531" i="23"/>
  <c r="K530" i="23"/>
  <c r="K529" i="23"/>
  <c r="K528" i="23"/>
  <c r="K527" i="23"/>
  <c r="K526" i="23"/>
  <c r="K525" i="23"/>
  <c r="K524" i="23"/>
  <c r="K523" i="23"/>
  <c r="K522" i="23"/>
  <c r="K521" i="23"/>
  <c r="K520" i="23"/>
  <c r="K519" i="23"/>
  <c r="K518" i="23"/>
  <c r="K517" i="23"/>
  <c r="K516" i="23"/>
  <c r="K515" i="23"/>
  <c r="K513" i="23"/>
  <c r="K512" i="23"/>
  <c r="K511" i="23"/>
  <c r="K510" i="23"/>
  <c r="K509" i="23"/>
  <c r="K508" i="23"/>
  <c r="K507" i="23"/>
  <c r="K506" i="23"/>
  <c r="K505" i="23"/>
  <c r="K504" i="23"/>
  <c r="K503" i="23"/>
  <c r="K502" i="23"/>
  <c r="K501" i="23"/>
  <c r="K500" i="23"/>
  <c r="K499" i="23"/>
  <c r="K498" i="23"/>
  <c r="K497" i="23"/>
  <c r="K496" i="23"/>
  <c r="K495" i="23"/>
  <c r="K494" i="23"/>
  <c r="K492" i="23"/>
  <c r="K491" i="23"/>
  <c r="K490" i="23"/>
  <c r="K489" i="23"/>
  <c r="K488" i="23"/>
  <c r="K487" i="23"/>
  <c r="K486" i="23"/>
  <c r="K485" i="23"/>
  <c r="K484" i="23"/>
  <c r="K483" i="23"/>
  <c r="K482" i="23"/>
  <c r="K481" i="23"/>
  <c r="K480" i="23"/>
  <c r="K479" i="23"/>
  <c r="K478" i="23"/>
  <c r="K477" i="23"/>
  <c r="K476" i="23"/>
  <c r="K475" i="23"/>
  <c r="K474" i="23"/>
  <c r="K473" i="23"/>
  <c r="K471" i="23"/>
  <c r="K470" i="23"/>
  <c r="K469" i="23"/>
  <c r="K468" i="23"/>
  <c r="K467" i="23"/>
  <c r="K466" i="23"/>
  <c r="K465" i="23"/>
  <c r="K464" i="23"/>
  <c r="K463" i="23"/>
  <c r="K462" i="23"/>
  <c r="K461" i="23"/>
  <c r="K460" i="23"/>
  <c r="K459" i="23"/>
  <c r="K458" i="23"/>
  <c r="K457" i="23"/>
  <c r="K456" i="23"/>
  <c r="K455" i="23"/>
  <c r="K454" i="23"/>
  <c r="K453" i="23"/>
  <c r="K452" i="23"/>
  <c r="K431" i="23"/>
  <c r="K448" i="23"/>
  <c r="K447" i="23"/>
  <c r="K446" i="23"/>
  <c r="K445" i="23"/>
  <c r="K444" i="23"/>
  <c r="K443" i="23"/>
  <c r="K442" i="23"/>
  <c r="K441" i="23"/>
  <c r="K440" i="23"/>
  <c r="K439" i="23"/>
  <c r="K438" i="23"/>
  <c r="K437" i="23"/>
  <c r="K436" i="23"/>
  <c r="K435" i="23"/>
  <c r="K434" i="23"/>
  <c r="K433" i="23"/>
  <c r="K432" i="23"/>
  <c r="K427" i="23"/>
  <c r="K426" i="23"/>
  <c r="K425" i="23"/>
  <c r="K424" i="23"/>
  <c r="K423" i="23"/>
  <c r="K422" i="23"/>
  <c r="K421" i="23"/>
  <c r="K420" i="23"/>
  <c r="K419" i="23"/>
  <c r="K418" i="23"/>
  <c r="K417" i="23"/>
  <c r="K416" i="23"/>
  <c r="K415" i="23"/>
  <c r="K414" i="23"/>
  <c r="K413" i="23"/>
  <c r="K412" i="23"/>
  <c r="K411" i="23"/>
  <c r="K410" i="23"/>
  <c r="K408" i="23"/>
  <c r="K407" i="23"/>
  <c r="K406" i="23"/>
  <c r="K405" i="23"/>
  <c r="K404" i="23"/>
  <c r="K403" i="23"/>
  <c r="K402" i="23"/>
  <c r="K401" i="23"/>
  <c r="K400" i="23"/>
  <c r="K399" i="23"/>
  <c r="K398" i="23"/>
  <c r="K397" i="23"/>
  <c r="K396" i="23"/>
  <c r="K395" i="23"/>
  <c r="K394" i="23"/>
  <c r="K393" i="23"/>
  <c r="K392" i="23"/>
  <c r="K391" i="23"/>
  <c r="K390" i="23"/>
  <c r="K389" i="23"/>
  <c r="K387" i="23"/>
  <c r="K386" i="23"/>
  <c r="K385" i="23"/>
  <c r="K384" i="23"/>
  <c r="K383" i="23"/>
  <c r="K382" i="23"/>
  <c r="K381" i="23"/>
  <c r="K380" i="23"/>
  <c r="K379" i="23"/>
  <c r="K378" i="23"/>
  <c r="K377" i="23"/>
  <c r="K376" i="23"/>
  <c r="K375" i="23"/>
  <c r="K374" i="23"/>
  <c r="K373" i="23"/>
  <c r="K372" i="23"/>
  <c r="K371" i="23"/>
  <c r="K370" i="23"/>
  <c r="K369" i="23"/>
  <c r="K368" i="23"/>
  <c r="K362" i="23"/>
  <c r="K361" i="23"/>
  <c r="K360" i="23"/>
  <c r="K359" i="23"/>
  <c r="K358" i="23"/>
  <c r="K357" i="23"/>
  <c r="K356" i="23"/>
  <c r="K355" i="23"/>
  <c r="K354" i="23"/>
  <c r="K353" i="23"/>
  <c r="K352" i="23"/>
  <c r="K351" i="23"/>
  <c r="K350" i="23"/>
  <c r="K349" i="23"/>
  <c r="K348" i="23"/>
  <c r="K347" i="23"/>
  <c r="K346" i="23"/>
  <c r="K345" i="23"/>
  <c r="K344" i="23"/>
  <c r="K343" i="23"/>
  <c r="K341" i="23"/>
  <c r="K340" i="23"/>
  <c r="K339" i="23"/>
  <c r="K338" i="23"/>
  <c r="K337" i="23"/>
  <c r="K336" i="23"/>
  <c r="K335" i="23"/>
  <c r="K334" i="23"/>
  <c r="K333" i="23"/>
  <c r="K332" i="23"/>
  <c r="K331" i="23"/>
  <c r="K330" i="23"/>
  <c r="K329" i="23"/>
  <c r="K328" i="23"/>
  <c r="K327" i="23"/>
  <c r="K326" i="23"/>
  <c r="K325" i="23"/>
  <c r="K324" i="23"/>
  <c r="K323" i="23"/>
  <c r="K322" i="23"/>
  <c r="K320" i="23"/>
  <c r="K319" i="23"/>
  <c r="K318" i="23"/>
  <c r="K317" i="23"/>
  <c r="K316" i="23"/>
  <c r="K315" i="23"/>
  <c r="K314" i="23"/>
  <c r="K313" i="23"/>
  <c r="K312" i="23"/>
  <c r="K311" i="23"/>
  <c r="K310" i="23"/>
  <c r="K309" i="23"/>
  <c r="K308" i="23"/>
  <c r="K307" i="23"/>
  <c r="K306" i="23"/>
  <c r="K305" i="23"/>
  <c r="K304" i="23"/>
  <c r="K303" i="23"/>
  <c r="K302" i="23"/>
  <c r="K301" i="23"/>
  <c r="K299" i="23"/>
  <c r="K298" i="23"/>
  <c r="K297" i="23"/>
  <c r="K296" i="23"/>
  <c r="K295" i="23"/>
  <c r="K294" i="23"/>
  <c r="K293" i="23"/>
  <c r="K292" i="23"/>
  <c r="K291" i="23"/>
  <c r="K290" i="23"/>
  <c r="K289" i="23"/>
  <c r="K288" i="23"/>
  <c r="K287" i="23"/>
  <c r="K286" i="23"/>
  <c r="K285" i="23"/>
  <c r="K284" i="23"/>
  <c r="K283" i="23"/>
  <c r="K282" i="23"/>
  <c r="K281" i="23"/>
  <c r="K280" i="23"/>
  <c r="K278" i="23"/>
  <c r="K277" i="23"/>
  <c r="K276" i="23"/>
  <c r="K275" i="23"/>
  <c r="K274" i="23"/>
  <c r="K273" i="23"/>
  <c r="K272" i="23"/>
  <c r="K271" i="23"/>
  <c r="K270" i="23"/>
  <c r="K269" i="23"/>
  <c r="K268" i="23"/>
  <c r="K267" i="23"/>
  <c r="K266" i="23"/>
  <c r="K265" i="23"/>
  <c r="K264" i="23"/>
  <c r="K263" i="23"/>
  <c r="K262" i="23"/>
  <c r="K261" i="23"/>
  <c r="K260" i="23"/>
  <c r="K259" i="23"/>
  <c r="K255" i="23"/>
  <c r="K254" i="23"/>
  <c r="K253" i="23"/>
  <c r="K252" i="23"/>
  <c r="K251" i="23"/>
  <c r="K250" i="23"/>
  <c r="K249" i="23"/>
  <c r="K248" i="23"/>
  <c r="K247" i="23"/>
  <c r="K246" i="23"/>
  <c r="K245" i="23"/>
  <c r="K244" i="23"/>
  <c r="K243" i="23"/>
  <c r="K242" i="23"/>
  <c r="K241" i="23"/>
  <c r="K240" i="23"/>
  <c r="K239" i="23"/>
  <c r="K238" i="23"/>
  <c r="K236" i="23"/>
  <c r="K235" i="23"/>
  <c r="K234" i="23"/>
  <c r="K233" i="23"/>
  <c r="K232" i="23"/>
  <c r="K231" i="23"/>
  <c r="K230" i="23"/>
  <c r="K229" i="23"/>
  <c r="K228" i="23"/>
  <c r="K227" i="23"/>
  <c r="K226" i="23"/>
  <c r="K225" i="23"/>
  <c r="K224" i="23"/>
  <c r="K223" i="23"/>
  <c r="K222" i="23"/>
  <c r="K221" i="23"/>
  <c r="K220" i="23"/>
  <c r="K219" i="23"/>
  <c r="K218" i="23"/>
  <c r="K217" i="23"/>
  <c r="K215" i="23"/>
  <c r="K214" i="23"/>
  <c r="K213" i="23"/>
  <c r="K212" i="23"/>
  <c r="K211" i="23"/>
  <c r="K210" i="23"/>
  <c r="K209" i="23"/>
  <c r="K208" i="23"/>
  <c r="K207" i="23"/>
  <c r="K206" i="23"/>
  <c r="K205" i="23"/>
  <c r="K204" i="23"/>
  <c r="K203" i="23"/>
  <c r="K202" i="23"/>
  <c r="K201" i="23"/>
  <c r="K200" i="23"/>
  <c r="K199" i="23"/>
  <c r="K198" i="23"/>
  <c r="K197" i="23"/>
  <c r="K196" i="23"/>
  <c r="K171" i="23"/>
  <c r="K172" i="23"/>
  <c r="K170" i="23"/>
  <c r="K169" i="23"/>
  <c r="K168" i="23"/>
  <c r="K167" i="23"/>
  <c r="K166" i="23"/>
  <c r="K165" i="23"/>
  <c r="K164" i="23"/>
  <c r="K163" i="23"/>
  <c r="K162" i="23"/>
  <c r="K161" i="23"/>
  <c r="K160" i="23"/>
  <c r="K159" i="23"/>
  <c r="K158" i="23"/>
  <c r="K157" i="23"/>
  <c r="K156" i="23"/>
  <c r="K155" i="23"/>
  <c r="K154" i="23"/>
  <c r="K153" i="23"/>
  <c r="K151" i="23"/>
  <c r="K150" i="23"/>
  <c r="K149" i="23"/>
  <c r="K148" i="23"/>
  <c r="K147" i="23"/>
  <c r="K146" i="23"/>
  <c r="K145" i="23"/>
  <c r="K144" i="23"/>
  <c r="K143" i="23"/>
  <c r="K142" i="23"/>
  <c r="K141" i="23"/>
  <c r="K140" i="23"/>
  <c r="K139" i="23"/>
  <c r="K138" i="23"/>
  <c r="K137" i="23"/>
  <c r="K136" i="23"/>
  <c r="K135" i="23"/>
  <c r="K134" i="23"/>
  <c r="K133" i="23"/>
  <c r="K132" i="23"/>
  <c r="K130" i="23" l="1"/>
  <c r="K129" i="23"/>
  <c r="K128" i="23"/>
  <c r="K127" i="23"/>
  <c r="K126" i="23"/>
  <c r="K125" i="23"/>
  <c r="K124" i="23"/>
  <c r="K123" i="23"/>
  <c r="K122" i="23"/>
  <c r="K121" i="23"/>
  <c r="K120" i="23"/>
  <c r="K119" i="23"/>
  <c r="K118" i="23"/>
  <c r="K117" i="23"/>
  <c r="K116" i="23"/>
  <c r="K115" i="23"/>
  <c r="K114" i="23"/>
  <c r="K113" i="23"/>
  <c r="K112" i="23"/>
  <c r="K111" i="23"/>
  <c r="K109" i="23"/>
  <c r="K108" i="23"/>
  <c r="K107" i="23"/>
  <c r="K106" i="23"/>
  <c r="K105" i="23"/>
  <c r="K104" i="23"/>
  <c r="K103" i="23"/>
  <c r="K102" i="23"/>
  <c r="K101" i="23"/>
  <c r="K100" i="23"/>
  <c r="K99" i="23"/>
  <c r="K98" i="23"/>
  <c r="K97" i="23"/>
  <c r="K96" i="23"/>
  <c r="K95" i="23"/>
  <c r="K94" i="23"/>
  <c r="K93" i="23"/>
  <c r="K92" i="23"/>
  <c r="K91" i="23"/>
  <c r="K90" i="23"/>
  <c r="K86" i="23"/>
  <c r="K85" i="23"/>
  <c r="K84" i="23"/>
  <c r="K83" i="23"/>
  <c r="K82" i="23"/>
  <c r="K81" i="23"/>
  <c r="K80" i="23"/>
  <c r="K79" i="23"/>
  <c r="K78" i="23"/>
  <c r="K77" i="23"/>
  <c r="K76" i="23"/>
  <c r="K75" i="23"/>
  <c r="K74" i="23"/>
  <c r="K73" i="23"/>
  <c r="K72" i="23"/>
  <c r="K71" i="23"/>
  <c r="K70" i="23"/>
  <c r="K69" i="23"/>
  <c r="K67" i="23"/>
  <c r="K66" i="23"/>
  <c r="K65" i="23"/>
  <c r="K64" i="23"/>
  <c r="K63" i="23"/>
  <c r="K62" i="23"/>
  <c r="K61" i="23"/>
  <c r="K60" i="23"/>
  <c r="K59" i="23"/>
  <c r="K58" i="23"/>
  <c r="K57" i="23"/>
  <c r="K56" i="23"/>
  <c r="K55" i="23"/>
  <c r="K54" i="23"/>
  <c r="K53" i="23"/>
  <c r="K52" i="23"/>
  <c r="K51" i="23"/>
  <c r="K50" i="23"/>
  <c r="K49" i="23"/>
  <c r="K48" i="23"/>
  <c r="K46" i="23"/>
  <c r="K45" i="23"/>
  <c r="K44" i="23"/>
  <c r="K43" i="23"/>
  <c r="K42" i="23"/>
  <c r="K41" i="23"/>
  <c r="K40" i="23"/>
  <c r="K39" i="23"/>
  <c r="K38" i="23"/>
  <c r="K37" i="23"/>
  <c r="K36" i="23"/>
  <c r="K35" i="23"/>
  <c r="K34" i="23"/>
  <c r="K33" i="23"/>
  <c r="K32" i="23"/>
  <c r="K31" i="23"/>
  <c r="K30" i="23"/>
  <c r="K29" i="23"/>
  <c r="K28" i="23"/>
  <c r="K27" i="23"/>
  <c r="K25" i="23"/>
  <c r="K24" i="23"/>
  <c r="K23" i="23"/>
  <c r="K22" i="23"/>
  <c r="K21" i="23"/>
  <c r="K20" i="23"/>
  <c r="K19" i="23"/>
  <c r="K18" i="23"/>
  <c r="K17" i="23"/>
  <c r="K16" i="23"/>
  <c r="K15" i="23"/>
  <c r="K14" i="23"/>
  <c r="K13" i="23"/>
  <c r="K12" i="23"/>
  <c r="K11" i="23"/>
  <c r="K10" i="23"/>
  <c r="K9" i="23"/>
  <c r="K8" i="23"/>
  <c r="K7" i="23"/>
  <c r="K6" i="23"/>
  <c r="K534" i="22"/>
  <c r="K533" i="22"/>
  <c r="K532" i="22"/>
  <c r="K531" i="22"/>
  <c r="K530" i="22"/>
  <c r="K529" i="22"/>
  <c r="K528" i="22"/>
  <c r="K527" i="22"/>
  <c r="K526" i="22"/>
  <c r="K525" i="22"/>
  <c r="K524" i="22"/>
  <c r="K523" i="22"/>
  <c r="K522" i="22"/>
  <c r="K521" i="22"/>
  <c r="K520" i="22"/>
  <c r="K519" i="22"/>
  <c r="K518" i="22"/>
  <c r="K517" i="22"/>
  <c r="K516" i="22"/>
  <c r="K515" i="22"/>
  <c r="K513" i="22"/>
  <c r="K512" i="22"/>
  <c r="K511" i="22"/>
  <c r="K510" i="22"/>
  <c r="K509" i="22"/>
  <c r="K508" i="22"/>
  <c r="K507" i="22"/>
  <c r="K506" i="22"/>
  <c r="K505" i="22"/>
  <c r="K504" i="22"/>
  <c r="K503" i="22"/>
  <c r="K502" i="22"/>
  <c r="K501" i="22"/>
  <c r="K500" i="22"/>
  <c r="K499" i="22"/>
  <c r="K498" i="22"/>
  <c r="K497" i="22"/>
  <c r="K496" i="22"/>
  <c r="K495" i="22"/>
  <c r="K494" i="22"/>
  <c r="K492" i="22"/>
  <c r="K491" i="22"/>
  <c r="K490" i="22"/>
  <c r="K489" i="22"/>
  <c r="K488" i="22"/>
  <c r="K487" i="22"/>
  <c r="K486" i="22"/>
  <c r="K485" i="22"/>
  <c r="K484" i="22"/>
  <c r="K483" i="22"/>
  <c r="K482" i="22"/>
  <c r="K481" i="22"/>
  <c r="K480" i="22"/>
  <c r="K479" i="22"/>
  <c r="K478" i="22"/>
  <c r="K477" i="22"/>
  <c r="K476" i="22"/>
  <c r="K475" i="22"/>
  <c r="K474" i="22"/>
  <c r="K473" i="22"/>
  <c r="K471" i="22"/>
  <c r="K470" i="22"/>
  <c r="K469" i="22"/>
  <c r="K468" i="22"/>
  <c r="K467" i="22"/>
  <c r="K466" i="22"/>
  <c r="K465" i="22"/>
  <c r="K464" i="22"/>
  <c r="K463" i="22"/>
  <c r="K462" i="22"/>
  <c r="K461" i="22"/>
  <c r="K460" i="22"/>
  <c r="K459" i="22"/>
  <c r="K458" i="22"/>
  <c r="K457" i="22"/>
  <c r="K456" i="22"/>
  <c r="K455" i="22"/>
  <c r="K454" i="22"/>
  <c r="K453" i="22"/>
  <c r="K452" i="22"/>
  <c r="K448" i="22"/>
  <c r="K447" i="22"/>
  <c r="K446" i="22"/>
  <c r="K445" i="22"/>
  <c r="K444" i="22"/>
  <c r="K443" i="22"/>
  <c r="K442" i="22"/>
  <c r="K441" i="22"/>
  <c r="K440" i="22"/>
  <c r="K439" i="22"/>
  <c r="K438" i="22"/>
  <c r="K437" i="22"/>
  <c r="K436" i="22"/>
  <c r="K435" i="22"/>
  <c r="K434" i="22"/>
  <c r="K433" i="22"/>
  <c r="K432" i="22"/>
  <c r="K431" i="22"/>
  <c r="K427" i="22"/>
  <c r="K426" i="22"/>
  <c r="K425" i="22"/>
  <c r="K424" i="22"/>
  <c r="K423" i="22"/>
  <c r="K422" i="22"/>
  <c r="K421" i="22"/>
  <c r="K420" i="22"/>
  <c r="K419" i="22"/>
  <c r="K418" i="22"/>
  <c r="K417" i="22"/>
  <c r="K416" i="22"/>
  <c r="K415" i="22"/>
  <c r="K414" i="22"/>
  <c r="K413" i="22"/>
  <c r="K412" i="22"/>
  <c r="K411" i="22"/>
  <c r="K410" i="22"/>
  <c r="K408" i="22" l="1"/>
  <c r="K407" i="22"/>
  <c r="K406" i="22"/>
  <c r="K405" i="22"/>
  <c r="K404" i="22"/>
  <c r="K403" i="22"/>
  <c r="K402" i="22"/>
  <c r="K401" i="22"/>
  <c r="K400" i="22"/>
  <c r="K399" i="22"/>
  <c r="K398" i="22"/>
  <c r="K397" i="22"/>
  <c r="K396" i="22"/>
  <c r="K395" i="22"/>
  <c r="K394" i="22"/>
  <c r="K393" i="22"/>
  <c r="K392" i="22"/>
  <c r="K391" i="22"/>
  <c r="K390" i="22"/>
  <c r="K389" i="22"/>
  <c r="K385" i="22"/>
  <c r="K387" i="22"/>
  <c r="K386" i="22"/>
  <c r="K384" i="22"/>
  <c r="K383" i="22"/>
  <c r="K382" i="22"/>
  <c r="K381" i="22"/>
  <c r="K380" i="22"/>
  <c r="K379" i="22"/>
  <c r="K378" i="22"/>
  <c r="K377" i="22"/>
  <c r="K376" i="22"/>
  <c r="K375" i="22"/>
  <c r="K374" i="22"/>
  <c r="K373" i="22"/>
  <c r="K372" i="22"/>
  <c r="K371" i="22"/>
  <c r="K370" i="22"/>
  <c r="K369" i="22"/>
  <c r="K368" i="22"/>
  <c r="K362" i="22"/>
  <c r="K361" i="22"/>
  <c r="K360" i="22"/>
  <c r="K359" i="22"/>
  <c r="K358" i="22"/>
  <c r="K357" i="22"/>
  <c r="K356" i="22"/>
  <c r="K355" i="22"/>
  <c r="K354" i="22"/>
  <c r="K353" i="22"/>
  <c r="K352" i="22"/>
  <c r="K351" i="22"/>
  <c r="K350" i="22"/>
  <c r="K349" i="22"/>
  <c r="K348" i="22"/>
  <c r="K347" i="22"/>
  <c r="K346" i="22"/>
  <c r="K345" i="22"/>
  <c r="K344" i="22"/>
  <c r="K343" i="22"/>
  <c r="K341" i="22"/>
  <c r="K340" i="22"/>
  <c r="K339" i="22"/>
  <c r="K338" i="22"/>
  <c r="K337" i="22"/>
  <c r="K336" i="22"/>
  <c r="K335" i="22"/>
  <c r="K334" i="22"/>
  <c r="K333" i="22"/>
  <c r="K332" i="22"/>
  <c r="K331" i="22"/>
  <c r="K330" i="22"/>
  <c r="K329" i="22"/>
  <c r="K328" i="22"/>
  <c r="K327" i="22"/>
  <c r="K326" i="22"/>
  <c r="K325" i="22"/>
  <c r="K324" i="22"/>
  <c r="K323" i="22"/>
  <c r="K322" i="22"/>
  <c r="K320" i="22"/>
  <c r="K319" i="22"/>
  <c r="K318" i="22"/>
  <c r="K317" i="22"/>
  <c r="K316" i="22"/>
  <c r="K315" i="22"/>
  <c r="K314" i="22"/>
  <c r="K313" i="22"/>
  <c r="K312" i="22"/>
  <c r="K311" i="22"/>
  <c r="K310" i="22"/>
  <c r="K309" i="22"/>
  <c r="K308" i="22"/>
  <c r="K307" i="22"/>
  <c r="K306" i="22"/>
  <c r="K305" i="22"/>
  <c r="K304" i="22"/>
  <c r="K303" i="22"/>
  <c r="K302" i="22"/>
  <c r="K301" i="22"/>
  <c r="K289" i="22"/>
  <c r="K299" i="22"/>
  <c r="K298" i="22"/>
  <c r="K297" i="22"/>
  <c r="K296" i="22"/>
  <c r="K295" i="22"/>
  <c r="K294" i="22"/>
  <c r="K293" i="22"/>
  <c r="K292" i="22"/>
  <c r="K291" i="22"/>
  <c r="K290" i="22"/>
  <c r="K288" i="22"/>
  <c r="K287" i="22"/>
  <c r="K286" i="22"/>
  <c r="K285" i="22"/>
  <c r="K284" i="22"/>
  <c r="K283" i="22"/>
  <c r="K282" i="22"/>
  <c r="K281" i="22"/>
  <c r="K280" i="22"/>
  <c r="K276" i="22"/>
  <c r="K275" i="22"/>
  <c r="K274" i="22"/>
  <c r="K273" i="22"/>
  <c r="K272" i="22"/>
  <c r="K271" i="22"/>
  <c r="K270" i="22"/>
  <c r="K269" i="22"/>
  <c r="K268" i="22"/>
  <c r="K267" i="22"/>
  <c r="K266" i="22"/>
  <c r="K265" i="22"/>
  <c r="K264" i="22"/>
  <c r="K263" i="22"/>
  <c r="K262" i="22"/>
  <c r="K261" i="22"/>
  <c r="K260" i="22"/>
  <c r="K259" i="22"/>
  <c r="K255" i="22"/>
  <c r="K254" i="22"/>
  <c r="K253" i="22"/>
  <c r="K252" i="22"/>
  <c r="K251" i="22"/>
  <c r="K250" i="22"/>
  <c r="K249" i="22"/>
  <c r="K248" i="22"/>
  <c r="K247" i="22"/>
  <c r="K246" i="22"/>
  <c r="K245" i="22"/>
  <c r="K244" i="22"/>
  <c r="K243" i="22"/>
  <c r="K242" i="22"/>
  <c r="K241" i="22"/>
  <c r="K240" i="22"/>
  <c r="K239" i="22"/>
  <c r="K238" i="22"/>
  <c r="K236" i="22"/>
  <c r="K235" i="22"/>
  <c r="K234" i="22"/>
  <c r="K233" i="22"/>
  <c r="K232" i="22"/>
  <c r="K231" i="22"/>
  <c r="K230" i="22"/>
  <c r="K229" i="22"/>
  <c r="K228" i="22"/>
  <c r="K227" i="22"/>
  <c r="K226" i="22"/>
  <c r="K225" i="22"/>
  <c r="K224" i="22"/>
  <c r="K223" i="22"/>
  <c r="K222" i="22"/>
  <c r="K221" i="22"/>
  <c r="K220" i="22"/>
  <c r="K219" i="22"/>
  <c r="K218" i="22"/>
  <c r="K217" i="22"/>
  <c r="K213" i="22"/>
  <c r="K215" i="22"/>
  <c r="K214" i="22"/>
  <c r="K212" i="22"/>
  <c r="K211" i="22"/>
  <c r="K210" i="22"/>
  <c r="K209" i="22"/>
  <c r="K208" i="22"/>
  <c r="K207" i="22"/>
  <c r="K206" i="22"/>
  <c r="K205" i="22"/>
  <c r="K204" i="22"/>
  <c r="K203" i="22"/>
  <c r="K202" i="22"/>
  <c r="K201" i="22"/>
  <c r="K200" i="22"/>
  <c r="K199" i="22"/>
  <c r="K198" i="22"/>
  <c r="K197" i="22"/>
  <c r="K196" i="22"/>
  <c r="K172" i="22"/>
  <c r="K171" i="22"/>
  <c r="K170" i="22"/>
  <c r="K169" i="22"/>
  <c r="K168" i="22"/>
  <c r="K167" i="22"/>
  <c r="K166" i="22"/>
  <c r="K165" i="22"/>
  <c r="K164" i="22"/>
  <c r="K163" i="22"/>
  <c r="K162" i="22"/>
  <c r="K161" i="22"/>
  <c r="K160" i="22"/>
  <c r="K159" i="22"/>
  <c r="K158" i="22"/>
  <c r="K157" i="22"/>
  <c r="K156" i="22"/>
  <c r="K155" i="22"/>
  <c r="K154" i="22"/>
  <c r="K153" i="22"/>
  <c r="K151" i="22"/>
  <c r="K150" i="22"/>
  <c r="K149" i="22"/>
  <c r="K148" i="22"/>
  <c r="K147" i="22"/>
  <c r="K146" i="22"/>
  <c r="K145" i="22"/>
  <c r="K144" i="22"/>
  <c r="K143" i="22"/>
  <c r="K142" i="22"/>
  <c r="K141" i="22"/>
  <c r="K140" i="22"/>
  <c r="K139" i="22"/>
  <c r="K138" i="22"/>
  <c r="K137" i="22"/>
  <c r="K136" i="22"/>
  <c r="K135" i="22"/>
  <c r="K134" i="22"/>
  <c r="K133" i="22"/>
  <c r="K132" i="22"/>
  <c r="K130" i="22"/>
  <c r="K129" i="22"/>
  <c r="K128" i="22"/>
  <c r="K127" i="22"/>
  <c r="K126" i="22"/>
  <c r="K125" i="22"/>
  <c r="K124" i="22"/>
  <c r="K123" i="22"/>
  <c r="K122" i="22"/>
  <c r="K121" i="22"/>
  <c r="K120" i="22"/>
  <c r="K119" i="22"/>
  <c r="K118" i="22"/>
  <c r="K117" i="22"/>
  <c r="K116" i="22"/>
  <c r="K115" i="22"/>
  <c r="K114" i="22"/>
  <c r="K113" i="22"/>
  <c r="K112" i="22"/>
  <c r="K111" i="22"/>
  <c r="K96" i="22"/>
  <c r="K109" i="22"/>
  <c r="K108" i="22"/>
  <c r="K107" i="22"/>
  <c r="K106" i="22"/>
  <c r="K105" i="22"/>
  <c r="K104" i="22"/>
  <c r="K103" i="22"/>
  <c r="K102" i="22"/>
  <c r="K101" i="22"/>
  <c r="K100" i="22"/>
  <c r="K99" i="22"/>
  <c r="K98" i="22"/>
  <c r="K97" i="22"/>
  <c r="K95" i="22"/>
  <c r="K94" i="22"/>
  <c r="K93" i="22"/>
  <c r="K92" i="22"/>
  <c r="K91" i="22"/>
  <c r="K90" i="22"/>
  <c r="K86" i="22" l="1"/>
  <c r="K85" i="22"/>
  <c r="K84" i="22"/>
  <c r="K83" i="22"/>
  <c r="K82" i="22"/>
  <c r="K81" i="22"/>
  <c r="K80" i="22"/>
  <c r="K79" i="22"/>
  <c r="K78" i="22"/>
  <c r="K77" i="22"/>
  <c r="K76" i="22"/>
  <c r="K75" i="22"/>
  <c r="K74" i="22"/>
  <c r="K73" i="22"/>
  <c r="K72" i="22"/>
  <c r="K71" i="22"/>
  <c r="K70" i="22"/>
  <c r="K69" i="22"/>
  <c r="K57" i="22"/>
  <c r="K67" i="22"/>
  <c r="K66" i="22"/>
  <c r="K65" i="22"/>
  <c r="K64" i="22"/>
  <c r="K63" i="22"/>
  <c r="K62" i="22"/>
  <c r="K61" i="22"/>
  <c r="K60" i="22"/>
  <c r="K59" i="22"/>
  <c r="K58" i="22"/>
  <c r="K56" i="22"/>
  <c r="K55" i="22"/>
  <c r="K54" i="22"/>
  <c r="K53" i="22"/>
  <c r="K52" i="22"/>
  <c r="K51" i="22"/>
  <c r="K50" i="22"/>
  <c r="K49" i="22"/>
  <c r="K48" i="22"/>
  <c r="K29" i="22"/>
  <c r="K46" i="22"/>
  <c r="K45" i="22"/>
  <c r="K44" i="22"/>
  <c r="K43" i="22"/>
  <c r="K42" i="22"/>
  <c r="K41" i="22"/>
  <c r="K40" i="22"/>
  <c r="K39" i="22"/>
  <c r="K38" i="22"/>
  <c r="K37" i="22"/>
  <c r="K36" i="22"/>
  <c r="K35" i="22"/>
  <c r="K34" i="22"/>
  <c r="K33" i="22"/>
  <c r="K32" i="22"/>
  <c r="K31" i="22"/>
  <c r="K30" i="22"/>
  <c r="K28" i="22"/>
  <c r="K27" i="22"/>
  <c r="K23" i="22"/>
  <c r="K22" i="22"/>
  <c r="K21" i="22"/>
  <c r="K20" i="22"/>
  <c r="K19" i="22"/>
  <c r="K18" i="22"/>
  <c r="K17" i="22"/>
  <c r="K16" i="22"/>
  <c r="K15" i="22"/>
  <c r="K14" i="22"/>
  <c r="K13" i="22"/>
  <c r="K12" i="22"/>
  <c r="K11" i="22"/>
  <c r="K10" i="22"/>
  <c r="K9" i="22"/>
  <c r="K8" i="22"/>
  <c r="K7" i="22"/>
  <c r="K6" i="22"/>
  <c r="K25" i="22"/>
  <c r="K24" i="22"/>
  <c r="I502" i="21" l="1"/>
  <c r="I501" i="21"/>
  <c r="I500" i="21"/>
  <c r="I499" i="21"/>
  <c r="I498" i="21"/>
  <c r="I497" i="21"/>
  <c r="I496" i="21"/>
  <c r="I495" i="21"/>
  <c r="I494" i="21"/>
  <c r="I493" i="21"/>
  <c r="I492" i="21"/>
  <c r="I491" i="21"/>
  <c r="I490" i="21"/>
  <c r="I489" i="21"/>
  <c r="I488" i="21"/>
  <c r="I487" i="21"/>
  <c r="I485" i="21"/>
  <c r="I475" i="21"/>
  <c r="I482" i="21"/>
  <c r="I481" i="21"/>
  <c r="I480" i="21"/>
  <c r="I479" i="21"/>
  <c r="I478" i="21"/>
  <c r="I477" i="21"/>
  <c r="I476" i="21"/>
  <c r="I474" i="21"/>
  <c r="I473" i="21"/>
  <c r="I472" i="21"/>
  <c r="I471" i="21"/>
  <c r="I470" i="21"/>
  <c r="I469" i="21"/>
  <c r="I468" i="21"/>
  <c r="I467" i="21"/>
  <c r="I465" i="21"/>
  <c r="I462" i="21"/>
  <c r="I461" i="21"/>
  <c r="I460" i="21"/>
  <c r="I459" i="21"/>
  <c r="I458" i="21"/>
  <c r="I457" i="21"/>
  <c r="I456" i="21"/>
  <c r="I455" i="21"/>
  <c r="I454" i="21"/>
  <c r="I453" i="21"/>
  <c r="I452" i="21"/>
  <c r="I451" i="21"/>
  <c r="I450" i="21"/>
  <c r="I449" i="21"/>
  <c r="I448" i="21"/>
  <c r="I447" i="21"/>
  <c r="I445" i="21"/>
  <c r="I430" i="21"/>
  <c r="I442" i="21"/>
  <c r="I441" i="21"/>
  <c r="I440" i="21"/>
  <c r="I439" i="21"/>
  <c r="I438" i="21"/>
  <c r="I437" i="21"/>
  <c r="I436" i="21"/>
  <c r="I435" i="21"/>
  <c r="I434" i="21"/>
  <c r="I433" i="21"/>
  <c r="I432" i="21"/>
  <c r="I431" i="21"/>
  <c r="I429" i="21"/>
  <c r="I428" i="21"/>
  <c r="I427" i="21"/>
  <c r="I425" i="21"/>
  <c r="I422" i="21"/>
  <c r="I421" i="21"/>
  <c r="I420" i="21"/>
  <c r="I419" i="21"/>
  <c r="I418" i="21"/>
  <c r="I417" i="21"/>
  <c r="I416" i="21"/>
  <c r="I415" i="21"/>
  <c r="I414" i="21"/>
  <c r="I413" i="21"/>
  <c r="I412" i="21"/>
  <c r="I411" i="21"/>
  <c r="I410" i="21"/>
  <c r="I409" i="21"/>
  <c r="I408" i="21"/>
  <c r="I407" i="21"/>
  <c r="I405" i="21"/>
  <c r="I396" i="21"/>
  <c r="I402" i="21"/>
  <c r="I401" i="21"/>
  <c r="I400" i="21"/>
  <c r="I399" i="21"/>
  <c r="I398" i="21"/>
  <c r="I397" i="21"/>
  <c r="I395" i="21"/>
  <c r="I394" i="21"/>
  <c r="I393" i="21"/>
  <c r="I392" i="21"/>
  <c r="I391" i="21"/>
  <c r="I390" i="21"/>
  <c r="I389" i="21"/>
  <c r="I388" i="21"/>
  <c r="I387" i="21"/>
  <c r="I385" i="21"/>
  <c r="I377" i="21"/>
  <c r="I376" i="21"/>
  <c r="I375" i="21"/>
  <c r="I374" i="21"/>
  <c r="I373" i="21"/>
  <c r="I372" i="21"/>
  <c r="I371" i="21"/>
  <c r="I370" i="21"/>
  <c r="I369" i="21"/>
  <c r="I368" i="21"/>
  <c r="I367" i="21"/>
  <c r="I366" i="21"/>
  <c r="I365" i="21"/>
  <c r="I364" i="21"/>
  <c r="I363" i="21"/>
  <c r="I362" i="21"/>
  <c r="I360" i="21"/>
  <c r="I357" i="21"/>
  <c r="I356" i="21"/>
  <c r="I355" i="21"/>
  <c r="I354" i="21"/>
  <c r="I353" i="21"/>
  <c r="I352" i="21"/>
  <c r="I351" i="21"/>
  <c r="I350" i="21"/>
  <c r="I349" i="21"/>
  <c r="I348" i="21"/>
  <c r="I347" i="21"/>
  <c r="I346" i="21"/>
  <c r="I345" i="21"/>
  <c r="I344" i="21"/>
  <c r="I343" i="21"/>
  <c r="I342" i="21"/>
  <c r="I340" i="21"/>
  <c r="I337" i="21"/>
  <c r="I336" i="21"/>
  <c r="I335" i="21"/>
  <c r="I334" i="21"/>
  <c r="I333" i="21"/>
  <c r="I332" i="21"/>
  <c r="I331" i="21"/>
  <c r="I330" i="21"/>
  <c r="I329" i="21"/>
  <c r="I328" i="21"/>
  <c r="I327" i="21"/>
  <c r="I326" i="21"/>
  <c r="I325" i="21"/>
  <c r="I324" i="21"/>
  <c r="I323" i="21"/>
  <c r="I322" i="21"/>
  <c r="I320" i="21"/>
  <c r="I317" i="21"/>
  <c r="I316" i="21"/>
  <c r="I315" i="21"/>
  <c r="I314" i="21"/>
  <c r="I313" i="21"/>
  <c r="I312" i="21"/>
  <c r="I311" i="21"/>
  <c r="I310" i="21"/>
  <c r="I309" i="21"/>
  <c r="I308" i="21"/>
  <c r="I307" i="21"/>
  <c r="I306" i="21"/>
  <c r="I305" i="21"/>
  <c r="I304" i="21"/>
  <c r="I303" i="21"/>
  <c r="I302" i="21"/>
  <c r="I300" i="21"/>
  <c r="I297" i="21"/>
  <c r="I296" i="21"/>
  <c r="I295" i="21"/>
  <c r="I294" i="21"/>
  <c r="I293" i="21"/>
  <c r="I292" i="21"/>
  <c r="I291" i="21"/>
  <c r="I290" i="21"/>
  <c r="I289" i="21"/>
  <c r="I288" i="21"/>
  <c r="I287" i="21"/>
  <c r="I286" i="21"/>
  <c r="I285" i="21"/>
  <c r="I284" i="21"/>
  <c r="I283" i="21"/>
  <c r="I282" i="21"/>
  <c r="I280" i="21"/>
  <c r="I277" i="21"/>
  <c r="I276" i="21"/>
  <c r="I275" i="21"/>
  <c r="I274" i="21"/>
  <c r="I273" i="21"/>
  <c r="I272" i="21"/>
  <c r="I271" i="21"/>
  <c r="I270" i="21"/>
  <c r="I269" i="21"/>
  <c r="I268" i="21"/>
  <c r="I267" i="21"/>
  <c r="I266" i="21"/>
  <c r="I265" i="21"/>
  <c r="I264" i="21"/>
  <c r="I263" i="21"/>
  <c r="I262" i="21"/>
  <c r="I260" i="21"/>
  <c r="I252" i="21"/>
  <c r="I251" i="21"/>
  <c r="I250" i="21"/>
  <c r="I249" i="21"/>
  <c r="I248" i="21"/>
  <c r="I247" i="21"/>
  <c r="I246" i="21"/>
  <c r="I245" i="21"/>
  <c r="I244" i="21"/>
  <c r="I243" i="21"/>
  <c r="I242" i="21"/>
  <c r="I241" i="21"/>
  <c r="I240" i="21"/>
  <c r="I239" i="21"/>
  <c r="I238" i="21"/>
  <c r="I237" i="21"/>
  <c r="I235" i="21"/>
  <c r="I215" i="21"/>
  <c r="I232" i="21"/>
  <c r="I231" i="21"/>
  <c r="I230" i="21"/>
  <c r="I229" i="21"/>
  <c r="I228" i="21"/>
  <c r="I227" i="21"/>
  <c r="I226" i="21"/>
  <c r="I225" i="21"/>
  <c r="I224" i="21"/>
  <c r="I223" i="21"/>
  <c r="I222" i="21"/>
  <c r="I221" i="21"/>
  <c r="I220" i="21"/>
  <c r="I219" i="21"/>
  <c r="I218" i="21"/>
  <c r="I217" i="21"/>
  <c r="I212" i="21" l="1"/>
  <c r="I211" i="21"/>
  <c r="I210" i="21"/>
  <c r="I209" i="21"/>
  <c r="I208" i="21"/>
  <c r="I207" i="21"/>
  <c r="I206" i="21"/>
  <c r="I205" i="21"/>
  <c r="I204" i="21"/>
  <c r="I203" i="21"/>
  <c r="I202" i="21"/>
  <c r="I201" i="21"/>
  <c r="I200" i="21"/>
  <c r="I199" i="21"/>
  <c r="I198" i="21"/>
  <c r="I197" i="21"/>
  <c r="I195" i="21"/>
  <c r="I189" i="21"/>
  <c r="I192" i="21"/>
  <c r="I191" i="21"/>
  <c r="I190" i="21"/>
  <c r="I188" i="21"/>
  <c r="I187" i="21"/>
  <c r="I186" i="21"/>
  <c r="I185" i="21"/>
  <c r="I184" i="21"/>
  <c r="I182" i="21"/>
  <c r="I181" i="21"/>
  <c r="I180" i="21"/>
  <c r="I179" i="21"/>
  <c r="I178" i="21"/>
  <c r="I177" i="21"/>
  <c r="I175" i="21"/>
  <c r="I172" i="21"/>
  <c r="I171" i="21"/>
  <c r="I170" i="21"/>
  <c r="I169" i="21"/>
  <c r="I168" i="21"/>
  <c r="I167" i="21"/>
  <c r="I166" i="21"/>
  <c r="I165" i="21"/>
  <c r="I164" i="21"/>
  <c r="I163" i="21"/>
  <c r="I162" i="21"/>
  <c r="I161" i="21"/>
  <c r="I160" i="21"/>
  <c r="I159" i="21"/>
  <c r="I158" i="21"/>
  <c r="I157" i="21"/>
  <c r="I155" i="21"/>
  <c r="I152" i="21"/>
  <c r="I151" i="21"/>
  <c r="I150" i="21"/>
  <c r="I149" i="21"/>
  <c r="I148" i="21"/>
  <c r="I147" i="21"/>
  <c r="I146" i="21"/>
  <c r="I145" i="21"/>
  <c r="I144" i="21"/>
  <c r="I143" i="21"/>
  <c r="I142" i="21"/>
  <c r="I141" i="21"/>
  <c r="I140" i="21"/>
  <c r="I139" i="21"/>
  <c r="I138" i="21"/>
  <c r="I137" i="21"/>
  <c r="I135" i="21"/>
  <c r="I122" i="21"/>
  <c r="I123" i="21"/>
  <c r="I121" i="21"/>
  <c r="I120" i="21"/>
  <c r="I119" i="21"/>
  <c r="I118" i="21"/>
  <c r="I117" i="21"/>
  <c r="I116" i="21"/>
  <c r="I115" i="21"/>
  <c r="I114" i="21"/>
  <c r="I113" i="21"/>
  <c r="I112" i="21"/>
  <c r="I111" i="21"/>
  <c r="I110" i="21"/>
  <c r="I109" i="21"/>
  <c r="I108" i="21"/>
  <c r="I106" i="21"/>
  <c r="I94" i="21"/>
  <c r="I103" i="21"/>
  <c r="I102" i="21"/>
  <c r="I101" i="21"/>
  <c r="I100" i="21"/>
  <c r="I99" i="21"/>
  <c r="I98" i="21"/>
  <c r="I97" i="21"/>
  <c r="I96" i="21"/>
  <c r="I95" i="21"/>
  <c r="I93" i="21"/>
  <c r="I92" i="21"/>
  <c r="I91" i="21"/>
  <c r="I90" i="21"/>
  <c r="I89" i="21"/>
  <c r="I88" i="21"/>
  <c r="I86" i="21"/>
  <c r="I83" i="21"/>
  <c r="I82" i="21"/>
  <c r="I81" i="21"/>
  <c r="I80" i="21"/>
  <c r="I79" i="21"/>
  <c r="I78" i="21"/>
  <c r="I77" i="21"/>
  <c r="I76" i="21"/>
  <c r="I75" i="21"/>
  <c r="I74" i="21"/>
  <c r="I73" i="21"/>
  <c r="I72" i="21"/>
  <c r="I71" i="21"/>
  <c r="I70" i="21"/>
  <c r="I69" i="21"/>
  <c r="I68" i="21"/>
  <c r="I66" i="21"/>
  <c r="I61" i="21"/>
  <c r="I63" i="21"/>
  <c r="I62" i="21"/>
  <c r="I60" i="21"/>
  <c r="I59" i="21"/>
  <c r="I58" i="21"/>
  <c r="I57" i="21"/>
  <c r="I56" i="21"/>
  <c r="I55" i="21"/>
  <c r="I54" i="21"/>
  <c r="I53" i="21"/>
  <c r="I52" i="21"/>
  <c r="I51" i="21"/>
  <c r="I50" i="21"/>
  <c r="I49" i="21"/>
  <c r="I48" i="21"/>
  <c r="I46" i="21"/>
  <c r="I13" i="21"/>
  <c r="I39" i="21"/>
  <c r="I43" i="21"/>
  <c r="I42" i="21"/>
  <c r="I41" i="21"/>
  <c r="I40" i="21"/>
  <c r="I38" i="21"/>
  <c r="I37" i="21"/>
  <c r="I36" i="21"/>
  <c r="I35" i="21"/>
  <c r="I34" i="21"/>
  <c r="I33" i="21"/>
  <c r="I32" i="21"/>
  <c r="I31" i="21"/>
  <c r="I30" i="21"/>
  <c r="I29" i="21"/>
  <c r="I28" i="21"/>
  <c r="I26" i="21"/>
  <c r="I9" i="21"/>
  <c r="I23" i="21"/>
  <c r="I22" i="21"/>
  <c r="I21" i="21"/>
  <c r="I20" i="21"/>
  <c r="I19" i="21"/>
  <c r="I18" i="21"/>
  <c r="I17" i="21"/>
  <c r="I16" i="21"/>
  <c r="I15" i="21"/>
  <c r="I14" i="21"/>
  <c r="I12" i="21"/>
  <c r="I11" i="21"/>
  <c r="I10" i="21"/>
  <c r="I8" i="21"/>
  <c r="I6" i="21"/>
  <c r="I514" i="21"/>
  <c r="I510" i="21"/>
  <c r="I511" i="21"/>
  <c r="I512" i="21"/>
  <c r="I513" i="21"/>
  <c r="I509" i="21"/>
  <c r="I510" i="20"/>
  <c r="I511" i="20"/>
  <c r="I512" i="20"/>
  <c r="I513" i="20"/>
  <c r="I514" i="20"/>
  <c r="I509" i="20"/>
  <c r="I502" i="20"/>
  <c r="I501" i="20"/>
  <c r="I500" i="20"/>
  <c r="I499" i="20"/>
  <c r="I498" i="20"/>
  <c r="I497" i="20"/>
  <c r="I496" i="20"/>
  <c r="I495" i="20"/>
  <c r="I494" i="20"/>
  <c r="I493" i="20"/>
  <c r="I492" i="20"/>
  <c r="I491" i="20"/>
  <c r="I490" i="20"/>
  <c r="I489" i="20"/>
  <c r="I488" i="20"/>
  <c r="I487" i="20"/>
  <c r="I485" i="20"/>
  <c r="I482" i="20"/>
  <c r="I481" i="20"/>
  <c r="I480" i="20"/>
  <c r="I479" i="20"/>
  <c r="I478" i="20"/>
  <c r="I477" i="20"/>
  <c r="I476" i="20"/>
  <c r="I475" i="20"/>
  <c r="I474" i="20"/>
  <c r="I473" i="20"/>
  <c r="I472" i="20"/>
  <c r="I471" i="20"/>
  <c r="I470" i="20"/>
  <c r="I469" i="20"/>
  <c r="I468" i="20"/>
  <c r="I467" i="20"/>
  <c r="I465" i="20"/>
  <c r="I462" i="20"/>
  <c r="I461" i="20"/>
  <c r="I460" i="20"/>
  <c r="I459" i="20"/>
  <c r="I458" i="20"/>
  <c r="I457" i="20"/>
  <c r="I456" i="20"/>
  <c r="I455" i="20"/>
  <c r="I454" i="20"/>
  <c r="I453" i="20"/>
  <c r="I452" i="20"/>
  <c r="I451" i="20"/>
  <c r="I450" i="20"/>
  <c r="I449" i="20"/>
  <c r="I448" i="20"/>
  <c r="I447" i="20"/>
  <c r="I445" i="20"/>
  <c r="I442" i="20"/>
  <c r="I441" i="20"/>
  <c r="I440" i="20"/>
  <c r="I439" i="20"/>
  <c r="I438" i="20"/>
  <c r="I437" i="20"/>
  <c r="I436" i="20"/>
  <c r="I435" i="20"/>
  <c r="I434" i="20"/>
  <c r="I433" i="20"/>
  <c r="I432" i="20"/>
  <c r="I431" i="20"/>
  <c r="I430" i="20"/>
  <c r="I429" i="20"/>
  <c r="I428" i="20"/>
  <c r="I427" i="20"/>
  <c r="I425" i="20"/>
  <c r="I422" i="20"/>
  <c r="I421" i="20"/>
  <c r="I420" i="20"/>
  <c r="I419" i="20"/>
  <c r="I418" i="20"/>
  <c r="I417" i="20"/>
  <c r="I416" i="20"/>
  <c r="I415" i="20"/>
  <c r="I414" i="20"/>
  <c r="I413" i="20"/>
  <c r="I412" i="20"/>
  <c r="I411" i="20"/>
  <c r="I410" i="20"/>
  <c r="I409" i="20"/>
  <c r="I408" i="20"/>
  <c r="I407" i="20"/>
  <c r="I405" i="20"/>
  <c r="I402" i="20"/>
  <c r="I401" i="20"/>
  <c r="I400" i="20"/>
  <c r="I399" i="20"/>
  <c r="I398" i="20"/>
  <c r="I397" i="20"/>
  <c r="I396" i="20"/>
  <c r="I395" i="20"/>
  <c r="I394" i="20"/>
  <c r="I393" i="20"/>
  <c r="I392" i="20"/>
  <c r="I391" i="20"/>
  <c r="I390" i="20"/>
  <c r="I389" i="20"/>
  <c r="I388" i="20"/>
  <c r="I387" i="20"/>
  <c r="I385" i="20"/>
  <c r="I360" i="20"/>
  <c r="I377" i="20"/>
  <c r="I376" i="20"/>
  <c r="I375" i="20"/>
  <c r="I374" i="20"/>
  <c r="I373" i="20"/>
  <c r="I372" i="20"/>
  <c r="I371" i="20"/>
  <c r="I370" i="20"/>
  <c r="I369" i="20"/>
  <c r="I368" i="20"/>
  <c r="I367" i="20"/>
  <c r="I366" i="20"/>
  <c r="I365" i="20"/>
  <c r="I364" i="20"/>
  <c r="I363" i="20"/>
  <c r="I362" i="20"/>
  <c r="I357" i="20"/>
  <c r="I356" i="20"/>
  <c r="I355" i="20"/>
  <c r="I354" i="20"/>
  <c r="I353" i="20"/>
  <c r="I352" i="20"/>
  <c r="I351" i="20"/>
  <c r="I350" i="20"/>
  <c r="I349" i="20"/>
  <c r="I348" i="20"/>
  <c r="I347" i="20"/>
  <c r="I346" i="20"/>
  <c r="I345" i="20"/>
  <c r="I344" i="20"/>
  <c r="I343" i="20"/>
  <c r="I342" i="20"/>
  <c r="I340" i="20"/>
  <c r="I320" i="20"/>
  <c r="I337" i="20"/>
  <c r="I336" i="20"/>
  <c r="I335" i="20"/>
  <c r="I334" i="20"/>
  <c r="I333" i="20"/>
  <c r="I332" i="20"/>
  <c r="I331" i="20"/>
  <c r="I330" i="20"/>
  <c r="I329" i="20"/>
  <c r="I328" i="20"/>
  <c r="I327" i="20"/>
  <c r="I326" i="20"/>
  <c r="I325" i="20"/>
  <c r="I324" i="20"/>
  <c r="I323" i="20"/>
  <c r="I322" i="20"/>
  <c r="I317" i="20"/>
  <c r="I316" i="20"/>
  <c r="I315" i="20"/>
  <c r="I314" i="20"/>
  <c r="I313" i="20"/>
  <c r="I312" i="20"/>
  <c r="I311" i="20"/>
  <c r="I310" i="20"/>
  <c r="I309" i="20"/>
  <c r="I308" i="20"/>
  <c r="I307" i="20"/>
  <c r="I306" i="20"/>
  <c r="I305" i="20"/>
  <c r="I304" i="20"/>
  <c r="I303" i="20"/>
  <c r="I302" i="20"/>
  <c r="I300" i="20"/>
  <c r="I297" i="20"/>
  <c r="I296" i="20"/>
  <c r="I295" i="20"/>
  <c r="I294" i="20"/>
  <c r="I293" i="20"/>
  <c r="I292" i="20"/>
  <c r="I291" i="20"/>
  <c r="I290" i="20"/>
  <c r="I289" i="20"/>
  <c r="I288" i="20"/>
  <c r="I287" i="20"/>
  <c r="I286" i="20"/>
  <c r="I285" i="20"/>
  <c r="I284" i="20"/>
  <c r="I283" i="20"/>
  <c r="I282" i="20"/>
  <c r="I280" i="20"/>
  <c r="I277" i="20"/>
  <c r="I276" i="20"/>
  <c r="I275" i="20"/>
  <c r="I274" i="20"/>
  <c r="I273" i="20"/>
  <c r="I272" i="20"/>
  <c r="I271" i="20"/>
  <c r="I270" i="20"/>
  <c r="I269" i="20"/>
  <c r="I268" i="20"/>
  <c r="I267" i="20"/>
  <c r="I266" i="20"/>
  <c r="I265" i="20"/>
  <c r="I264" i="20"/>
  <c r="I263" i="20"/>
  <c r="I262" i="20"/>
  <c r="I260" i="20"/>
  <c r="I252" i="20"/>
  <c r="I251" i="20"/>
  <c r="I250" i="20"/>
  <c r="I249" i="20"/>
  <c r="I248" i="20"/>
  <c r="I247" i="20"/>
  <c r="I246" i="20"/>
  <c r="I245" i="20"/>
  <c r="I244" i="20"/>
  <c r="I243" i="20"/>
  <c r="I242" i="20"/>
  <c r="I241" i="20"/>
  <c r="I240" i="20"/>
  <c r="I239" i="20"/>
  <c r="I238" i="20"/>
  <c r="I237" i="20"/>
  <c r="I235" i="20"/>
  <c r="I232" i="20"/>
  <c r="I231" i="20"/>
  <c r="I230" i="20"/>
  <c r="I229" i="20"/>
  <c r="I228" i="20"/>
  <c r="I227" i="20"/>
  <c r="I226" i="20"/>
  <c r="I225" i="20"/>
  <c r="I224" i="20"/>
  <c r="I223" i="20"/>
  <c r="I222" i="20"/>
  <c r="I221" i="20"/>
  <c r="I220" i="20"/>
  <c r="I219" i="20"/>
  <c r="I218" i="20"/>
  <c r="I217" i="20"/>
  <c r="I215" i="20"/>
  <c r="I212" i="20"/>
  <c r="I211" i="20"/>
  <c r="I210" i="20"/>
  <c r="I209" i="20"/>
  <c r="I208" i="20"/>
  <c r="I207" i="20"/>
  <c r="I206" i="20"/>
  <c r="I205" i="20"/>
  <c r="I204" i="20"/>
  <c r="I203" i="20"/>
  <c r="I202" i="20"/>
  <c r="I201" i="20"/>
  <c r="I200" i="20"/>
  <c r="I199" i="20"/>
  <c r="I198" i="20"/>
  <c r="I197" i="20"/>
  <c r="I195" i="20"/>
  <c r="I192" i="20"/>
  <c r="I177" i="20"/>
  <c r="I191" i="20"/>
  <c r="I190" i="20"/>
  <c r="I189" i="20"/>
  <c r="I188" i="20"/>
  <c r="I187" i="20"/>
  <c r="I186" i="20"/>
  <c r="I185" i="20"/>
  <c r="I184" i="20"/>
  <c r="I183" i="20"/>
  <c r="I182" i="20"/>
  <c r="I181" i="20"/>
  <c r="I180" i="20"/>
  <c r="I179" i="20"/>
  <c r="I178" i="20"/>
  <c r="I175" i="20"/>
  <c r="I172" i="20"/>
  <c r="I171" i="20"/>
  <c r="I170" i="20"/>
  <c r="I169" i="20"/>
  <c r="I168" i="20"/>
  <c r="I167" i="20"/>
  <c r="I166" i="20"/>
  <c r="I165" i="20"/>
  <c r="I164" i="20"/>
  <c r="I163" i="20"/>
  <c r="I162" i="20"/>
  <c r="I161" i="20"/>
  <c r="I160" i="20"/>
  <c r="I159" i="20"/>
  <c r="I158" i="20"/>
  <c r="I157" i="20"/>
  <c r="I155" i="20"/>
  <c r="I152" i="20"/>
  <c r="I151" i="20"/>
  <c r="I150" i="20"/>
  <c r="I149" i="20"/>
  <c r="I148" i="20"/>
  <c r="I147" i="20"/>
  <c r="I146" i="20"/>
  <c r="I145" i="20"/>
  <c r="I144" i="20"/>
  <c r="I143" i="20"/>
  <c r="I142" i="20"/>
  <c r="I141" i="20"/>
  <c r="I140" i="20"/>
  <c r="I139" i="20"/>
  <c r="I138" i="20"/>
  <c r="I137" i="20"/>
  <c r="I135" i="20"/>
  <c r="I122" i="20"/>
  <c r="I123" i="20"/>
  <c r="I121" i="20"/>
  <c r="I120" i="20"/>
  <c r="I119" i="20"/>
  <c r="I118" i="20"/>
  <c r="I117" i="20"/>
  <c r="I116" i="20"/>
  <c r="I115" i="20"/>
  <c r="I114" i="20"/>
  <c r="I113" i="20"/>
  <c r="I112" i="20"/>
  <c r="I111" i="20"/>
  <c r="I110" i="20"/>
  <c r="I109" i="20"/>
  <c r="I108" i="20"/>
  <c r="I106" i="20"/>
  <c r="I96" i="20"/>
  <c r="I103" i="20"/>
  <c r="I102" i="20"/>
  <c r="I101" i="20"/>
  <c r="I100" i="20"/>
  <c r="I99" i="20"/>
  <c r="I98" i="20"/>
  <c r="I97" i="20"/>
  <c r="I95" i="20"/>
  <c r="I94" i="20"/>
  <c r="I93" i="20"/>
  <c r="I92" i="20"/>
  <c r="I91" i="20"/>
  <c r="I90" i="20"/>
  <c r="I89" i="20"/>
  <c r="I88" i="20"/>
  <c r="I86" i="20"/>
  <c r="I83" i="20"/>
  <c r="I82" i="20"/>
  <c r="I81" i="20"/>
  <c r="I80" i="20"/>
  <c r="I79" i="20"/>
  <c r="I78" i="20"/>
  <c r="I77" i="20"/>
  <c r="I76" i="20"/>
  <c r="I75" i="20"/>
  <c r="I74" i="20"/>
  <c r="I73" i="20"/>
  <c r="I72" i="20"/>
  <c r="I71" i="20"/>
  <c r="I70" i="20"/>
  <c r="I69" i="20"/>
  <c r="I68" i="20"/>
  <c r="I61" i="20"/>
  <c r="I62" i="20"/>
  <c r="I63" i="20"/>
  <c r="I60" i="20"/>
  <c r="I59" i="20"/>
  <c r="I58" i="20"/>
  <c r="I57" i="20"/>
  <c r="I56" i="20"/>
  <c r="I55" i="20"/>
  <c r="I54" i="20"/>
  <c r="I53" i="20"/>
  <c r="I52" i="20"/>
  <c r="I51" i="20"/>
  <c r="I50" i="20"/>
  <c r="I49" i="20"/>
  <c r="I48" i="20"/>
  <c r="I46" i="20"/>
  <c r="I43" i="20" l="1"/>
  <c r="I42" i="20"/>
  <c r="I41" i="20"/>
  <c r="I40" i="20"/>
  <c r="I39" i="20"/>
  <c r="I38" i="20"/>
  <c r="I37" i="20"/>
  <c r="I36" i="20"/>
  <c r="I35" i="20"/>
  <c r="I34" i="20"/>
  <c r="I33" i="20"/>
  <c r="I32" i="20"/>
  <c r="I31" i="20"/>
  <c r="I30" i="20"/>
  <c r="I29" i="20"/>
  <c r="I26" i="20"/>
  <c r="I23" i="20"/>
  <c r="I22" i="20"/>
  <c r="I21" i="20"/>
  <c r="I20" i="20"/>
  <c r="I19" i="20"/>
  <c r="I18" i="20"/>
  <c r="I17" i="20"/>
  <c r="I16" i="20"/>
  <c r="I15" i="20"/>
  <c r="I14" i="20"/>
  <c r="I13" i="20"/>
  <c r="I12" i="20"/>
  <c r="I11" i="20"/>
  <c r="I10" i="20"/>
  <c r="I9" i="20"/>
  <c r="I8" i="20"/>
  <c r="I7" i="20"/>
  <c r="I6" i="20"/>
  <c r="G12" i="11" l="1"/>
  <c r="G8" i="11" l="1"/>
  <c r="K15" i="11"/>
  <c r="K13" i="11"/>
  <c r="K14" i="11" s="1"/>
  <c r="K11" i="11"/>
  <c r="K9" i="11"/>
  <c r="K10" i="11" s="1"/>
  <c r="K5" i="11"/>
  <c r="K7" i="11"/>
  <c r="K6" i="11"/>
</calcChain>
</file>

<file path=xl/sharedStrings.xml><?xml version="1.0" encoding="utf-8"?>
<sst xmlns="http://schemas.openxmlformats.org/spreadsheetml/2006/main" count="9357" uniqueCount="1684">
  <si>
    <t>種類</t>
    <rPh sb="0" eb="2">
      <t>シュルイ</t>
    </rPh>
    <phoneticPr fontId="2"/>
  </si>
  <si>
    <t>項目</t>
    <rPh sb="0" eb="2">
      <t>コウモク</t>
    </rPh>
    <phoneticPr fontId="2"/>
  </si>
  <si>
    <t>サービスコード</t>
    <phoneticPr fontId="2"/>
  </si>
  <si>
    <t>サービス内容略称</t>
    <rPh sb="7" eb="8">
      <t>ショウ</t>
    </rPh>
    <phoneticPr fontId="2"/>
  </si>
  <si>
    <t>算定項目</t>
    <rPh sb="2" eb="4">
      <t>コウモク</t>
    </rPh>
    <phoneticPr fontId="2"/>
  </si>
  <si>
    <t>中山間地域等における小規模事業所加算</t>
    <phoneticPr fontId="2"/>
  </si>
  <si>
    <t>特別地域加算</t>
    <phoneticPr fontId="2"/>
  </si>
  <si>
    <t>合成単位数</t>
    <rPh sb="0" eb="2">
      <t>ゴウセイ</t>
    </rPh>
    <rPh sb="2" eb="4">
      <t>タンイ</t>
    </rPh>
    <rPh sb="4" eb="5">
      <t>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</si>
  <si>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</si>
  <si>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</si>
  <si>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</si>
  <si>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</si>
  <si>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１月につき</t>
    <phoneticPr fontId="2"/>
  </si>
  <si>
    <t>１日につき</t>
    <phoneticPr fontId="2"/>
  </si>
  <si>
    <t>１回につき</t>
    <phoneticPr fontId="2"/>
  </si>
  <si>
    <t>所定単位数の15％加算</t>
    <rPh sb="0" eb="2">
      <t>ショテイ</t>
    </rPh>
    <rPh sb="2" eb="5">
      <t>タンイスウ</t>
    </rPh>
    <rPh sb="9" eb="11">
      <t>カサン</t>
    </rPh>
    <phoneticPr fontId="2"/>
  </si>
  <si>
    <t>所定単位数の10％加算</t>
    <rPh sb="0" eb="2">
      <t>ショテイ</t>
    </rPh>
    <rPh sb="2" eb="5">
      <t>タンイスウ</t>
    </rPh>
    <rPh sb="9" eb="11">
      <t>カサン</t>
    </rPh>
    <phoneticPr fontId="2"/>
  </si>
  <si>
    <t>所定単位数の5％加算</t>
    <rPh sb="0" eb="2">
      <t>ショテイ</t>
    </rPh>
    <rPh sb="2" eb="5">
      <t>タンイスウ</t>
    </rPh>
    <rPh sb="8" eb="10">
      <t>カサン</t>
    </rPh>
    <phoneticPr fontId="2"/>
  </si>
  <si>
    <t>200単位加算</t>
    <rPh sb="3" eb="5">
      <t>タンイ</t>
    </rPh>
    <rPh sb="5" eb="7">
      <t>カサン</t>
    </rPh>
    <phoneticPr fontId="2"/>
  </si>
  <si>
    <t>100単位加算</t>
    <rPh sb="3" eb="5">
      <t>タンイ</t>
    </rPh>
    <rPh sb="5" eb="7">
      <t>カサン</t>
    </rPh>
    <phoneticPr fontId="2"/>
  </si>
  <si>
    <t>定員超過の場合</t>
    <phoneticPr fontId="2"/>
  </si>
  <si>
    <t>看護・介護職員が欠員の場合</t>
    <phoneticPr fontId="2"/>
  </si>
  <si>
    <t>定員超過の場合
×70％</t>
    <rPh sb="0" eb="2">
      <t>テイイン</t>
    </rPh>
    <rPh sb="2" eb="4">
      <t>チョウカ</t>
    </rPh>
    <rPh sb="5" eb="7">
      <t>バアイ</t>
    </rPh>
    <phoneticPr fontId="2"/>
  </si>
  <si>
    <t>看護・介護職員が欠員の場合
×70％</t>
    <rPh sb="0" eb="2">
      <t>カンゴ</t>
    </rPh>
    <rPh sb="3" eb="5">
      <t>カイゴ</t>
    </rPh>
    <rPh sb="5" eb="7">
      <t>ショクイン</t>
    </rPh>
    <rPh sb="8" eb="10">
      <t>ケツイン</t>
    </rPh>
    <rPh sb="11" eb="13">
      <t>バアイ</t>
    </rPh>
    <phoneticPr fontId="2"/>
  </si>
  <si>
    <t>事業対象者・要支援１</t>
    <phoneticPr fontId="2"/>
  </si>
  <si>
    <t>事業対象者・要支援１
※１月の中で全部で４回まで</t>
    <phoneticPr fontId="2"/>
  </si>
  <si>
    <t>事業対象者・要支援２</t>
    <phoneticPr fontId="2"/>
  </si>
  <si>
    <t>事業対象者・要支援２
※１月の中で全部で５回から８回まで</t>
    <phoneticPr fontId="2"/>
  </si>
  <si>
    <t>中山間地域等に居住する者へのサービス提供加算</t>
    <rPh sb="18" eb="20">
      <t>テイキョウ</t>
    </rPh>
    <rPh sb="20" eb="22">
      <t>カサン</t>
    </rPh>
    <phoneticPr fontId="2"/>
  </si>
  <si>
    <t>所定単位数の５％加算</t>
    <rPh sb="0" eb="2">
      <t>ショテイ</t>
    </rPh>
    <rPh sb="2" eb="4">
      <t>タンイ</t>
    </rPh>
    <rPh sb="4" eb="5">
      <t>スウ</t>
    </rPh>
    <rPh sb="8" eb="10">
      <t>カサン</t>
    </rPh>
    <phoneticPr fontId="2"/>
  </si>
  <si>
    <t>事業対象者・要支援１</t>
    <phoneticPr fontId="2"/>
  </si>
  <si>
    <t>事業対象者・要支援２</t>
    <phoneticPr fontId="2"/>
  </si>
  <si>
    <t>事業対象者・要支援１</t>
    <phoneticPr fontId="2"/>
  </si>
  <si>
    <t>ホ　口腔機能向上加算</t>
    <rPh sb="8" eb="10">
      <t>カサン</t>
    </rPh>
    <phoneticPr fontId="2"/>
  </si>
  <si>
    <t>ヘ　選択的サービス複数実施加算</t>
    <phoneticPr fontId="2"/>
  </si>
  <si>
    <t>(1) 選択的サービス複数実施加算（Ⅰ）</t>
    <phoneticPr fontId="2"/>
  </si>
  <si>
    <t>(2) 選択的サービス複数実施加算（Ⅱ）</t>
    <phoneticPr fontId="2"/>
  </si>
  <si>
    <t>運動器機能向上及び栄養改善</t>
    <rPh sb="11" eb="13">
      <t>カイゼン</t>
    </rPh>
    <phoneticPr fontId="2"/>
  </si>
  <si>
    <t>運動器機能向上及び口腔機能向上</t>
    <rPh sb="13" eb="15">
      <t>コウジョウ</t>
    </rPh>
    <phoneticPr fontId="2"/>
  </si>
  <si>
    <t>栄養改善及び口腔機能向上</t>
    <phoneticPr fontId="2"/>
  </si>
  <si>
    <t>チ　サービス提供体制強化加算</t>
    <phoneticPr fontId="2"/>
  </si>
  <si>
    <t>(2) サービス提供体制強化加算（Ⅰ）ロ</t>
    <phoneticPr fontId="2"/>
  </si>
  <si>
    <t>(1) サービス提供体制強化加算（Ⅰ）イ</t>
    <phoneticPr fontId="2"/>
  </si>
  <si>
    <t>(3) サービス提供体制強化加算（Ⅱ）</t>
    <phoneticPr fontId="2"/>
  </si>
  <si>
    <t>事業対象者・要支援２</t>
    <phoneticPr fontId="2"/>
  </si>
  <si>
    <t>72単位</t>
    <rPh sb="2" eb="4">
      <t>タンイ</t>
    </rPh>
    <phoneticPr fontId="2"/>
  </si>
  <si>
    <t>144単位</t>
    <rPh sb="3" eb="5">
      <t>タンイ</t>
    </rPh>
    <phoneticPr fontId="2"/>
  </si>
  <si>
    <t>48単位</t>
    <rPh sb="2" eb="4">
      <t>タンイ</t>
    </rPh>
    <phoneticPr fontId="2"/>
  </si>
  <si>
    <t>96単位</t>
    <rPh sb="2" eb="4">
      <t>タンイ</t>
    </rPh>
    <phoneticPr fontId="2"/>
  </si>
  <si>
    <t>24単位</t>
    <rPh sb="2" eb="4">
      <t>タンイ</t>
    </rPh>
    <phoneticPr fontId="2"/>
  </si>
  <si>
    <t>リ 介護職員処遇改善加算</t>
    <phoneticPr fontId="2"/>
  </si>
  <si>
    <t>480単位加算</t>
    <phoneticPr fontId="2"/>
  </si>
  <si>
    <t>運動器機能向上、栄養改善及び口腔機能向上　　</t>
    <phoneticPr fontId="2"/>
  </si>
  <si>
    <t>700単位加算</t>
    <phoneticPr fontId="2"/>
  </si>
  <si>
    <t>ロ　生活機能向上グループ活動加算　　　　　　　　　　　　　　　　　　　　　　　　</t>
    <phoneticPr fontId="2"/>
  </si>
  <si>
    <t>ハ　運動器機能向上加算　　　　　　　　　　　　　　　　　　　　　　　　</t>
    <phoneticPr fontId="2"/>
  </si>
  <si>
    <t>ニ　栄養改善加算　　　　　　　　　　　　　　　　　　　　　　　　　　　　　</t>
    <phoneticPr fontId="2"/>
  </si>
  <si>
    <t>120単位加算</t>
    <phoneticPr fontId="2"/>
  </si>
  <si>
    <t>100単位加算</t>
    <phoneticPr fontId="2"/>
  </si>
  <si>
    <t>若年性認知症利用者受入加算　　　　　　　　　　　　　　　　　　　　　　　　　　　　</t>
    <rPh sb="11" eb="13">
      <t>カサン</t>
    </rPh>
    <phoneticPr fontId="2"/>
  </si>
  <si>
    <t>240単位加算</t>
    <phoneticPr fontId="2"/>
  </si>
  <si>
    <t>376単位減算</t>
    <phoneticPr fontId="2"/>
  </si>
  <si>
    <t>752単位減算</t>
    <phoneticPr fontId="2"/>
  </si>
  <si>
    <t>225単位加算</t>
    <phoneticPr fontId="2"/>
  </si>
  <si>
    <t>150単位加算</t>
    <phoneticPr fontId="2"/>
  </si>
  <si>
    <t>(1)介護職員処遇改善加算（Ⅰ） 　　　所定単位数の40/1000 加算</t>
    <rPh sb="34" eb="36">
      <t>カサン</t>
    </rPh>
    <phoneticPr fontId="2"/>
  </si>
  <si>
    <t>(2)介護職員処遇改善加算（Ⅱ） 　　　所定単位数の22/1000 加算</t>
    <rPh sb="34" eb="36">
      <t>カサン</t>
    </rPh>
    <phoneticPr fontId="2"/>
  </si>
  <si>
    <t>(3)介護職員処遇改善加算（Ⅲ） 　　(2)で算定した単位数の　90％加算</t>
    <phoneticPr fontId="2"/>
  </si>
  <si>
    <t>(4)介護職員処遇改善加算（Ⅳ）　　 (2)で算定した単位数の　80％加算</t>
    <rPh sb="35" eb="37">
      <t>カサン</t>
    </rPh>
    <phoneticPr fontId="2"/>
  </si>
  <si>
    <t>1,317単位</t>
    <rPh sb="5" eb="7">
      <t>タンイ</t>
    </rPh>
    <phoneticPr fontId="2"/>
  </si>
  <si>
    <t>A2</t>
    <phoneticPr fontId="2"/>
  </si>
  <si>
    <t>Ａ6</t>
    <phoneticPr fontId="2"/>
  </si>
  <si>
    <t>0単位</t>
    <phoneticPr fontId="2"/>
  </si>
  <si>
    <t>-</t>
    <phoneticPr fontId="2"/>
  </si>
  <si>
    <t>0単位</t>
    <phoneticPr fontId="2"/>
  </si>
  <si>
    <t>定員超過の場合</t>
    <phoneticPr fontId="2"/>
  </si>
  <si>
    <t>1,317単位</t>
    <phoneticPr fontId="2"/>
  </si>
  <si>
    <t>43単位</t>
    <phoneticPr fontId="2"/>
  </si>
  <si>
    <t>43単位</t>
    <phoneticPr fontId="2"/>
  </si>
  <si>
    <t>2,701単位</t>
    <phoneticPr fontId="2"/>
  </si>
  <si>
    <t>2,701単位</t>
    <phoneticPr fontId="2"/>
  </si>
  <si>
    <t>89単位</t>
    <phoneticPr fontId="2"/>
  </si>
  <si>
    <t>A６　通所型サービス（独自）サービスコード表（緩和した基準によるサービス）</t>
    <rPh sb="3" eb="5">
      <t>ツウショ</t>
    </rPh>
    <rPh sb="11" eb="13">
      <t>ドクジ</t>
    </rPh>
    <phoneticPr fontId="2"/>
  </si>
  <si>
    <t>イ　通所型サービス費
（独自）</t>
    <rPh sb="12" eb="14">
      <t>ドクジ</t>
    </rPh>
    <phoneticPr fontId="2"/>
  </si>
  <si>
    <t>事業所と同一建物に居住する者又は同一建物から利用する者に通所型サービス（独自）を行う場合</t>
    <rPh sb="36" eb="38">
      <t>ドクジ</t>
    </rPh>
    <phoneticPr fontId="2"/>
  </si>
  <si>
    <t>訪問型独自サービス特別地域加算</t>
    <phoneticPr fontId="2"/>
  </si>
  <si>
    <t>訪問型独自サービス特別地域加算日割</t>
    <phoneticPr fontId="2"/>
  </si>
  <si>
    <t>訪問型独自サービス小規模事業所加算</t>
    <phoneticPr fontId="2"/>
  </si>
  <si>
    <t>訪問型独自サービス小規模事業所加算日割</t>
    <phoneticPr fontId="2"/>
  </si>
  <si>
    <t>訪問型独自サービス中山間地域等提供加算</t>
    <rPh sb="18" eb="19">
      <t>サン</t>
    </rPh>
    <phoneticPr fontId="2"/>
  </si>
  <si>
    <t>訪問型独自サービス中山間地域等加算日割</t>
    <phoneticPr fontId="2"/>
  </si>
  <si>
    <t>訪問型独自サービスⅠ／２日割</t>
    <rPh sb="12" eb="14">
      <t>ヒワ</t>
    </rPh>
    <phoneticPr fontId="2"/>
  </si>
  <si>
    <t>訪問型独自サービスⅡ／２</t>
    <phoneticPr fontId="2"/>
  </si>
  <si>
    <t>訪問型独自サービスⅡ／２日割</t>
    <phoneticPr fontId="2"/>
  </si>
  <si>
    <t>訪問型独自サービスⅢ／２</t>
    <phoneticPr fontId="2"/>
  </si>
  <si>
    <t>訪問型独自サービスⅢ／２日割</t>
    <phoneticPr fontId="2"/>
  </si>
  <si>
    <t>通所型独自サービス１</t>
    <rPh sb="3" eb="5">
      <t>ドクジ</t>
    </rPh>
    <phoneticPr fontId="2"/>
  </si>
  <si>
    <t>通所型独自サービス１日割</t>
    <rPh sb="11" eb="12">
      <t>ワリ</t>
    </rPh>
    <phoneticPr fontId="2"/>
  </si>
  <si>
    <t>通所型独自サービス２</t>
    <phoneticPr fontId="2"/>
  </si>
  <si>
    <t>通所型独自サービス２日割</t>
    <phoneticPr fontId="2"/>
  </si>
  <si>
    <t>通所型独自サービス１回数</t>
    <rPh sb="11" eb="12">
      <t>カズ</t>
    </rPh>
    <phoneticPr fontId="2"/>
  </si>
  <si>
    <t>通所型独自サービス２回数</t>
    <phoneticPr fontId="2"/>
  </si>
  <si>
    <t>通所型独自サービス中山間地域等提供加算</t>
    <rPh sb="17" eb="19">
      <t>カサン</t>
    </rPh>
    <phoneticPr fontId="2"/>
  </si>
  <si>
    <t>通所型独自サービス中山間地域等加算日割</t>
    <rPh sb="17" eb="19">
      <t>ヒワ</t>
    </rPh>
    <phoneticPr fontId="2"/>
  </si>
  <si>
    <t>通所型独自サービス中山間地域等加算回数</t>
    <phoneticPr fontId="2"/>
  </si>
  <si>
    <t>通所型独自サービス若年性認知症受入加算</t>
    <phoneticPr fontId="2"/>
  </si>
  <si>
    <t>通所型独自サービス同一建物減算１</t>
    <phoneticPr fontId="2"/>
  </si>
  <si>
    <t>通所型独自サービス同一建物減算２</t>
    <phoneticPr fontId="2"/>
  </si>
  <si>
    <t>通所型独自生活向上グループ活動加算</t>
    <phoneticPr fontId="2"/>
  </si>
  <si>
    <t>通所型独自サービス運動器機能向上加算</t>
    <phoneticPr fontId="2"/>
  </si>
  <si>
    <t>通所型独自サービス栄養改善加算</t>
    <phoneticPr fontId="2"/>
  </si>
  <si>
    <t>通所型独自サービス口腔機能向上加算</t>
    <phoneticPr fontId="2"/>
  </si>
  <si>
    <t>通所型独自複数サービス実施加算Ⅰ１</t>
    <phoneticPr fontId="2"/>
  </si>
  <si>
    <t>通所型独自複数サービス実施加算Ⅰ2</t>
    <phoneticPr fontId="2"/>
  </si>
  <si>
    <t>通所型独自複数サービス実施加算Ⅰ3</t>
    <phoneticPr fontId="2"/>
  </si>
  <si>
    <t>通所型独自複数サービス実施加算Ⅱ</t>
    <phoneticPr fontId="2"/>
  </si>
  <si>
    <t>通所型独自サービス事業所評価加算</t>
    <phoneticPr fontId="2"/>
  </si>
  <si>
    <t>通所型独自サービス提供体制加算Ⅰ１１</t>
    <phoneticPr fontId="2"/>
  </si>
  <si>
    <t>通所型独自サービス提供体制加算Ⅰ１２</t>
    <phoneticPr fontId="2"/>
  </si>
  <si>
    <t>通所型独自サービス提供体制加算Ⅰ２１</t>
    <phoneticPr fontId="2"/>
  </si>
  <si>
    <t>通所型独自サービス提供体制加算Ⅰ２２</t>
    <phoneticPr fontId="2"/>
  </si>
  <si>
    <t>通所型独自サービス提供体制加算Ⅱ１</t>
    <phoneticPr fontId="2"/>
  </si>
  <si>
    <t>通所型独自サービス提供体制加算Ⅱ２</t>
    <phoneticPr fontId="2"/>
  </si>
  <si>
    <t>通所型独自サービス処遇改善加算Ⅰ</t>
    <phoneticPr fontId="2"/>
  </si>
  <si>
    <t>通所型独自サービス処遇改善加算Ⅱ</t>
    <phoneticPr fontId="2"/>
  </si>
  <si>
    <t>通所型独自サービス処遇改善加算Ⅲ</t>
    <phoneticPr fontId="2"/>
  </si>
  <si>
    <t>通所型独自サービス処遇改善加算Ⅳ</t>
    <phoneticPr fontId="2"/>
  </si>
  <si>
    <t>通所型独自サービス１・定超</t>
    <rPh sb="12" eb="13">
      <t>コ</t>
    </rPh>
    <phoneticPr fontId="2"/>
  </si>
  <si>
    <t>通所型独自サービス１日割・定超</t>
    <phoneticPr fontId="2"/>
  </si>
  <si>
    <t>通所型独自サービス２・定超</t>
    <phoneticPr fontId="2"/>
  </si>
  <si>
    <t>通所型独自サービス２日割・定超</t>
    <phoneticPr fontId="2"/>
  </si>
  <si>
    <t>通所型独自サービス１回数・定超</t>
    <phoneticPr fontId="2"/>
  </si>
  <si>
    <t>通所型独自サービス２回数・定超</t>
    <phoneticPr fontId="2"/>
  </si>
  <si>
    <t>通所型独自サービス１・人欠</t>
    <rPh sb="11" eb="12">
      <t>ヒト</t>
    </rPh>
    <rPh sb="12" eb="13">
      <t>ケツ</t>
    </rPh>
    <phoneticPr fontId="2"/>
  </si>
  <si>
    <t>通所型独自サービス１日割・人欠</t>
    <phoneticPr fontId="2"/>
  </si>
  <si>
    <t>通所型独自サービス２・人欠</t>
    <phoneticPr fontId="2"/>
  </si>
  <si>
    <t>通所型独自サービス２日割・人欠</t>
    <phoneticPr fontId="2"/>
  </si>
  <si>
    <t>通所型独自サービス１回数・人欠</t>
    <phoneticPr fontId="2"/>
  </si>
  <si>
    <t>通所型独自サービス２回数・人欠</t>
    <phoneticPr fontId="2"/>
  </si>
  <si>
    <t>ト　事業所評価加算</t>
    <phoneticPr fontId="2"/>
  </si>
  <si>
    <t>定員超過の場合×70％</t>
    <rPh sb="0" eb="2">
      <t>テイイン</t>
    </rPh>
    <rPh sb="2" eb="4">
      <t>チョウカ</t>
    </rPh>
    <rPh sb="5" eb="7">
      <t>バアイ</t>
    </rPh>
    <phoneticPr fontId="2"/>
  </si>
  <si>
    <t>看護・介護職員が欠員の場合×70％</t>
    <rPh sb="0" eb="2">
      <t>カンゴ</t>
    </rPh>
    <rPh sb="3" eb="5">
      <t>カイゴ</t>
    </rPh>
    <rPh sb="5" eb="7">
      <t>ショクイン</t>
    </rPh>
    <rPh sb="8" eb="10">
      <t>ケツイン</t>
    </rPh>
    <rPh sb="11" eb="13">
      <t>バアイ</t>
    </rPh>
    <phoneticPr fontId="2"/>
  </si>
  <si>
    <t>ＡＦ</t>
    <phoneticPr fontId="2"/>
  </si>
  <si>
    <t>介護予防ケア初回加算</t>
    <rPh sb="0" eb="2">
      <t>カイゴ</t>
    </rPh>
    <rPh sb="2" eb="4">
      <t>ヨボウ</t>
    </rPh>
    <rPh sb="6" eb="8">
      <t>ショカイ</t>
    </rPh>
    <rPh sb="8" eb="10">
      <t>カサン</t>
    </rPh>
    <phoneticPr fontId="2"/>
  </si>
  <si>
    <t>単位加算</t>
    <rPh sb="0" eb="2">
      <t>タンイ</t>
    </rPh>
    <rPh sb="2" eb="4">
      <t>カサン</t>
    </rPh>
    <phoneticPr fontId="4"/>
  </si>
  <si>
    <t>単位</t>
    <rPh sb="0" eb="2">
      <t>タンイ</t>
    </rPh>
    <phoneticPr fontId="4"/>
  </si>
  <si>
    <t>訪問型独自サービスⅠ／２</t>
    <rPh sb="3" eb="5">
      <t>ドクジ</t>
    </rPh>
    <phoneticPr fontId="2"/>
  </si>
  <si>
    <t>訪問型独自サービス初回加算</t>
    <phoneticPr fontId="2"/>
  </si>
  <si>
    <t>A2</t>
  </si>
  <si>
    <t>介護予防ケアマネジメントA</t>
    <rPh sb="0" eb="2">
      <t>カイゴ</t>
    </rPh>
    <rPh sb="2" eb="4">
      <t>ヨボウ</t>
    </rPh>
    <phoneticPr fontId="2"/>
  </si>
  <si>
    <t>介護予防ケアマネジメントB</t>
    <rPh sb="0" eb="2">
      <t>カイゴ</t>
    </rPh>
    <rPh sb="2" eb="4">
      <t>ヨボウ</t>
    </rPh>
    <phoneticPr fontId="2"/>
  </si>
  <si>
    <t>介護予防ケアマネジメントC</t>
    <rPh sb="0" eb="2">
      <t>カイゴ</t>
    </rPh>
    <rPh sb="2" eb="4">
      <t>ヨボウ</t>
    </rPh>
    <phoneticPr fontId="2"/>
  </si>
  <si>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2"/>
  </si>
  <si>
    <t>富士市介護予防・日常生活支援総合事業　　★訪問型サービス（健康づくりヘルパー）サービスコード表</t>
    <rPh sb="29" eb="31">
      <t>ケンコウ</t>
    </rPh>
    <phoneticPr fontId="2"/>
  </si>
  <si>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2"/>
  </si>
  <si>
    <t>富士市介護予防・日常生活支援総合事業　　★介護予防ケアマネジメントサービスコード表</t>
    <rPh sb="21" eb="23">
      <t>カイゴ</t>
    </rPh>
    <rPh sb="23" eb="25">
      <t>ヨボウ</t>
    </rPh>
    <rPh sb="40" eb="41">
      <t>ヒョウ</t>
    </rPh>
    <phoneticPr fontId="2"/>
  </si>
  <si>
    <t>訪問型独自サービス生活機能向上連携加算Ⅰ</t>
    <rPh sb="15" eb="17">
      <t>レンケイ</t>
    </rPh>
    <phoneticPr fontId="2"/>
  </si>
  <si>
    <t>通所型独自サービス処遇改善加算Ⅰ</t>
    <rPh sb="3" eb="5">
      <t>ドクジ</t>
    </rPh>
    <phoneticPr fontId="2"/>
  </si>
  <si>
    <t>通所型独自サービス処遇改善加算Ⅱ</t>
    <rPh sb="3" eb="5">
      <t>ドクジ</t>
    </rPh>
    <phoneticPr fontId="2"/>
  </si>
  <si>
    <t>通所型独自サービス処遇改善加算Ⅲ</t>
    <rPh sb="3" eb="5">
      <t>ドクジ</t>
    </rPh>
    <phoneticPr fontId="2"/>
  </si>
  <si>
    <t>訪問型独自サービス処遇改善加算Ⅰ</t>
    <rPh sb="3" eb="5">
      <t>ドクジ</t>
    </rPh>
    <phoneticPr fontId="2"/>
  </si>
  <si>
    <t>訪問型独自サービス処遇改善加算Ⅱ</t>
    <rPh sb="3" eb="5">
      <t>ドクジ</t>
    </rPh>
    <phoneticPr fontId="2"/>
  </si>
  <si>
    <t>訪問型独自サービス処遇改善加算Ⅲ</t>
    <rPh sb="3" eb="5">
      <t>ドクジ</t>
    </rPh>
    <phoneticPr fontId="2"/>
  </si>
  <si>
    <t>5単位加算</t>
    <phoneticPr fontId="2"/>
  </si>
  <si>
    <t>1回につき</t>
    <rPh sb="1" eb="2">
      <t>カイ</t>
    </rPh>
    <phoneticPr fontId="3"/>
  </si>
  <si>
    <t>(1)生活機能向上連携加算Ⅰ</t>
    <rPh sb="9" eb="11">
      <t>レンケイ</t>
    </rPh>
    <phoneticPr fontId="2"/>
  </si>
  <si>
    <t>(2)生活機能向上連携加算Ⅱ</t>
    <rPh sb="9" eb="11">
      <t>レンケイ</t>
    </rPh>
    <phoneticPr fontId="2"/>
  </si>
  <si>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2"/>
  </si>
  <si>
    <t>給付率70％</t>
    <rPh sb="0" eb="2">
      <t>キュウフ</t>
    </rPh>
    <rPh sb="2" eb="3">
      <t>リツ</t>
    </rPh>
    <phoneticPr fontId="2"/>
  </si>
  <si>
    <t>イ　通所型独自サービス費
（独自）</t>
    <rPh sb="14" eb="16">
      <t>ドクジ</t>
    </rPh>
    <phoneticPr fontId="2"/>
  </si>
  <si>
    <t>1回につき</t>
    <rPh sb="1" eb="2">
      <t>カイ</t>
    </rPh>
    <phoneticPr fontId="2"/>
  </si>
  <si>
    <t>給付率７０％</t>
    <rPh sb="0" eb="2">
      <t>キュウフ</t>
    </rPh>
    <rPh sb="2" eb="3">
      <t>リツ</t>
    </rPh>
    <phoneticPr fontId="2"/>
  </si>
  <si>
    <t>1月につき</t>
    <rPh sb="1" eb="2">
      <t>ツキ</t>
    </rPh>
    <phoneticPr fontId="2"/>
  </si>
  <si>
    <t>所定単位数の100/1000 加算</t>
  </si>
  <si>
    <t>委託連携加算</t>
    <rPh sb="0" eb="2">
      <t>イタク</t>
    </rPh>
    <rPh sb="2" eb="4">
      <t>レンケイ</t>
    </rPh>
    <rPh sb="4" eb="6">
      <t>カサン</t>
    </rPh>
    <phoneticPr fontId="2"/>
  </si>
  <si>
    <t>１月につき</t>
  </si>
  <si>
    <t>通所型独自サービス栄養アセスメント加算</t>
    <phoneticPr fontId="3"/>
  </si>
  <si>
    <t>ニ　若年性認知症利用者受入加算　　　　　　　　　　　　　　　　　　　　　　　　　　　　</t>
    <rPh sb="13" eb="15">
      <t>カサン</t>
    </rPh>
    <phoneticPr fontId="2"/>
  </si>
  <si>
    <t>ホ　栄養アセスメント加算</t>
    <rPh sb="2" eb="4">
      <t>エイヨウ</t>
    </rPh>
    <rPh sb="10" eb="12">
      <t>カサン</t>
    </rPh>
    <phoneticPr fontId="2"/>
  </si>
  <si>
    <t>ヘ　栄養改善加算　　　　　　　　　　　　　　　　　　　　　　　　　　　　　</t>
    <phoneticPr fontId="2"/>
  </si>
  <si>
    <t>50単位加算</t>
    <phoneticPr fontId="3"/>
  </si>
  <si>
    <t>200単位加算</t>
    <phoneticPr fontId="2"/>
  </si>
  <si>
    <t>通所型独自サービス栄養改善加算</t>
    <phoneticPr fontId="2"/>
  </si>
  <si>
    <t>通所型独自サービス口腔機能向上加算Ⅰ</t>
    <phoneticPr fontId="2"/>
  </si>
  <si>
    <t>通所型独自サービス口腔機能向上加算Ⅱ</t>
    <phoneticPr fontId="2"/>
  </si>
  <si>
    <t>160単位加算</t>
    <phoneticPr fontId="3"/>
  </si>
  <si>
    <t>(1) 口腔機能向上加算（Ⅰ）</t>
  </si>
  <si>
    <t>(2) 口腔機能向上加算（Ⅱ）</t>
    <phoneticPr fontId="3"/>
  </si>
  <si>
    <t>(1) サービス提供体制強化加算（Ⅰ）</t>
    <phoneticPr fontId="2"/>
  </si>
  <si>
    <t>(2) サービス提供体制強化加算（Ⅱ）</t>
    <phoneticPr fontId="2"/>
  </si>
  <si>
    <t>88単位</t>
    <rPh sb="2" eb="4">
      <t>タンイ</t>
    </rPh>
    <phoneticPr fontId="2"/>
  </si>
  <si>
    <t>176単位</t>
    <rPh sb="3" eb="5">
      <t>タンイ</t>
    </rPh>
    <phoneticPr fontId="2"/>
  </si>
  <si>
    <t>通所型独自サービス提供体制加算Ⅲ１</t>
    <phoneticPr fontId="3"/>
  </si>
  <si>
    <t>通所型独自サービス提供体制加算Ⅲ２</t>
    <phoneticPr fontId="3"/>
  </si>
  <si>
    <t>通所型独自サービス提供体制加算Ⅰ１</t>
    <phoneticPr fontId="2"/>
  </si>
  <si>
    <t>通所型独自サービス提供体制加算Ⅰ２</t>
    <phoneticPr fontId="2"/>
  </si>
  <si>
    <t>通所型独自サービス生活機能向上連携加算Ⅰ</t>
    <rPh sb="0" eb="2">
      <t>ツウショ</t>
    </rPh>
    <rPh sb="15" eb="17">
      <t>レンケイ</t>
    </rPh>
    <phoneticPr fontId="2"/>
  </si>
  <si>
    <t>(3) サービス提供体制強化加算（Ⅲ）</t>
    <phoneticPr fontId="3"/>
  </si>
  <si>
    <t xml:space="preserve">(1) 生活機能向上連携加算（Ⅰ）（３月に１回を限度） </t>
    <phoneticPr fontId="3"/>
  </si>
  <si>
    <t>(2) 生活機能向上連携加算（Ⅱ）</t>
    <phoneticPr fontId="3"/>
  </si>
  <si>
    <t>通所型独自サービス栄養スクリーニング加算Ⅰ</t>
    <rPh sb="18" eb="20">
      <t>カサン</t>
    </rPh>
    <phoneticPr fontId="2"/>
  </si>
  <si>
    <t>通所型独自サービス栄養スクリーニング加算Ⅱ</t>
    <rPh sb="18" eb="20">
      <t>カサン</t>
    </rPh>
    <phoneticPr fontId="2"/>
  </si>
  <si>
    <t>(2) 口腔・栄養スクリーニング加算（Ⅱ）（６月に１回を限度）</t>
  </si>
  <si>
    <t>20単位加算</t>
    <phoneticPr fontId="2"/>
  </si>
  <si>
    <t>40単位加算</t>
    <phoneticPr fontId="3"/>
  </si>
  <si>
    <t>(2) 口腔機能向上加算（Ⅱ）</t>
    <phoneticPr fontId="5"/>
  </si>
  <si>
    <t>160単位加算</t>
    <phoneticPr fontId="2"/>
  </si>
  <si>
    <t>(1)  サービス提供体制強化加算（Ⅰ）</t>
    <phoneticPr fontId="2"/>
  </si>
  <si>
    <t>通所型独自サービス提供体制加算Ⅲ１</t>
    <phoneticPr fontId="2"/>
  </si>
  <si>
    <t>(1) 口腔・栄養スクリーニング加算（Ⅰ）（６月に１回を限度）</t>
    <phoneticPr fontId="3"/>
  </si>
  <si>
    <t>通所型独自サービス科学的介護推進体制加算</t>
    <phoneticPr fontId="3"/>
  </si>
  <si>
    <t>40単位加算</t>
    <phoneticPr fontId="2"/>
  </si>
  <si>
    <t>１月につき</t>
    <phoneticPr fontId="5"/>
  </si>
  <si>
    <t>所定単位数の10％減算</t>
    <rPh sb="0" eb="2">
      <t>ショテイ</t>
    </rPh>
    <rPh sb="2" eb="4">
      <t>タンイ</t>
    </rPh>
    <rPh sb="4" eb="5">
      <t>スウ</t>
    </rPh>
    <rPh sb="9" eb="11">
      <t>ゲンサン</t>
    </rPh>
    <phoneticPr fontId="6"/>
  </si>
  <si>
    <t>通所型独自サービス栄養アセスメント加算</t>
    <phoneticPr fontId="2"/>
  </si>
  <si>
    <t>50単位加算</t>
    <phoneticPr fontId="2"/>
  </si>
  <si>
    <t>(3) サービス提供体制強化加算（Ⅲ）</t>
    <phoneticPr fontId="2"/>
  </si>
  <si>
    <t>通所型独自サービス科学的介護推進体制加算</t>
    <phoneticPr fontId="5"/>
  </si>
  <si>
    <t>へ　栄養改善加算</t>
    <phoneticPr fontId="2"/>
  </si>
  <si>
    <t>ニ　若年性認知症利用者受入加算</t>
    <rPh sb="13" eb="15">
      <t>カサン</t>
    </rPh>
    <phoneticPr fontId="2"/>
  </si>
  <si>
    <t>中山間地域等に居住する者へのサービス提供加算</t>
    <phoneticPr fontId="2"/>
  </si>
  <si>
    <t>A6</t>
  </si>
  <si>
    <t>A6</t>
    <phoneticPr fontId="2"/>
  </si>
  <si>
    <t xml:space="preserve"> </t>
    <phoneticPr fontId="4"/>
  </si>
  <si>
    <t>通所型独自サービス提供体制加算Ⅲ２</t>
    <phoneticPr fontId="2"/>
  </si>
  <si>
    <t>給付率６０％（現役並み所得者の給付額の減額）</t>
    <phoneticPr fontId="2"/>
  </si>
  <si>
    <t>訪問型独自サービス生活機能向上連携加算Ⅱ</t>
    <rPh sb="15" eb="17">
      <t>レンケイ</t>
    </rPh>
    <phoneticPr fontId="2"/>
  </si>
  <si>
    <t>１日につき</t>
    <rPh sb="1" eb="2">
      <t>ニチ</t>
    </rPh>
    <phoneticPr fontId="5"/>
  </si>
  <si>
    <t>合成単位数
（現行）</t>
    <rPh sb="0" eb="2">
      <t>ゴウセイ</t>
    </rPh>
    <rPh sb="2" eb="4">
      <t>タンイ</t>
    </rPh>
    <rPh sb="4" eb="5">
      <t>スウ</t>
    </rPh>
    <rPh sb="7" eb="9">
      <t>ゲンコウ</t>
    </rPh>
    <phoneticPr fontId="2"/>
  </si>
  <si>
    <t>訪問型独自サービス口腔連携強化加算</t>
    <phoneticPr fontId="2"/>
  </si>
  <si>
    <t>50単位加算</t>
    <rPh sb="2" eb="4">
      <t>タンイ</t>
    </rPh>
    <rPh sb="4" eb="6">
      <t>カサン</t>
    </rPh>
    <phoneticPr fontId="6"/>
  </si>
  <si>
    <t>ロ　初回加算</t>
    <rPh sb="2" eb="4">
      <t>ショカイ</t>
    </rPh>
    <rPh sb="4" eb="6">
      <t>カサン</t>
    </rPh>
    <phoneticPr fontId="4"/>
  </si>
  <si>
    <t>ハ　委託連携加算</t>
    <rPh sb="2" eb="4">
      <t>イタク</t>
    </rPh>
    <rPh sb="4" eb="6">
      <t>レンケイ</t>
    </rPh>
    <rPh sb="6" eb="8">
      <t>カサン</t>
    </rPh>
    <phoneticPr fontId="4"/>
  </si>
  <si>
    <t>業務継続計画未策定減算</t>
    <phoneticPr fontId="4"/>
  </si>
  <si>
    <t>単位減</t>
    <rPh sb="0" eb="2">
      <t>タンイ</t>
    </rPh>
    <rPh sb="2" eb="3">
      <t>ゲン</t>
    </rPh>
    <phoneticPr fontId="4"/>
  </si>
  <si>
    <t>所定単位の1/100</t>
    <rPh sb="0" eb="2">
      <t>ショテイ</t>
    </rPh>
    <rPh sb="2" eb="4">
      <t>タンイ</t>
    </rPh>
    <phoneticPr fontId="4"/>
  </si>
  <si>
    <t>高齢者虐待防止措置未実施減算</t>
    <rPh sb="12" eb="14">
      <t>ゲンサン</t>
    </rPh>
    <phoneticPr fontId="4"/>
  </si>
  <si>
    <t>所定単位の1/100</t>
    <phoneticPr fontId="4"/>
  </si>
  <si>
    <t>介護予防ケアマネジメントA高齢者虐待防止措置未実施減算</t>
    <phoneticPr fontId="4"/>
  </si>
  <si>
    <t>介護予防ケアマネジメントA業務継続計画未策定減算</t>
    <phoneticPr fontId="4"/>
  </si>
  <si>
    <t>介護予防ケアマネジメントB高齢者虐待防止措置未実施減算</t>
    <phoneticPr fontId="4"/>
  </si>
  <si>
    <t>介護予防ケアマネジメントB業務継続計画未策定減算</t>
    <phoneticPr fontId="4"/>
  </si>
  <si>
    <t>介護予防ケアマネジメントC高齢者虐待防止措置未実施減算</t>
    <phoneticPr fontId="4"/>
  </si>
  <si>
    <t>介護予防ケアマネジメントC業務継続計画未策定減算</t>
    <phoneticPr fontId="4"/>
  </si>
  <si>
    <t>高齢者虐待防止措置未実施減算</t>
    <phoneticPr fontId="2"/>
  </si>
  <si>
    <t>12単位減算</t>
    <rPh sb="2" eb="4">
      <t>タンイ</t>
    </rPh>
    <rPh sb="4" eb="6">
      <t>ゲンサン</t>
    </rPh>
    <phoneticPr fontId="6"/>
  </si>
  <si>
    <t>1単位減算</t>
    <rPh sb="1" eb="3">
      <t>タンイ</t>
    </rPh>
    <rPh sb="3" eb="5">
      <t>ゲンサン</t>
    </rPh>
    <phoneticPr fontId="6"/>
  </si>
  <si>
    <t>23単位減算</t>
    <rPh sb="2" eb="4">
      <t>タンイ</t>
    </rPh>
    <rPh sb="4" eb="6">
      <t>ゲンサン</t>
    </rPh>
    <phoneticPr fontId="6"/>
  </si>
  <si>
    <t>37単位減算</t>
    <rPh sb="2" eb="4">
      <t>タンイ</t>
    </rPh>
    <rPh sb="4" eb="6">
      <t>ゲンサン</t>
    </rPh>
    <phoneticPr fontId="6"/>
  </si>
  <si>
    <t>39単位</t>
    <rPh sb="2" eb="4">
      <t>タンイ</t>
    </rPh>
    <phoneticPr fontId="6"/>
  </si>
  <si>
    <t>77単位</t>
    <rPh sb="2" eb="4">
      <t>タンイ</t>
    </rPh>
    <phoneticPr fontId="6"/>
  </si>
  <si>
    <t>123単位</t>
    <rPh sb="3" eb="5">
      <t>タンイ</t>
    </rPh>
    <phoneticPr fontId="6"/>
  </si>
  <si>
    <t>C211</t>
    <phoneticPr fontId="6"/>
  </si>
  <si>
    <t>C220</t>
    <phoneticPr fontId="6"/>
  </si>
  <si>
    <t>C212</t>
    <phoneticPr fontId="6"/>
  </si>
  <si>
    <t>C213</t>
  </si>
  <si>
    <t>C214</t>
  </si>
  <si>
    <t>C215</t>
  </si>
  <si>
    <t>事業所と同一建物の利用者又はこれ以外の同一建物の利用者20人以上にサービスを行う場合</t>
    <phoneticPr fontId="6"/>
  </si>
  <si>
    <t>同一の建物等に居住する利用者の割合が100分の90以上の場合</t>
    <phoneticPr fontId="6"/>
  </si>
  <si>
    <t>所定単位数の12％減算</t>
    <rPh sb="0" eb="2">
      <t>ショテイ</t>
    </rPh>
    <rPh sb="2" eb="4">
      <t>タンイ</t>
    </rPh>
    <rPh sb="4" eb="5">
      <t>スウ</t>
    </rPh>
    <rPh sb="9" eb="11">
      <t>ゲンサン</t>
    </rPh>
    <phoneticPr fontId="6"/>
  </si>
  <si>
    <t>所定単位数の15％減算</t>
    <rPh sb="0" eb="2">
      <t>ショテイ</t>
    </rPh>
    <rPh sb="2" eb="4">
      <t>タンイ</t>
    </rPh>
    <rPh sb="4" eb="5">
      <t>スウ</t>
    </rPh>
    <rPh sb="9" eb="11">
      <t>ゲンサン</t>
    </rPh>
    <phoneticPr fontId="6"/>
  </si>
  <si>
    <t>事業所と同一建物の利用者等にサービスを行う場合</t>
    <phoneticPr fontId="6"/>
  </si>
  <si>
    <t>イ　１週当たりの標準的な回数を定める場合</t>
    <phoneticPr fontId="2"/>
  </si>
  <si>
    <t>(1)１週に１回程度の場合</t>
    <rPh sb="11" eb="13">
      <t>バアイ</t>
    </rPh>
    <phoneticPr fontId="2"/>
  </si>
  <si>
    <t>(3)１週に２回を超える程度の場合</t>
    <rPh sb="15" eb="17">
      <t>バアイ</t>
    </rPh>
    <phoneticPr fontId="2"/>
  </si>
  <si>
    <t>(2)１週に２回程度の場合</t>
    <rPh sb="11" eb="13">
      <t>バアイ</t>
    </rPh>
    <phoneticPr fontId="2"/>
  </si>
  <si>
    <t>１月につき</t>
    <phoneticPr fontId="6"/>
  </si>
  <si>
    <t>(1)１週に１回程度の場合
　　823単位</t>
    <rPh sb="19" eb="21">
      <t>タンイ</t>
    </rPh>
    <phoneticPr fontId="2"/>
  </si>
  <si>
    <t>日割の場合　　　　　　　÷30.4日　　　　　　　　　　　　　　　27単位</t>
    <rPh sb="35" eb="37">
      <t>タンイ</t>
    </rPh>
    <phoneticPr fontId="4"/>
  </si>
  <si>
    <t>日割の場合　　　　　　　÷30.4日　　　　　　　　　　　　　　　54単位</t>
    <rPh sb="35" eb="37">
      <t>タンイ</t>
    </rPh>
    <phoneticPr fontId="4"/>
  </si>
  <si>
    <t>日割の場合　　　　　　　÷30.4日　　　　　　　　　　　　　　　86単位</t>
    <rPh sb="35" eb="37">
      <t>タンイ</t>
    </rPh>
    <phoneticPr fontId="4"/>
  </si>
  <si>
    <t>1,798単位</t>
    <phoneticPr fontId="3"/>
  </si>
  <si>
    <t>1,176単位</t>
    <phoneticPr fontId="6"/>
  </si>
  <si>
    <t>2,349単位</t>
    <phoneticPr fontId="6"/>
  </si>
  <si>
    <t>3,727単位</t>
    <phoneticPr fontId="6"/>
  </si>
  <si>
    <t>(2)１週に２回程度の場合
　　1,644単位</t>
    <rPh sb="21" eb="23">
      <t>タンイ</t>
    </rPh>
    <phoneticPr fontId="2"/>
  </si>
  <si>
    <t>(3)１週に２回を超える程度の場合
　　2,609単位</t>
    <rPh sb="25" eb="27">
      <t>タンイ</t>
    </rPh>
    <phoneticPr fontId="2"/>
  </si>
  <si>
    <t>事業対象者・要支援１</t>
    <rPh sb="0" eb="2">
      <t>ジギョウ</t>
    </rPh>
    <rPh sb="2" eb="4">
      <t>タイショウ</t>
    </rPh>
    <rPh sb="4" eb="5">
      <t>シャ</t>
    </rPh>
    <rPh sb="6" eb="9">
      <t>ヨウシエン</t>
    </rPh>
    <phoneticPr fontId="2"/>
  </si>
  <si>
    <t>3,621単位</t>
    <rPh sb="5" eb="7">
      <t>タンイ</t>
    </rPh>
    <phoneticPr fontId="3"/>
  </si>
  <si>
    <t>59単位</t>
    <rPh sb="2" eb="4">
      <t>タンイ</t>
    </rPh>
    <phoneticPr fontId="3"/>
  </si>
  <si>
    <t>119単位</t>
    <rPh sb="3" eb="5">
      <t>タンイ</t>
    </rPh>
    <phoneticPr fontId="3"/>
  </si>
  <si>
    <t>高齢者虐待防止措置未実施減算</t>
    <phoneticPr fontId="3"/>
  </si>
  <si>
    <t>18単位減算</t>
    <rPh sb="2" eb="4">
      <t>タンイ</t>
    </rPh>
    <rPh sb="4" eb="6">
      <t>ゲンサン</t>
    </rPh>
    <phoneticPr fontId="3"/>
  </si>
  <si>
    <t>1単位減算</t>
    <rPh sb="1" eb="3">
      <t>タンイ</t>
    </rPh>
    <rPh sb="3" eb="5">
      <t>ゲンサン</t>
    </rPh>
    <phoneticPr fontId="3"/>
  </si>
  <si>
    <t>36単位減算</t>
    <rPh sb="2" eb="4">
      <t>タンイ</t>
    </rPh>
    <rPh sb="4" eb="6">
      <t>ゲンサン</t>
    </rPh>
    <phoneticPr fontId="3"/>
  </si>
  <si>
    <t>C211</t>
    <phoneticPr fontId="3"/>
  </si>
  <si>
    <t>C212</t>
    <phoneticPr fontId="3"/>
  </si>
  <si>
    <t>C213</t>
    <phoneticPr fontId="3"/>
  </si>
  <si>
    <t>C214</t>
    <phoneticPr fontId="3"/>
  </si>
  <si>
    <t>D211</t>
    <phoneticPr fontId="3"/>
  </si>
  <si>
    <t>D212</t>
    <phoneticPr fontId="3"/>
  </si>
  <si>
    <t>D213</t>
  </si>
  <si>
    <t>D214</t>
  </si>
  <si>
    <t>所定単位数の5％加算</t>
    <rPh sb="0" eb="2">
      <t>ショテイ</t>
    </rPh>
    <rPh sb="2" eb="4">
      <t>タンイ</t>
    </rPh>
    <rPh sb="4" eb="5">
      <t>スウ</t>
    </rPh>
    <rPh sb="8" eb="10">
      <t>カサン</t>
    </rPh>
    <phoneticPr fontId="2"/>
  </si>
  <si>
    <t>4単位減算</t>
    <rPh sb="1" eb="3">
      <t>タンイ</t>
    </rPh>
    <rPh sb="3" eb="5">
      <t>ゲンサン</t>
    </rPh>
    <phoneticPr fontId="4"/>
  </si>
  <si>
    <t>3単位減算</t>
    <rPh sb="1" eb="3">
      <t>タンイ</t>
    </rPh>
    <rPh sb="3" eb="5">
      <t>ゲンサン</t>
    </rPh>
    <phoneticPr fontId="4"/>
  </si>
  <si>
    <t>(1)１週に１回程度の場合</t>
    <phoneticPr fontId="2"/>
  </si>
  <si>
    <t>(1)１週に１回程度の場合
日割の場合</t>
    <rPh sb="14" eb="16">
      <t>ヒワ</t>
    </rPh>
    <rPh sb="17" eb="19">
      <t>バアイ</t>
    </rPh>
    <phoneticPr fontId="2"/>
  </si>
  <si>
    <t>(2)１週に２回程度の場合</t>
    <phoneticPr fontId="2"/>
  </si>
  <si>
    <t>(2)１週に２回程度の場合
日割の場合</t>
    <rPh sb="14" eb="16">
      <t>ヒワ</t>
    </rPh>
    <rPh sb="17" eb="19">
      <t>バアイ</t>
    </rPh>
    <phoneticPr fontId="2"/>
  </si>
  <si>
    <t xml:space="preserve">(3)１週に２回を超える程度の場合
</t>
    <phoneticPr fontId="2"/>
  </si>
  <si>
    <t>(3)１週に２回を超える程度の場合
日割の場合</t>
    <rPh sb="18" eb="20">
      <t>ヒワ</t>
    </rPh>
    <rPh sb="21" eb="23">
      <t>バアイ</t>
    </rPh>
    <phoneticPr fontId="2"/>
  </si>
  <si>
    <t>業務継続計画未策定減算</t>
    <phoneticPr fontId="3"/>
  </si>
  <si>
    <t>イ　１週当たりの標準的な回数を定める場合</t>
    <phoneticPr fontId="3"/>
  </si>
  <si>
    <t>事業対象者・要支援２</t>
    <rPh sb="0" eb="2">
      <t>ジギョウ</t>
    </rPh>
    <rPh sb="2" eb="4">
      <t>タイショウ</t>
    </rPh>
    <rPh sb="4" eb="5">
      <t>シャ</t>
    </rPh>
    <rPh sb="6" eb="9">
      <t>ヨウシエン</t>
    </rPh>
    <phoneticPr fontId="2"/>
  </si>
  <si>
    <t>通所型独自送迎減算</t>
    <rPh sb="7" eb="9">
      <t>ゲンサン</t>
    </rPh>
    <phoneticPr fontId="3"/>
  </si>
  <si>
    <t>事業所が送迎を行わない場合</t>
    <rPh sb="11" eb="13">
      <t>バアイ</t>
    </rPh>
    <phoneticPr fontId="3"/>
  </si>
  <si>
    <t>47単位減算</t>
    <phoneticPr fontId="3"/>
  </si>
  <si>
    <t>片道につき</t>
    <rPh sb="0" eb="2">
      <t>カタミチ</t>
    </rPh>
    <phoneticPr fontId="3"/>
  </si>
  <si>
    <t>ハ　生活機能向上グループ活動加算　　　　　　　　　　　　　　　　　　　　　　　　</t>
    <phoneticPr fontId="2"/>
  </si>
  <si>
    <t>通所型独自一体的サービス提供加算</t>
    <rPh sb="14" eb="16">
      <t>カサン</t>
    </rPh>
    <phoneticPr fontId="3"/>
  </si>
  <si>
    <t>チ　一体的サービス提供加算</t>
    <rPh sb="11" eb="13">
      <t>カサン</t>
    </rPh>
    <phoneticPr fontId="3"/>
  </si>
  <si>
    <t xml:space="preserve"> ト　口腔機能向上加算</t>
    <rPh sb="9" eb="11">
      <t>カサン</t>
    </rPh>
    <phoneticPr fontId="2"/>
  </si>
  <si>
    <t>480単位加算</t>
    <phoneticPr fontId="3"/>
  </si>
  <si>
    <t>１月につき</t>
    <rPh sb="1" eb="2">
      <t>ツキ</t>
    </rPh>
    <phoneticPr fontId="3"/>
  </si>
  <si>
    <t>通所型独自サービス生活機能向上連携加算Ⅱ</t>
    <rPh sb="0" eb="2">
      <t>ツウショ</t>
    </rPh>
    <rPh sb="15" eb="17">
      <t>レンケイ</t>
    </rPh>
    <phoneticPr fontId="2"/>
  </si>
  <si>
    <t>1,798単位</t>
    <phoneticPr fontId="2"/>
  </si>
  <si>
    <t>59単位</t>
    <phoneticPr fontId="2"/>
  </si>
  <si>
    <t>3,621単位</t>
    <phoneticPr fontId="2"/>
  </si>
  <si>
    <t>119単位</t>
    <phoneticPr fontId="2"/>
  </si>
  <si>
    <t xml:space="preserve"> 12単位減算</t>
    <phoneticPr fontId="5"/>
  </si>
  <si>
    <t>高齢者虐待防止措置未実施減算</t>
    <phoneticPr fontId="5"/>
  </si>
  <si>
    <t>１月につき</t>
    <rPh sb="1" eb="2">
      <t>ツキ</t>
    </rPh>
    <phoneticPr fontId="5"/>
  </si>
  <si>
    <t>イ　１週当たりの標準的な回数を定める場合</t>
    <phoneticPr fontId="5"/>
  </si>
  <si>
    <t>(1)１週に１回程度の場合</t>
    <phoneticPr fontId="5"/>
  </si>
  <si>
    <t>(1)高齢者虐待防止措置未実施減算</t>
    <phoneticPr fontId="5"/>
  </si>
  <si>
    <t>事業所と同一建物の利用者又はこれ以外の同一建物の利用者20人以上にサービスを行う場合　×90％</t>
    <phoneticPr fontId="5"/>
  </si>
  <si>
    <t>(1)１週に１回程度の場合
日割の場合</t>
    <phoneticPr fontId="5"/>
  </si>
  <si>
    <t>1単位減算</t>
    <rPh sb="1" eb="3">
      <t>タンイ</t>
    </rPh>
    <rPh sb="3" eb="5">
      <t>ゲンサン</t>
    </rPh>
    <phoneticPr fontId="5"/>
  </si>
  <si>
    <t>(2)１週に２回程度の場合</t>
    <phoneticPr fontId="5"/>
  </si>
  <si>
    <t>23単位減算</t>
    <rPh sb="2" eb="4">
      <t>タンイ</t>
    </rPh>
    <rPh sb="4" eb="6">
      <t>ゲンサン</t>
    </rPh>
    <phoneticPr fontId="5"/>
  </si>
  <si>
    <t>(2)１週に２回程度の場合
日割の場合</t>
    <phoneticPr fontId="5"/>
  </si>
  <si>
    <t>1単位減算</t>
    <phoneticPr fontId="5"/>
  </si>
  <si>
    <t xml:space="preserve">(3)１週に２回を超える程度の場合
</t>
    <phoneticPr fontId="5"/>
  </si>
  <si>
    <t>37単位減算</t>
    <rPh sb="2" eb="4">
      <t>タンイ</t>
    </rPh>
    <rPh sb="4" eb="6">
      <t>ゲンサン</t>
    </rPh>
    <phoneticPr fontId="5"/>
  </si>
  <si>
    <t>(3)１週に２回を超える程度の場合
日割の場合</t>
    <phoneticPr fontId="5"/>
  </si>
  <si>
    <t xml:space="preserve">(1)生活機能向上連携加算Ⅰ </t>
    <rPh sb="9" eb="11">
      <t>レンケイ</t>
    </rPh>
    <phoneticPr fontId="2"/>
  </si>
  <si>
    <t xml:space="preserve"> 100単位加算</t>
    <phoneticPr fontId="5"/>
  </si>
  <si>
    <t>200単位加算</t>
    <phoneticPr fontId="5"/>
  </si>
  <si>
    <t>ホ　口腔連携強化加算</t>
    <phoneticPr fontId="5"/>
  </si>
  <si>
    <t>訪問型独自口腔連携強化加算</t>
    <phoneticPr fontId="5"/>
  </si>
  <si>
    <t>(1)訪問型独自口腔連携強化加算</t>
    <phoneticPr fontId="5"/>
  </si>
  <si>
    <t>50単位加算</t>
    <rPh sb="2" eb="4">
      <t>タンイ</t>
    </rPh>
    <rPh sb="4" eb="6">
      <t>カサン</t>
    </rPh>
    <phoneticPr fontId="5"/>
  </si>
  <si>
    <t>(1)１週に１回程度の場合
日割の場合</t>
    <rPh sb="14" eb="16">
      <t>ヒワリ</t>
    </rPh>
    <rPh sb="17" eb="19">
      <t>バアイ</t>
    </rPh>
    <phoneticPr fontId="2"/>
  </si>
  <si>
    <t>(2)１週に２回程度の場合
日割の場合</t>
    <rPh sb="14" eb="16">
      <t>ヒワリ</t>
    </rPh>
    <rPh sb="17" eb="19">
      <t>バアイ</t>
    </rPh>
    <phoneticPr fontId="2"/>
  </si>
  <si>
    <t>(3)１週に２回を超える程度の場合</t>
    <phoneticPr fontId="2"/>
  </si>
  <si>
    <t>(3)１週に２回を超える程度の場合　日割の場合</t>
    <rPh sb="18" eb="20">
      <t>ヒワ</t>
    </rPh>
    <rPh sb="21" eb="23">
      <t>バアイ</t>
    </rPh>
    <phoneticPr fontId="2"/>
  </si>
  <si>
    <t>富士市介護予防・日常生活支援総合事業　　★訪問型サービス（健康づくりヘルパー）サービスコード表</t>
    <rPh sb="29" eb="31">
      <t>ケンコウ</t>
    </rPh>
    <phoneticPr fontId="5"/>
  </si>
  <si>
    <t>事業所と同一建物の利用者50人以上にサービスを行う場合</t>
    <rPh sb="25" eb="27">
      <t>バアイ</t>
    </rPh>
    <phoneticPr fontId="6"/>
  </si>
  <si>
    <t>事業所と同一建物の利用者50人以上にサービスを行う場合　×85％</t>
    <phoneticPr fontId="5"/>
  </si>
  <si>
    <t xml:space="preserve"> 11単位減算</t>
    <phoneticPr fontId="5"/>
  </si>
  <si>
    <t>21単位減算</t>
    <phoneticPr fontId="5"/>
  </si>
  <si>
    <t>34単位減算</t>
    <phoneticPr fontId="5"/>
  </si>
  <si>
    <t xml:space="preserve"> 10単位減算</t>
    <phoneticPr fontId="5"/>
  </si>
  <si>
    <t>20単位減算</t>
    <phoneticPr fontId="5"/>
  </si>
  <si>
    <t>32単位減算</t>
    <phoneticPr fontId="5"/>
  </si>
  <si>
    <t>同一の建物等に居住する利用者の割合が100分の90以上の場合　×88％</t>
    <phoneticPr fontId="5"/>
  </si>
  <si>
    <t>33単位減算</t>
    <phoneticPr fontId="5"/>
  </si>
  <si>
    <t>事業対象者・要支援１
日割の場合</t>
    <rPh sb="12" eb="14">
      <t>ヒワリ</t>
    </rPh>
    <rPh sb="15" eb="17">
      <t>バアイ</t>
    </rPh>
    <phoneticPr fontId="5"/>
  </si>
  <si>
    <t>1,798単位</t>
    <phoneticPr fontId="5"/>
  </si>
  <si>
    <t>事業対象者・要支援２
日割の場合</t>
    <rPh sb="12" eb="14">
      <t>ヒワリ</t>
    </rPh>
    <rPh sb="15" eb="17">
      <t>バアイ</t>
    </rPh>
    <phoneticPr fontId="5"/>
  </si>
  <si>
    <t>チ　一体的サービス提供加算</t>
    <phoneticPr fontId="2"/>
  </si>
  <si>
    <t>通所型独自一体的サービス提供加算</t>
    <phoneticPr fontId="2"/>
  </si>
  <si>
    <t>通所型独自送迎減算</t>
    <rPh sb="7" eb="9">
      <t>ゲンサン</t>
    </rPh>
    <phoneticPr fontId="5"/>
  </si>
  <si>
    <t>事業所が送迎を行わない場合</t>
    <rPh sb="11" eb="13">
      <t>バアイ</t>
    </rPh>
    <phoneticPr fontId="5"/>
  </si>
  <si>
    <t>47単位減算</t>
    <rPh sb="2" eb="4">
      <t>タンイ</t>
    </rPh>
    <rPh sb="4" eb="6">
      <t>ゲンサン</t>
    </rPh>
    <phoneticPr fontId="5"/>
  </si>
  <si>
    <t>片道につき</t>
    <rPh sb="0" eb="2">
      <t>カタミチ</t>
    </rPh>
    <phoneticPr fontId="5"/>
  </si>
  <si>
    <t>所定単位数の1/100減算</t>
  </si>
  <si>
    <t>所定単位数の1/100減算</t>
    <rPh sb="0" eb="2">
      <t>ショテイ</t>
    </rPh>
    <rPh sb="2" eb="4">
      <t>タンイ</t>
    </rPh>
    <rPh sb="4" eb="5">
      <t>スウ</t>
    </rPh>
    <rPh sb="11" eb="13">
      <t>ゲンサン</t>
    </rPh>
    <phoneticPr fontId="5"/>
  </si>
  <si>
    <t>(1)業務継続計画未策定減算</t>
  </si>
  <si>
    <t>(1)業務継続計画未策定減算</t>
    <phoneticPr fontId="5"/>
  </si>
  <si>
    <t>5単位加算</t>
    <phoneticPr fontId="5"/>
  </si>
  <si>
    <t>20単位加算</t>
    <phoneticPr fontId="5"/>
  </si>
  <si>
    <t>2001</t>
  </si>
  <si>
    <t>2002</t>
  </si>
  <si>
    <t>2003</t>
  </si>
  <si>
    <t>2004</t>
  </si>
  <si>
    <t>2011</t>
  </si>
  <si>
    <t>2012</t>
  </si>
  <si>
    <t>2013</t>
  </si>
  <si>
    <t>2014</t>
  </si>
  <si>
    <t>2021</t>
  </si>
  <si>
    <t>2022</t>
  </si>
  <si>
    <t>2023</t>
  </si>
  <si>
    <t>2024</t>
  </si>
  <si>
    <t>2031</t>
  </si>
  <si>
    <t>2032</t>
  </si>
  <si>
    <t>2033</t>
  </si>
  <si>
    <t>2034</t>
  </si>
  <si>
    <t>2041</t>
  </si>
  <si>
    <t>2042</t>
  </si>
  <si>
    <t>2043</t>
  </si>
  <si>
    <t>2044</t>
  </si>
  <si>
    <t>2051</t>
  </si>
  <si>
    <t>2052</t>
  </si>
  <si>
    <t>2053</t>
  </si>
  <si>
    <t>2054</t>
  </si>
  <si>
    <t>2061</t>
  </si>
  <si>
    <t>2062</t>
  </si>
  <si>
    <t>2063</t>
  </si>
  <si>
    <t>2064</t>
  </si>
  <si>
    <t>2111</t>
  </si>
  <si>
    <t>2101</t>
  </si>
  <si>
    <t>2611</t>
  </si>
  <si>
    <t>2131</t>
  </si>
  <si>
    <t>2141</t>
  </si>
  <si>
    <t>2621</t>
  </si>
  <si>
    <t>2201</t>
  </si>
  <si>
    <t>2211</t>
  </si>
  <si>
    <t>2221</t>
  </si>
  <si>
    <t>2231</t>
  </si>
  <si>
    <t>2241</t>
  </si>
  <si>
    <t>2251</t>
  </si>
  <si>
    <t>2501</t>
  </si>
  <si>
    <t>2511</t>
  </si>
  <si>
    <t>2601</t>
  </si>
  <si>
    <t>2604</t>
  </si>
  <si>
    <t>2631</t>
  </si>
  <si>
    <t>2301</t>
  </si>
  <si>
    <t>2302</t>
  </si>
  <si>
    <t>2303</t>
  </si>
  <si>
    <t>2304</t>
  </si>
  <si>
    <t>2311</t>
  </si>
  <si>
    <t>2312</t>
  </si>
  <si>
    <t>2313</t>
  </si>
  <si>
    <t>2314</t>
  </si>
  <si>
    <t>2321</t>
  </si>
  <si>
    <t>2322</t>
  </si>
  <si>
    <t>2323</t>
  </si>
  <si>
    <t>2324</t>
  </si>
  <si>
    <t>2368</t>
  </si>
  <si>
    <t>2369</t>
  </si>
  <si>
    <t>2331</t>
  </si>
  <si>
    <t>2332</t>
  </si>
  <si>
    <t>2333</t>
  </si>
  <si>
    <t>2334</t>
  </si>
  <si>
    <t>2341</t>
  </si>
  <si>
    <t>2342</t>
  </si>
  <si>
    <t>2343</t>
  </si>
  <si>
    <t>2344</t>
  </si>
  <si>
    <t>2351</t>
  </si>
  <si>
    <t>2352</t>
  </si>
  <si>
    <t>2353</t>
  </si>
  <si>
    <t>2354</t>
  </si>
  <si>
    <t>2359</t>
  </si>
  <si>
    <t>2360</t>
  </si>
  <si>
    <t>2361</t>
  </si>
  <si>
    <t>2362</t>
  </si>
  <si>
    <t>2401</t>
  </si>
  <si>
    <t>2402</t>
  </si>
  <si>
    <t>2403</t>
  </si>
  <si>
    <t>2404</t>
  </si>
  <si>
    <t>2411</t>
  </si>
  <si>
    <t>2412</t>
  </si>
  <si>
    <t>2413</t>
  </si>
  <si>
    <t>2414</t>
  </si>
  <si>
    <t>2421</t>
  </si>
  <si>
    <t>2422</t>
  </si>
  <si>
    <t>2423</t>
  </si>
  <si>
    <t>2424</t>
  </si>
  <si>
    <t>2468</t>
  </si>
  <si>
    <t>2469</t>
  </si>
  <si>
    <t>2431</t>
  </si>
  <si>
    <t>2432</t>
  </si>
  <si>
    <t>2433</t>
  </si>
  <si>
    <t>2434</t>
  </si>
  <si>
    <t>2441</t>
  </si>
  <si>
    <t>2442</t>
  </si>
  <si>
    <t>2443</t>
  </si>
  <si>
    <t>2444</t>
  </si>
  <si>
    <t>2451</t>
  </si>
  <si>
    <t>2452</t>
  </si>
  <si>
    <t>2453</t>
  </si>
  <si>
    <t>2454</t>
  </si>
  <si>
    <t>2459</t>
  </si>
  <si>
    <t>2460</t>
  </si>
  <si>
    <t>2461</t>
  </si>
  <si>
    <t>2462</t>
  </si>
  <si>
    <t>事業対象者・要支援１
日割の場合</t>
    <rPh sb="12" eb="14">
      <t>ヒワリ</t>
    </rPh>
    <rPh sb="15" eb="17">
      <t>バアイ</t>
    </rPh>
    <phoneticPr fontId="12"/>
  </si>
  <si>
    <t>事業対象者・要支援２
日割の場合</t>
    <rPh sb="12" eb="14">
      <t>ヒワリ</t>
    </rPh>
    <rPh sb="15" eb="17">
      <t>バアイ</t>
    </rPh>
    <phoneticPr fontId="12"/>
  </si>
  <si>
    <t>事業対象者・要支援２
日割りの場合</t>
    <rPh sb="12" eb="14">
      <t>ヒワ</t>
    </rPh>
    <rPh sb="16" eb="18">
      <t>バアイ</t>
    </rPh>
    <phoneticPr fontId="12"/>
  </si>
  <si>
    <t>ハ　初回加算</t>
    <phoneticPr fontId="2"/>
  </si>
  <si>
    <t>ニ　生活機能向上連携加算</t>
    <phoneticPr fontId="2"/>
  </si>
  <si>
    <r>
      <rPr>
        <sz val="16"/>
        <color theme="1"/>
        <rFont val="ＭＳ Ｐゴシック"/>
        <family val="3"/>
        <charset val="128"/>
      </rPr>
      <t>訪問型独自サービス生活機能向上連携加算Ⅱ</t>
    </r>
    <rPh sb="15" eb="17">
      <t>レンケイ</t>
    </rPh>
    <phoneticPr fontId="2"/>
  </si>
  <si>
    <t>ホ　口腔連携強化加算</t>
    <phoneticPr fontId="6"/>
  </si>
  <si>
    <t>リ　サービス提供体制強化加算</t>
    <phoneticPr fontId="2"/>
  </si>
  <si>
    <t>ヌ　生活機能向上連携加算</t>
    <phoneticPr fontId="3"/>
  </si>
  <si>
    <t>ル　口腔・栄養スクリーニング加算</t>
    <rPh sb="2" eb="4">
      <t>コウクウ</t>
    </rPh>
    <rPh sb="5" eb="7">
      <t>エイヨウ</t>
    </rPh>
    <rPh sb="14" eb="16">
      <t>カサン</t>
    </rPh>
    <phoneticPr fontId="2"/>
  </si>
  <si>
    <t>ヲ　科学的介護推進体制加算</t>
    <phoneticPr fontId="3"/>
  </si>
  <si>
    <t>合成単位数
（現行）</t>
    <rPh sb="7" eb="9">
      <t>ゲンコウ</t>
    </rPh>
    <phoneticPr fontId="5"/>
  </si>
  <si>
    <t>合成単位数
（現行）</t>
    <rPh sb="7" eb="9">
      <t>ゲンコウ</t>
    </rPh>
    <phoneticPr fontId="3"/>
  </si>
  <si>
    <t>同一建物減算1の場合　　　1,422単位</t>
    <rPh sb="0" eb="2">
      <t>ドウイツ</t>
    </rPh>
    <rPh sb="2" eb="4">
      <t>タテモノ</t>
    </rPh>
    <rPh sb="4" eb="6">
      <t>ゲンサン</t>
    </rPh>
    <rPh sb="8" eb="10">
      <t>バアイ</t>
    </rPh>
    <rPh sb="18" eb="20">
      <t>タンイ</t>
    </rPh>
    <phoneticPr fontId="2"/>
  </si>
  <si>
    <t>同一建物減算1の場合　　　47単位</t>
    <rPh sb="0" eb="2">
      <t>ドウイツ</t>
    </rPh>
    <rPh sb="2" eb="4">
      <t>タテモノ</t>
    </rPh>
    <rPh sb="4" eb="6">
      <t>ゲンサン</t>
    </rPh>
    <rPh sb="8" eb="10">
      <t>バアイ</t>
    </rPh>
    <rPh sb="15" eb="17">
      <t>タンイ</t>
    </rPh>
    <phoneticPr fontId="2"/>
  </si>
  <si>
    <t>同一建物減算2の場合　　　2,869単位</t>
    <rPh sb="0" eb="2">
      <t>ドウイツ</t>
    </rPh>
    <rPh sb="2" eb="4">
      <t>タテモノ</t>
    </rPh>
    <rPh sb="4" eb="6">
      <t>ゲンサン</t>
    </rPh>
    <rPh sb="8" eb="10">
      <t>バアイ</t>
    </rPh>
    <rPh sb="18" eb="20">
      <t>タンイ</t>
    </rPh>
    <phoneticPr fontId="2"/>
  </si>
  <si>
    <t>同一建物減算2の場合　　　94単位</t>
    <rPh sb="0" eb="2">
      <t>ドウイツ</t>
    </rPh>
    <rPh sb="2" eb="4">
      <t>タテモノ</t>
    </rPh>
    <rPh sb="4" eb="6">
      <t>ゲンサン</t>
    </rPh>
    <rPh sb="8" eb="10">
      <t>バアイ</t>
    </rPh>
    <rPh sb="15" eb="17">
      <t>タンイ</t>
    </rPh>
    <phoneticPr fontId="2"/>
  </si>
  <si>
    <t>ハ　生活機能向上グループ活動加算</t>
    <phoneticPr fontId="2"/>
  </si>
  <si>
    <t xml:space="preserve"> リ　サービス提供体制強化加算</t>
    <phoneticPr fontId="2"/>
  </si>
  <si>
    <t>ヌ　生活機能向上連携加算</t>
    <phoneticPr fontId="2"/>
  </si>
  <si>
    <t>口腔・栄養スクリーニング加算（Ⅰ）（６月に１回を限度）</t>
    <phoneticPr fontId="5"/>
  </si>
  <si>
    <t>口腔・栄養スクリーニング加算（Ⅱ）（６月に１回を限度）</t>
    <phoneticPr fontId="5"/>
  </si>
  <si>
    <t>ヲ　科学的介護推進体制加算</t>
    <phoneticPr fontId="2"/>
  </si>
  <si>
    <t>同一建物減算1の場合　　　1,422単位</t>
    <phoneticPr fontId="5"/>
  </si>
  <si>
    <t>同一建物減算1の場合　　　47単位</t>
    <phoneticPr fontId="5"/>
  </si>
  <si>
    <t>同一建物減算2の場合　　　2,869単位</t>
    <phoneticPr fontId="5"/>
  </si>
  <si>
    <t>同一建物減算2の場合　　　94単位</t>
    <phoneticPr fontId="2"/>
  </si>
  <si>
    <t>合成単位数
（現行）</t>
    <rPh sb="0" eb="2">
      <t>ゴウセイ</t>
    </rPh>
    <rPh sb="2" eb="5">
      <t>タンイスウ</t>
    </rPh>
    <rPh sb="7" eb="9">
      <t>ゲンコウ</t>
    </rPh>
    <phoneticPr fontId="4"/>
  </si>
  <si>
    <t>イ　介護予防ケアマネジメント費
事業対象者・要支援1・2</t>
    <rPh sb="2" eb="4">
      <t>カイゴ</t>
    </rPh>
    <rPh sb="4" eb="6">
      <t>ヨボウ</t>
    </rPh>
    <rPh sb="14" eb="15">
      <t>ヒ</t>
    </rPh>
    <phoneticPr fontId="4"/>
  </si>
  <si>
    <t>介護予防ケアマネA高齢者虐待防止措置・業務継続計画未策定減算</t>
    <phoneticPr fontId="4"/>
  </si>
  <si>
    <t>介護予防ケアマネB高齢者虐待防止措置・業務継続計画未策定減算</t>
    <phoneticPr fontId="4"/>
  </si>
  <si>
    <t>介護予防ケアマネC高齢者虐待防止措置・業務継続計画未策定減算</t>
    <phoneticPr fontId="4"/>
  </si>
  <si>
    <t>訪問型独自サービス処遇改善加算Ⅳ</t>
    <rPh sb="3" eb="5">
      <t>ドクジ</t>
    </rPh>
    <phoneticPr fontId="2"/>
  </si>
  <si>
    <t>訪問型独自サービス処遇改善加算Ⅴ１</t>
    <rPh sb="3" eb="5">
      <t>ドクジ</t>
    </rPh>
    <phoneticPr fontId="2"/>
  </si>
  <si>
    <t>訪問型独自サービス処遇改善加算Ⅴ２</t>
    <rPh sb="3" eb="5">
      <t>ドクジ</t>
    </rPh>
    <phoneticPr fontId="2"/>
  </si>
  <si>
    <t>訪問型独自サービス処遇改善加算Ⅴ３</t>
    <rPh sb="3" eb="5">
      <t>ドクジ</t>
    </rPh>
    <phoneticPr fontId="2"/>
  </si>
  <si>
    <t>訪問型独自サービス処遇改善加算Ⅴ４</t>
    <rPh sb="3" eb="5">
      <t>ドクジ</t>
    </rPh>
    <phoneticPr fontId="2"/>
  </si>
  <si>
    <t>訪問型独自サービス処遇改善加算Ⅴ５</t>
    <rPh sb="3" eb="5">
      <t>ドクジ</t>
    </rPh>
    <phoneticPr fontId="2"/>
  </si>
  <si>
    <t>訪問型独自サービス処遇改善加算Ⅴ６</t>
    <rPh sb="3" eb="5">
      <t>ドクジ</t>
    </rPh>
    <phoneticPr fontId="2"/>
  </si>
  <si>
    <t>訪問型独自サービス処遇改善加算Ⅴ７</t>
    <rPh sb="3" eb="5">
      <t>ドクジ</t>
    </rPh>
    <phoneticPr fontId="2"/>
  </si>
  <si>
    <t>訪問型独自サービス処遇改善加算Ⅴ８</t>
    <rPh sb="3" eb="5">
      <t>ドクジ</t>
    </rPh>
    <phoneticPr fontId="2"/>
  </si>
  <si>
    <t>訪問型独自サービス処遇改善加算Ⅴ９</t>
    <rPh sb="3" eb="5">
      <t>ドクジ</t>
    </rPh>
    <phoneticPr fontId="2"/>
  </si>
  <si>
    <t>訪問型独自サービス処遇改善加算Ⅴ１０</t>
    <rPh sb="3" eb="5">
      <t>ドクジ</t>
    </rPh>
    <phoneticPr fontId="2"/>
  </si>
  <si>
    <t>訪問型独自サービス処遇改善加算Ⅴ１１</t>
    <rPh sb="3" eb="5">
      <t>ドクジ</t>
    </rPh>
    <phoneticPr fontId="2"/>
  </si>
  <si>
    <t>訪問型独自サービス処遇改善加算Ⅴ１２</t>
    <rPh sb="3" eb="5">
      <t>ドクジ</t>
    </rPh>
    <phoneticPr fontId="2"/>
  </si>
  <si>
    <t>訪問型独自サービス処遇改善加算Ⅴ１３</t>
    <rPh sb="3" eb="5">
      <t>ドクジ</t>
    </rPh>
    <phoneticPr fontId="2"/>
  </si>
  <si>
    <t>訪問型独自サービス処遇改善加算Ⅴ１４</t>
    <rPh sb="3" eb="5">
      <t>ドクジ</t>
    </rPh>
    <phoneticPr fontId="2"/>
  </si>
  <si>
    <r>
      <t>所定単位数の145/1000 加算</t>
    </r>
    <r>
      <rPr>
        <sz val="11"/>
        <color theme="1"/>
        <rFont val="ＭＳ Ｐゴシック"/>
        <family val="2"/>
        <charset val="128"/>
        <scheme val="minor"/>
      </rPr>
      <t/>
    </r>
    <phoneticPr fontId="6"/>
  </si>
  <si>
    <t>（一）介護職員等処遇改善加算（Ⅴ）（１）</t>
  </si>
  <si>
    <t>（一）介護職員等処遇改善加算（Ⅴ）（１）</t>
    <phoneticPr fontId="6"/>
  </si>
  <si>
    <t>（二）介護職員等処遇改善加算（Ⅴ）（２）</t>
  </si>
  <si>
    <t>（二）介護職員等処遇改善加算（Ⅴ）（２）</t>
    <rPh sb="1" eb="2">
      <t>ニ</t>
    </rPh>
    <phoneticPr fontId="6"/>
  </si>
  <si>
    <t>（三）介護職員等処遇改善加算（Ⅴ）（３）</t>
  </si>
  <si>
    <t>（三）介護職員等処遇改善加算（Ⅴ）（３）</t>
    <rPh sb="1" eb="2">
      <t>サン</t>
    </rPh>
    <phoneticPr fontId="6"/>
  </si>
  <si>
    <t>（四）介護職員等処遇改善加算（Ⅴ）（４）</t>
  </si>
  <si>
    <t>（四）介護職員等処遇改善加算（Ⅴ）（４）</t>
    <rPh sb="1" eb="2">
      <t>ヨン</t>
    </rPh>
    <phoneticPr fontId="6"/>
  </si>
  <si>
    <t>（五）介護職員等処遇改善加算（Ⅴ）（５）</t>
  </si>
  <si>
    <t>（五）介護職員等処遇改善加算（Ⅴ）（５）</t>
    <rPh sb="1" eb="2">
      <t>ゴ</t>
    </rPh>
    <phoneticPr fontId="6"/>
  </si>
  <si>
    <t>（六）介護職員等処遇改善加算（Ⅴ）（６）</t>
  </si>
  <si>
    <t>（六）介護職員等処遇改善加算（Ⅴ）（６）</t>
    <rPh sb="1" eb="2">
      <t>ロク</t>
    </rPh>
    <phoneticPr fontId="6"/>
  </si>
  <si>
    <t>（七）介護職員等処遇改善加算（Ⅴ）（７）</t>
  </si>
  <si>
    <t>（七）介護職員等処遇改善加算（Ⅴ）（７）</t>
    <rPh sb="1" eb="2">
      <t>ナナ</t>
    </rPh>
    <phoneticPr fontId="6"/>
  </si>
  <si>
    <t>（八）介護職員等処遇改善加算（Ⅴ）（８）</t>
  </si>
  <si>
    <t>（八）介護職員等処遇改善加算（Ⅴ）（８）</t>
    <rPh sb="1" eb="2">
      <t>ハチ</t>
    </rPh>
    <phoneticPr fontId="6"/>
  </si>
  <si>
    <t>（九）介護職員等処遇改善加算（Ⅴ）（９）</t>
  </si>
  <si>
    <t>（九）介護職員等処遇改善加算（Ⅴ）（９）</t>
    <rPh sb="1" eb="2">
      <t>キュウ</t>
    </rPh>
    <phoneticPr fontId="6"/>
  </si>
  <si>
    <t>（十）介護職員等処遇改善加算（Ⅴ）（１０）</t>
  </si>
  <si>
    <t>（十）介護職員等処遇改善加算（Ⅴ）（１０）</t>
    <rPh sb="1" eb="2">
      <t>ジュウ</t>
    </rPh>
    <phoneticPr fontId="6"/>
  </si>
  <si>
    <t>（十一）介護職員等処遇改善加算（Ⅴ）（１１）</t>
  </si>
  <si>
    <t>（十一）介護職員等処遇改善加算（Ⅴ）（１１）</t>
    <rPh sb="1" eb="3">
      <t>ジュウイチ</t>
    </rPh>
    <phoneticPr fontId="6"/>
  </si>
  <si>
    <t>（十二）介護職員等処遇改善加算（Ⅴ）（１２）</t>
  </si>
  <si>
    <t>（十二）介護職員等処遇改善加算（Ⅴ）（１２）</t>
    <rPh sb="1" eb="3">
      <t>ジュウニ</t>
    </rPh>
    <phoneticPr fontId="6"/>
  </si>
  <si>
    <t>（十三）介護職員等処遇改善加算（Ⅴ）（１３）</t>
  </si>
  <si>
    <t>（十三）介護職員等処遇改善加算（Ⅴ）（１３）</t>
    <rPh sb="1" eb="3">
      <t>ジュウサン</t>
    </rPh>
    <phoneticPr fontId="6"/>
  </si>
  <si>
    <t>（十四）介護職員等処遇改善加算（Ⅴ）（１４）</t>
  </si>
  <si>
    <t>（十四）介護職員等処遇改善加算（Ⅴ）（１４）</t>
    <rPh sb="1" eb="3">
      <t>ジュウヨン</t>
    </rPh>
    <phoneticPr fontId="6"/>
  </si>
  <si>
    <t>所定単位数の221/1000 加算</t>
  </si>
  <si>
    <t>所定単位数の221/1000 加算</t>
    <phoneticPr fontId="6"/>
  </si>
  <si>
    <t>所定単位数の208/1000 加算</t>
  </si>
  <si>
    <t>所定単位数の208/1000 加算</t>
    <phoneticPr fontId="6"/>
  </si>
  <si>
    <t>所定単位数の200/1000 加算</t>
  </si>
  <si>
    <t>所定単位数の200/1000 加算</t>
    <phoneticPr fontId="6"/>
  </si>
  <si>
    <t>所定単位数の187/1000 加算</t>
  </si>
  <si>
    <t>所定単位数の187/1000 加算</t>
    <phoneticPr fontId="6"/>
  </si>
  <si>
    <t>所定単位数の184/1000 加算</t>
  </si>
  <si>
    <t>所定単位数の184/1000 加算</t>
    <phoneticPr fontId="6"/>
  </si>
  <si>
    <t>所定単位数の163/1000 加算</t>
  </si>
  <si>
    <t>所定単位数の163/1000 加算</t>
    <phoneticPr fontId="6"/>
  </si>
  <si>
    <t>所定単位数の158/1000 加算</t>
  </si>
  <si>
    <t>所定単位数の158/1000 加算</t>
    <phoneticPr fontId="6"/>
  </si>
  <si>
    <t>所定単位数の142/1000 加算</t>
  </si>
  <si>
    <t>所定単位数の142/1000 加算</t>
    <phoneticPr fontId="6"/>
  </si>
  <si>
    <t>所定単位数の139/1000 加算</t>
  </si>
  <si>
    <t>所定単位数の139/1000 加算</t>
    <phoneticPr fontId="6"/>
  </si>
  <si>
    <t>所定単位数の121/1000 加算</t>
  </si>
  <si>
    <t>所定単位数の121/1000 加算</t>
    <phoneticPr fontId="6"/>
  </si>
  <si>
    <t>所定単位数の118/1000 加算</t>
  </si>
  <si>
    <t>所定単位数の118/1000 加算</t>
    <phoneticPr fontId="6"/>
  </si>
  <si>
    <t>所定単位数の100/1000 加算</t>
    <phoneticPr fontId="6"/>
  </si>
  <si>
    <t>所定単位数の  76/1000 加算</t>
  </si>
  <si>
    <t>所定単位数の  76/1000 加算</t>
    <phoneticPr fontId="6"/>
  </si>
  <si>
    <t>所定単位数の145/1000 加算</t>
  </si>
  <si>
    <t>A3</t>
  </si>
  <si>
    <t>通所型独自サービス処遇改善加算Ⅳ</t>
    <rPh sb="3" eb="5">
      <t>ドクジ</t>
    </rPh>
    <phoneticPr fontId="2"/>
  </si>
  <si>
    <t>通所型独自サービス処遇改善加算Ⅴ１</t>
    <rPh sb="3" eb="5">
      <t>ドクジ</t>
    </rPh>
    <phoneticPr fontId="2"/>
  </si>
  <si>
    <t>通所型独自サービス処遇改善加算Ⅴ２</t>
    <rPh sb="3" eb="5">
      <t>ドクジ</t>
    </rPh>
    <phoneticPr fontId="2"/>
  </si>
  <si>
    <t>通所型独自サービス処遇改善加算Ⅴ３</t>
    <rPh sb="3" eb="5">
      <t>ドクジ</t>
    </rPh>
    <phoneticPr fontId="2"/>
  </si>
  <si>
    <t>通所型独自サービス処遇改善加算Ⅴ４</t>
    <rPh sb="3" eb="5">
      <t>ドクジ</t>
    </rPh>
    <phoneticPr fontId="2"/>
  </si>
  <si>
    <t>通所型独自サービス処遇改善加算Ⅴ５</t>
    <rPh sb="3" eb="5">
      <t>ドクジ</t>
    </rPh>
    <phoneticPr fontId="2"/>
  </si>
  <si>
    <t>通所型独自サービス処遇改善加算Ⅴ６</t>
    <rPh sb="3" eb="5">
      <t>ドクジ</t>
    </rPh>
    <phoneticPr fontId="2"/>
  </si>
  <si>
    <t>通所型独自サービス処遇改善加算Ⅴ７</t>
    <rPh sb="3" eb="5">
      <t>ドクジ</t>
    </rPh>
    <phoneticPr fontId="2"/>
  </si>
  <si>
    <t>通所型独自サービス処遇改善加算Ⅴ８</t>
    <rPh sb="3" eb="5">
      <t>ドクジ</t>
    </rPh>
    <phoneticPr fontId="2"/>
  </si>
  <si>
    <t>通所型独自サービス処遇改善加算Ⅴ９</t>
    <rPh sb="3" eb="5">
      <t>ドクジ</t>
    </rPh>
    <phoneticPr fontId="2"/>
  </si>
  <si>
    <t>通所型独自サービス処遇改善加算Ⅴ１０</t>
    <rPh sb="3" eb="5">
      <t>ドクジ</t>
    </rPh>
    <phoneticPr fontId="2"/>
  </si>
  <si>
    <t>通所型独自サービス処遇改善加算Ⅴ１１</t>
    <rPh sb="3" eb="5">
      <t>ドクジ</t>
    </rPh>
    <phoneticPr fontId="2"/>
  </si>
  <si>
    <t>通所型独自サービス処遇改善加算Ⅴ１２</t>
    <rPh sb="3" eb="5">
      <t>ドクジ</t>
    </rPh>
    <phoneticPr fontId="2"/>
  </si>
  <si>
    <t>通所型独自サービス処遇改善加算Ⅴ１３</t>
    <rPh sb="3" eb="5">
      <t>ドクジ</t>
    </rPh>
    <phoneticPr fontId="2"/>
  </si>
  <si>
    <t>通所型独自サービス処遇改善加算Ⅴ１４</t>
    <rPh sb="3" eb="5">
      <t>ドクジ</t>
    </rPh>
    <phoneticPr fontId="2"/>
  </si>
  <si>
    <t>所定単位数の64/1000 加算</t>
    <phoneticPr fontId="3"/>
  </si>
  <si>
    <t>所定単位数の81/1000 加算</t>
    <phoneticPr fontId="3"/>
  </si>
  <si>
    <t>所定単位数の76/1000 加算</t>
    <phoneticPr fontId="3"/>
  </si>
  <si>
    <t>所定単位数の79/1000 加算</t>
    <phoneticPr fontId="3"/>
  </si>
  <si>
    <t>所定単位数の74/1000 加算</t>
    <phoneticPr fontId="3"/>
  </si>
  <si>
    <t>所定単位数の65/1000 加算</t>
    <phoneticPr fontId="3"/>
  </si>
  <si>
    <t>所定単位数の63/1000 加算</t>
    <phoneticPr fontId="3"/>
  </si>
  <si>
    <t>所定単位数の56/1000 加算</t>
    <phoneticPr fontId="3"/>
  </si>
  <si>
    <t>所定単位数の69/1000 加算</t>
    <phoneticPr fontId="3"/>
  </si>
  <si>
    <t>所定単位数の54/1000 加算</t>
    <phoneticPr fontId="3"/>
  </si>
  <si>
    <t>所定単位数の45/1000 加算</t>
    <phoneticPr fontId="3"/>
  </si>
  <si>
    <t>所定単位数の53/1000 加算</t>
    <phoneticPr fontId="3"/>
  </si>
  <si>
    <t>所定単位数の43/1000 加算</t>
    <phoneticPr fontId="3"/>
  </si>
  <si>
    <t>所定単位数の44/1000 加算</t>
    <phoneticPr fontId="3"/>
  </si>
  <si>
    <t>所定単位数の33/1000 加算</t>
    <phoneticPr fontId="3"/>
  </si>
  <si>
    <t>所定単位数の64/1000 加算</t>
  </si>
  <si>
    <t>所定単位数の81/1000 加算</t>
  </si>
  <si>
    <t>所定単位数の76/1000 加算</t>
  </si>
  <si>
    <t>所定単位数の79/1000 加算</t>
  </si>
  <si>
    <t>所定単位数の74/1000 加算</t>
  </si>
  <si>
    <t>所定単位数の65/1000 加算</t>
  </si>
  <si>
    <t>所定単位数の63/1000 加算</t>
  </si>
  <si>
    <t>所定単位数の56/1000 加算</t>
  </si>
  <si>
    <t>所定単位数の69/1000 加算</t>
  </si>
  <si>
    <t>所定単位数の54/1000 加算</t>
  </si>
  <si>
    <t>所定単位数の45/1000 加算</t>
  </si>
  <si>
    <t>所定単位数の53/1000 加算</t>
  </si>
  <si>
    <t>所定単位数の43/1000 加算</t>
  </si>
  <si>
    <t>所定単位数の44/1000 加算</t>
  </si>
  <si>
    <t>所定単位数の33/1000 加算</t>
  </si>
  <si>
    <t>(1)高齢者虐待防止措置未実施減算</t>
    <phoneticPr fontId="12"/>
  </si>
  <si>
    <t>(1)高齢者虐待防止措置未実施減算</t>
    <phoneticPr fontId="12"/>
  </si>
  <si>
    <t>所定単位数の81/1000 加算</t>
    <phoneticPr fontId="12"/>
  </si>
  <si>
    <t>40単位加算</t>
  </si>
  <si>
    <t>100単位加算</t>
  </si>
  <si>
    <t>240単位加算</t>
  </si>
  <si>
    <t>50単位加算</t>
  </si>
  <si>
    <t>200単位加算</t>
  </si>
  <si>
    <t>150単位加算</t>
  </si>
  <si>
    <t>160単位加算</t>
  </si>
  <si>
    <t>480単位加算</t>
  </si>
  <si>
    <t>A7</t>
  </si>
  <si>
    <t>A7</t>
    <phoneticPr fontId="12"/>
  </si>
  <si>
    <t>-1</t>
  </si>
  <si>
    <t>-23</t>
  </si>
  <si>
    <t>-37</t>
  </si>
  <si>
    <t>イ　１週当たりの標準的な回数を定める場合</t>
    <phoneticPr fontId="6"/>
  </si>
  <si>
    <t>日割の場合</t>
    <phoneticPr fontId="6"/>
  </si>
  <si>
    <t>月１回限度</t>
    <rPh sb="0" eb="1">
      <t>ツキ</t>
    </rPh>
    <rPh sb="2" eb="3">
      <t>カイ</t>
    </rPh>
    <rPh sb="3" eb="5">
      <t>ゲンド</t>
    </rPh>
    <phoneticPr fontId="6"/>
  </si>
  <si>
    <t>訪問型独自サービス１２日割処遇改善加算Ⅴ９</t>
    <rPh sb="13" eb="15">
      <t>ショグウ</t>
    </rPh>
    <rPh sb="15" eb="17">
      <t>カイゼン</t>
    </rPh>
    <rPh sb="17" eb="19">
      <t>カサン</t>
    </rPh>
    <phoneticPr fontId="2"/>
  </si>
  <si>
    <t>訪問型独自サービス１３日割処遇改善加算Ⅳ</t>
    <rPh sb="13" eb="15">
      <t>ショグウ</t>
    </rPh>
    <rPh sb="15" eb="17">
      <t>カイゼン</t>
    </rPh>
    <rPh sb="17" eb="19">
      <t>カサン</t>
    </rPh>
    <phoneticPr fontId="2"/>
  </si>
  <si>
    <t>訪問型独自サービス１３日割処遇改善加算Ⅴ１</t>
    <rPh sb="13" eb="15">
      <t>ショグウ</t>
    </rPh>
    <rPh sb="15" eb="17">
      <t>カイゼン</t>
    </rPh>
    <rPh sb="17" eb="19">
      <t>カサン</t>
    </rPh>
    <phoneticPr fontId="2"/>
  </si>
  <si>
    <t>訪問型独自サービス１３日割処遇改善加算Ⅴ２</t>
    <rPh sb="13" eb="15">
      <t>ショグウ</t>
    </rPh>
    <rPh sb="15" eb="17">
      <t>カイゼン</t>
    </rPh>
    <rPh sb="17" eb="19">
      <t>カサン</t>
    </rPh>
    <phoneticPr fontId="2"/>
  </si>
  <si>
    <t>訪問型独自サービス１３日割処遇改善加算Ⅴ３</t>
    <rPh sb="13" eb="15">
      <t>ショグウ</t>
    </rPh>
    <rPh sb="15" eb="17">
      <t>カイゼン</t>
    </rPh>
    <rPh sb="17" eb="19">
      <t>カサン</t>
    </rPh>
    <phoneticPr fontId="2"/>
  </si>
  <si>
    <t>訪問型独自サービス１３日割処遇改善加算Ⅴ４</t>
    <rPh sb="13" eb="15">
      <t>ショグウ</t>
    </rPh>
    <rPh sb="15" eb="17">
      <t>カイゼン</t>
    </rPh>
    <rPh sb="17" eb="19">
      <t>カサン</t>
    </rPh>
    <phoneticPr fontId="2"/>
  </si>
  <si>
    <t>訪問型独自サービス１３日割処遇改善加算Ⅴ５</t>
    <rPh sb="13" eb="15">
      <t>ショグウ</t>
    </rPh>
    <rPh sb="15" eb="17">
      <t>カイゼン</t>
    </rPh>
    <rPh sb="17" eb="19">
      <t>カサン</t>
    </rPh>
    <phoneticPr fontId="2"/>
  </si>
  <si>
    <t>訪問型独自サービス１３日割処遇改善加算Ⅴ６</t>
    <rPh sb="13" eb="15">
      <t>ショグウ</t>
    </rPh>
    <rPh sb="15" eb="17">
      <t>カイゼン</t>
    </rPh>
    <rPh sb="17" eb="19">
      <t>カサン</t>
    </rPh>
    <phoneticPr fontId="2"/>
  </si>
  <si>
    <t>訪問型独自サービス１３日割処遇改善加算Ⅴ７</t>
    <rPh sb="13" eb="15">
      <t>ショグウ</t>
    </rPh>
    <rPh sb="15" eb="17">
      <t>カイゼン</t>
    </rPh>
    <rPh sb="17" eb="19">
      <t>カサン</t>
    </rPh>
    <phoneticPr fontId="2"/>
  </si>
  <si>
    <t>訪問型独自サービス１３日割処遇改善加算Ⅴ８</t>
    <rPh sb="13" eb="15">
      <t>ショグウ</t>
    </rPh>
    <rPh sb="15" eb="17">
      <t>カイゼン</t>
    </rPh>
    <rPh sb="17" eb="19">
      <t>カサン</t>
    </rPh>
    <phoneticPr fontId="2"/>
  </si>
  <si>
    <t>訪問型独自サービス１３日割処遇改善加算Ⅴ９</t>
    <rPh sb="13" eb="15">
      <t>ショグウ</t>
    </rPh>
    <rPh sb="15" eb="17">
      <t>カイゼン</t>
    </rPh>
    <rPh sb="17" eb="19">
      <t>カサン</t>
    </rPh>
    <phoneticPr fontId="2"/>
  </si>
  <si>
    <t>訪問型独自サービス１３日割処遇改善加算Ⅴ１０</t>
    <rPh sb="13" eb="15">
      <t>ショグウ</t>
    </rPh>
    <rPh sb="15" eb="17">
      <t>カイゼン</t>
    </rPh>
    <rPh sb="17" eb="19">
      <t>カサン</t>
    </rPh>
    <phoneticPr fontId="2"/>
  </si>
  <si>
    <t>訪問型独自サービス１３日割処遇改善加算Ⅴ１１</t>
    <rPh sb="13" eb="15">
      <t>ショグウ</t>
    </rPh>
    <rPh sb="15" eb="17">
      <t>カイゼン</t>
    </rPh>
    <rPh sb="17" eb="19">
      <t>カサン</t>
    </rPh>
    <phoneticPr fontId="2"/>
  </si>
  <si>
    <t>訪問型独自サービス１３日割処遇改善加算Ⅴ１２</t>
    <rPh sb="13" eb="15">
      <t>ショグウ</t>
    </rPh>
    <rPh sb="15" eb="17">
      <t>カイゼン</t>
    </rPh>
    <rPh sb="17" eb="19">
      <t>カサン</t>
    </rPh>
    <phoneticPr fontId="2"/>
  </si>
  <si>
    <t>訪問型独自サービス１３日割処遇改善加算Ⅴ１３</t>
    <rPh sb="13" eb="15">
      <t>ショグウ</t>
    </rPh>
    <rPh sb="15" eb="17">
      <t>カイゼン</t>
    </rPh>
    <rPh sb="17" eb="19">
      <t>カサン</t>
    </rPh>
    <phoneticPr fontId="2"/>
  </si>
  <si>
    <t>訪問型独自サービス１３日割処遇改善加算Ⅴ１４</t>
    <rPh sb="13" eb="15">
      <t>ショグウ</t>
    </rPh>
    <rPh sb="15" eb="17">
      <t>カイゼン</t>
    </rPh>
    <rPh sb="17" eb="19">
      <t>カサン</t>
    </rPh>
    <phoneticPr fontId="2"/>
  </si>
  <si>
    <t>月１回限度</t>
    <phoneticPr fontId="5"/>
  </si>
  <si>
    <t>訪問型独自サービス１１・同一１処遇改善加算Ⅳ</t>
    <phoneticPr fontId="2"/>
  </si>
  <si>
    <t>訪問型独自サービス１１・同一１処遇改善加算Ⅴ１</t>
    <phoneticPr fontId="2"/>
  </si>
  <si>
    <t>訪問型独自サービス１１・同一１処遇改善加算Ⅴ２</t>
    <phoneticPr fontId="2"/>
  </si>
  <si>
    <t>訪問型独自サービス１１・同一１処遇改善加算Ⅴ３</t>
    <phoneticPr fontId="2"/>
  </si>
  <si>
    <t>訪問型独自サービス１１・同一１処遇改善加算Ⅴ４</t>
    <phoneticPr fontId="2"/>
  </si>
  <si>
    <t>訪問型独自サービス１１・同一１処遇改善加算Ⅴ５</t>
    <phoneticPr fontId="2"/>
  </si>
  <si>
    <t>訪問型独自サービス１１・同一１処遇改善加算Ⅴ６</t>
    <phoneticPr fontId="2"/>
  </si>
  <si>
    <t>訪問型独自サービス１１・同一１処遇改善加算Ⅴ７</t>
    <phoneticPr fontId="2"/>
  </si>
  <si>
    <t>訪問型独自サービス１１・同一１処遇改善加算Ⅴ８</t>
    <phoneticPr fontId="2"/>
  </si>
  <si>
    <t>訪問型独自サービス１１・同一１処遇改善加算Ⅴ９</t>
    <phoneticPr fontId="2"/>
  </si>
  <si>
    <t>訪問型独自サービス１１・同一１処遇改善加算Ⅴ１０</t>
    <phoneticPr fontId="2"/>
  </si>
  <si>
    <t>訪問型独自サービス１１・同一１処遇改善加算Ⅴ１１</t>
    <phoneticPr fontId="2"/>
  </si>
  <si>
    <t>訪問型独自サービス１１・同一１処遇改善加算Ⅴ１２</t>
    <phoneticPr fontId="2"/>
  </si>
  <si>
    <t>訪問型独自サービス１１・同一１処遇改善加算Ⅴ１３</t>
    <phoneticPr fontId="2"/>
  </si>
  <si>
    <t>訪問型独自サービス１１・同一１処遇改善加算Ⅴ１４</t>
    <phoneticPr fontId="2"/>
  </si>
  <si>
    <t>訪問型独自サービス１１日割・同一１処遇改善加算Ⅳ</t>
    <rPh sb="17" eb="19">
      <t>ショグウ</t>
    </rPh>
    <rPh sb="19" eb="21">
      <t>カイゼン</t>
    </rPh>
    <rPh sb="21" eb="23">
      <t>カサン</t>
    </rPh>
    <phoneticPr fontId="2"/>
  </si>
  <si>
    <t>訪問型独自サービス１１日割・同一１処遇改善加算Ⅴ１</t>
    <rPh sb="17" eb="19">
      <t>ショグウ</t>
    </rPh>
    <rPh sb="19" eb="21">
      <t>カイゼン</t>
    </rPh>
    <rPh sb="21" eb="23">
      <t>カサン</t>
    </rPh>
    <phoneticPr fontId="2"/>
  </si>
  <si>
    <t>訪問型独自サービス１１日割・同一１処遇改善加算Ⅴ２</t>
    <rPh sb="17" eb="19">
      <t>ショグウ</t>
    </rPh>
    <rPh sb="19" eb="21">
      <t>カイゼン</t>
    </rPh>
    <rPh sb="21" eb="23">
      <t>カサン</t>
    </rPh>
    <phoneticPr fontId="2"/>
  </si>
  <si>
    <t>訪問型独自サービス１１日割・同一１処遇改善加算Ⅴ３</t>
    <rPh sb="17" eb="19">
      <t>ショグウ</t>
    </rPh>
    <rPh sb="19" eb="21">
      <t>カイゼン</t>
    </rPh>
    <rPh sb="21" eb="23">
      <t>カサン</t>
    </rPh>
    <phoneticPr fontId="2"/>
  </si>
  <si>
    <t>訪問型独自サービス１１日割・同一１処遇改善加算Ⅴ４</t>
    <rPh sb="17" eb="19">
      <t>ショグウ</t>
    </rPh>
    <rPh sb="19" eb="21">
      <t>カイゼン</t>
    </rPh>
    <rPh sb="21" eb="23">
      <t>カサン</t>
    </rPh>
    <phoneticPr fontId="2"/>
  </si>
  <si>
    <t>訪問型独自サービス１１日割・同一１処遇改善加算Ⅴ５</t>
    <rPh sb="17" eb="19">
      <t>ショグウ</t>
    </rPh>
    <rPh sb="19" eb="21">
      <t>カイゼン</t>
    </rPh>
    <rPh sb="21" eb="23">
      <t>カサン</t>
    </rPh>
    <phoneticPr fontId="2"/>
  </si>
  <si>
    <t>訪問型独自サービス１１日割・同一１処遇改善加算Ⅴ６</t>
    <rPh sb="17" eb="19">
      <t>ショグウ</t>
    </rPh>
    <rPh sb="19" eb="21">
      <t>カイゼン</t>
    </rPh>
    <rPh sb="21" eb="23">
      <t>カサン</t>
    </rPh>
    <phoneticPr fontId="2"/>
  </si>
  <si>
    <t>訪問型独自サービス１１日割・同一１処遇改善加算Ⅴ７</t>
    <rPh sb="17" eb="19">
      <t>ショグウ</t>
    </rPh>
    <rPh sb="19" eb="21">
      <t>カイゼン</t>
    </rPh>
    <rPh sb="21" eb="23">
      <t>カサン</t>
    </rPh>
    <phoneticPr fontId="2"/>
  </si>
  <si>
    <t>訪問型独自サービス１１日割・同一１処遇改善加算Ⅴ８</t>
    <rPh sb="17" eb="19">
      <t>ショグウ</t>
    </rPh>
    <rPh sb="19" eb="21">
      <t>カイゼン</t>
    </rPh>
    <rPh sb="21" eb="23">
      <t>カサン</t>
    </rPh>
    <phoneticPr fontId="2"/>
  </si>
  <si>
    <t>訪問型独自サービス１１日割・同一１処遇改善加算Ⅴ９</t>
    <rPh sb="17" eb="19">
      <t>ショグウ</t>
    </rPh>
    <rPh sb="19" eb="21">
      <t>カイゼン</t>
    </rPh>
    <rPh sb="21" eb="23">
      <t>カサン</t>
    </rPh>
    <phoneticPr fontId="2"/>
  </si>
  <si>
    <t>訪問型独自サービス１１日割・同一１処遇改善加算Ⅴ１０</t>
    <rPh sb="17" eb="19">
      <t>ショグウ</t>
    </rPh>
    <rPh sb="19" eb="21">
      <t>カイゼン</t>
    </rPh>
    <rPh sb="21" eb="23">
      <t>カサン</t>
    </rPh>
    <phoneticPr fontId="2"/>
  </si>
  <si>
    <t>訪問型独自サービス１１日割・同一１処遇改善加算Ⅴ１１</t>
    <rPh sb="17" eb="19">
      <t>ショグウ</t>
    </rPh>
    <rPh sb="19" eb="21">
      <t>カイゼン</t>
    </rPh>
    <rPh sb="21" eb="23">
      <t>カサン</t>
    </rPh>
    <phoneticPr fontId="2"/>
  </si>
  <si>
    <t>訪問型独自サービス１１日割・同一１処遇改善加算Ⅴ１２</t>
    <rPh sb="17" eb="19">
      <t>ショグウ</t>
    </rPh>
    <rPh sb="19" eb="21">
      <t>カイゼン</t>
    </rPh>
    <rPh sb="21" eb="23">
      <t>カサン</t>
    </rPh>
    <phoneticPr fontId="2"/>
  </si>
  <si>
    <t>訪問型独自サービス１１日割・同一１処遇改善加算Ⅴ１３</t>
    <rPh sb="17" eb="19">
      <t>ショグウ</t>
    </rPh>
    <rPh sb="19" eb="21">
      <t>カイゼン</t>
    </rPh>
    <rPh sb="21" eb="23">
      <t>カサン</t>
    </rPh>
    <phoneticPr fontId="2"/>
  </si>
  <si>
    <t>訪問型独自サービス１１日割・同一１処遇改善加算Ⅴ１４</t>
    <rPh sb="17" eb="19">
      <t>ショグウ</t>
    </rPh>
    <rPh sb="19" eb="21">
      <t>カイゼン</t>
    </rPh>
    <rPh sb="21" eb="23">
      <t>カサン</t>
    </rPh>
    <phoneticPr fontId="2"/>
  </si>
  <si>
    <t>訪問型独自サービス１３処遇改善加算Ⅳ</t>
    <rPh sb="11" eb="13">
      <t>ショグウ</t>
    </rPh>
    <rPh sb="13" eb="15">
      <t>カイゼン</t>
    </rPh>
    <rPh sb="15" eb="17">
      <t>カサン</t>
    </rPh>
    <phoneticPr fontId="2"/>
  </si>
  <si>
    <t>訪問型独自サービス１３処遇改善加算Ⅴ１</t>
    <rPh sb="11" eb="13">
      <t>ショグウ</t>
    </rPh>
    <rPh sb="13" eb="15">
      <t>カイゼン</t>
    </rPh>
    <rPh sb="15" eb="17">
      <t>カサン</t>
    </rPh>
    <phoneticPr fontId="2"/>
  </si>
  <si>
    <t>訪問型独自サービス１３処遇改善加算Ⅴ２</t>
    <rPh sb="11" eb="13">
      <t>ショグウ</t>
    </rPh>
    <rPh sb="13" eb="15">
      <t>カイゼン</t>
    </rPh>
    <rPh sb="15" eb="17">
      <t>カサン</t>
    </rPh>
    <phoneticPr fontId="2"/>
  </si>
  <si>
    <t>訪問型独自サービス１３処遇改善加算Ⅴ３</t>
    <rPh sb="11" eb="13">
      <t>ショグウ</t>
    </rPh>
    <rPh sb="13" eb="15">
      <t>カイゼン</t>
    </rPh>
    <rPh sb="15" eb="17">
      <t>カサン</t>
    </rPh>
    <phoneticPr fontId="2"/>
  </si>
  <si>
    <t>訪問型独自サービス１３処遇改善加算Ⅴ４</t>
    <rPh sb="11" eb="13">
      <t>ショグウ</t>
    </rPh>
    <rPh sb="13" eb="15">
      <t>カイゼン</t>
    </rPh>
    <rPh sb="15" eb="17">
      <t>カサン</t>
    </rPh>
    <phoneticPr fontId="2"/>
  </si>
  <si>
    <t>訪問型独自サービス１３処遇改善加算Ⅴ５</t>
    <rPh sb="11" eb="13">
      <t>ショグウ</t>
    </rPh>
    <rPh sb="13" eb="15">
      <t>カイゼン</t>
    </rPh>
    <rPh sb="15" eb="17">
      <t>カサン</t>
    </rPh>
    <phoneticPr fontId="2"/>
  </si>
  <si>
    <t>訪問型独自サービス１３処遇改善加算Ⅴ６</t>
    <rPh sb="11" eb="13">
      <t>ショグウ</t>
    </rPh>
    <rPh sb="13" eb="15">
      <t>カイゼン</t>
    </rPh>
    <rPh sb="15" eb="17">
      <t>カサン</t>
    </rPh>
    <phoneticPr fontId="2"/>
  </si>
  <si>
    <t>訪問型独自サービス１３処遇改善加算Ⅴ７</t>
    <rPh sb="11" eb="13">
      <t>ショグウ</t>
    </rPh>
    <rPh sb="13" eb="15">
      <t>カイゼン</t>
    </rPh>
    <rPh sb="15" eb="17">
      <t>カサン</t>
    </rPh>
    <phoneticPr fontId="2"/>
  </si>
  <si>
    <t>訪問型独自サービス１３処遇改善加算Ⅴ８</t>
    <rPh sb="11" eb="13">
      <t>ショグウ</t>
    </rPh>
    <rPh sb="13" eb="15">
      <t>カイゼン</t>
    </rPh>
    <rPh sb="15" eb="17">
      <t>カサン</t>
    </rPh>
    <phoneticPr fontId="2"/>
  </si>
  <si>
    <t>訪問型独自サービス１３処遇改善加算Ⅴ９</t>
    <rPh sb="11" eb="13">
      <t>ショグウ</t>
    </rPh>
    <rPh sb="13" eb="15">
      <t>カイゼン</t>
    </rPh>
    <rPh sb="15" eb="17">
      <t>カサン</t>
    </rPh>
    <phoneticPr fontId="2"/>
  </si>
  <si>
    <t>訪問型独自サービス１３処遇改善加算Ⅴ１０</t>
    <rPh sb="11" eb="13">
      <t>ショグウ</t>
    </rPh>
    <rPh sb="13" eb="15">
      <t>カイゼン</t>
    </rPh>
    <rPh sb="15" eb="17">
      <t>カサン</t>
    </rPh>
    <phoneticPr fontId="2"/>
  </si>
  <si>
    <t>訪問型独自サービス１３処遇改善加算Ⅴ１１</t>
    <rPh sb="11" eb="13">
      <t>ショグウ</t>
    </rPh>
    <rPh sb="13" eb="15">
      <t>カイゼン</t>
    </rPh>
    <rPh sb="15" eb="17">
      <t>カサン</t>
    </rPh>
    <phoneticPr fontId="2"/>
  </si>
  <si>
    <t>訪問型独自サービス１３処遇改善加算Ⅴ１２</t>
    <rPh sb="11" eb="13">
      <t>ショグウ</t>
    </rPh>
    <rPh sb="13" eb="15">
      <t>カイゼン</t>
    </rPh>
    <rPh sb="15" eb="17">
      <t>カサン</t>
    </rPh>
    <phoneticPr fontId="2"/>
  </si>
  <si>
    <t>訪問型独自サービス１３処遇改善加算Ⅴ１３</t>
    <rPh sb="11" eb="13">
      <t>ショグウ</t>
    </rPh>
    <rPh sb="13" eb="15">
      <t>カイゼン</t>
    </rPh>
    <rPh sb="15" eb="17">
      <t>カサン</t>
    </rPh>
    <phoneticPr fontId="2"/>
  </si>
  <si>
    <t>訪問型独自サービス１３処遇改善加算Ⅴ１４</t>
    <rPh sb="11" eb="13">
      <t>ショグウ</t>
    </rPh>
    <rPh sb="13" eb="15">
      <t>カイゼン</t>
    </rPh>
    <rPh sb="15" eb="17">
      <t>カサン</t>
    </rPh>
    <phoneticPr fontId="2"/>
  </si>
  <si>
    <t>訪問型独自サービス１２日割処遇改善加算Ⅳ</t>
    <rPh sb="13" eb="15">
      <t>ショグウ</t>
    </rPh>
    <rPh sb="15" eb="17">
      <t>カイゼン</t>
    </rPh>
    <rPh sb="17" eb="19">
      <t>カサン</t>
    </rPh>
    <phoneticPr fontId="2"/>
  </si>
  <si>
    <t>訪問型独自サービス１２日割処遇改善加算Ⅴ１</t>
    <rPh sb="13" eb="15">
      <t>ショグウ</t>
    </rPh>
    <rPh sb="15" eb="17">
      <t>カイゼン</t>
    </rPh>
    <rPh sb="17" eb="19">
      <t>カサン</t>
    </rPh>
    <phoneticPr fontId="2"/>
  </si>
  <si>
    <t>訪問型独自サービス１２日割処遇改善加算Ⅴ２</t>
    <rPh sb="13" eb="15">
      <t>ショグウ</t>
    </rPh>
    <rPh sb="15" eb="17">
      <t>カイゼン</t>
    </rPh>
    <rPh sb="17" eb="19">
      <t>カサン</t>
    </rPh>
    <phoneticPr fontId="2"/>
  </si>
  <si>
    <t>訪問型独自サービス１２日割処遇改善加算Ⅴ３</t>
    <rPh sb="13" eb="15">
      <t>ショグウ</t>
    </rPh>
    <rPh sb="15" eb="17">
      <t>カイゼン</t>
    </rPh>
    <rPh sb="17" eb="19">
      <t>カサン</t>
    </rPh>
    <phoneticPr fontId="2"/>
  </si>
  <si>
    <t>訪問型独自サービス１２日割処遇改善加算Ⅴ４</t>
    <rPh sb="13" eb="15">
      <t>ショグウ</t>
    </rPh>
    <rPh sb="15" eb="17">
      <t>カイゼン</t>
    </rPh>
    <rPh sb="17" eb="19">
      <t>カサン</t>
    </rPh>
    <phoneticPr fontId="2"/>
  </si>
  <si>
    <t>訪問型独自サービス１２日割処遇改善加算Ⅴ５</t>
    <rPh sb="13" eb="15">
      <t>ショグウ</t>
    </rPh>
    <rPh sb="15" eb="17">
      <t>カイゼン</t>
    </rPh>
    <rPh sb="17" eb="19">
      <t>カサン</t>
    </rPh>
    <phoneticPr fontId="2"/>
  </si>
  <si>
    <t>訪問型独自サービス１２日割処遇改善加算Ⅴ６</t>
    <rPh sb="13" eb="15">
      <t>ショグウ</t>
    </rPh>
    <rPh sb="15" eb="17">
      <t>カイゼン</t>
    </rPh>
    <rPh sb="17" eb="19">
      <t>カサン</t>
    </rPh>
    <phoneticPr fontId="2"/>
  </si>
  <si>
    <t>訪問型独自サービス１２日割処遇改善加算Ⅴ７</t>
    <rPh sb="13" eb="15">
      <t>ショグウ</t>
    </rPh>
    <rPh sb="15" eb="17">
      <t>カイゼン</t>
    </rPh>
    <rPh sb="17" eb="19">
      <t>カサン</t>
    </rPh>
    <phoneticPr fontId="2"/>
  </si>
  <si>
    <t>訪問型独自サービス１２日割処遇改善加算Ⅴ８</t>
    <rPh sb="13" eb="15">
      <t>ショグウ</t>
    </rPh>
    <rPh sb="15" eb="17">
      <t>カイゼン</t>
    </rPh>
    <rPh sb="17" eb="19">
      <t>カサン</t>
    </rPh>
    <phoneticPr fontId="2"/>
  </si>
  <si>
    <t>訪問型独自サービス１２日割処遇改善加算Ⅴ１０</t>
    <rPh sb="13" eb="15">
      <t>ショグウ</t>
    </rPh>
    <rPh sb="15" eb="17">
      <t>カイゼン</t>
    </rPh>
    <rPh sb="17" eb="19">
      <t>カサン</t>
    </rPh>
    <phoneticPr fontId="2"/>
  </si>
  <si>
    <t>訪問型独自サービス１２日割処遇改善加算Ⅴ１１</t>
    <rPh sb="13" eb="15">
      <t>ショグウ</t>
    </rPh>
    <rPh sb="15" eb="17">
      <t>カイゼン</t>
    </rPh>
    <rPh sb="17" eb="19">
      <t>カサン</t>
    </rPh>
    <phoneticPr fontId="2"/>
  </si>
  <si>
    <t>訪問型独自サービス１２日割処遇改善加算Ⅴ１２</t>
    <rPh sb="13" eb="15">
      <t>ショグウ</t>
    </rPh>
    <rPh sb="15" eb="17">
      <t>カイゼン</t>
    </rPh>
    <rPh sb="17" eb="19">
      <t>カサン</t>
    </rPh>
    <phoneticPr fontId="2"/>
  </si>
  <si>
    <t>訪問型独自サービス１２日割処遇改善加算Ⅴ１３</t>
    <rPh sb="13" eb="15">
      <t>ショグウ</t>
    </rPh>
    <rPh sb="15" eb="17">
      <t>カイゼン</t>
    </rPh>
    <rPh sb="17" eb="19">
      <t>カサン</t>
    </rPh>
    <phoneticPr fontId="2"/>
  </si>
  <si>
    <t>訪問型独自サービス１２日割処遇改善加算Ⅴ１４</t>
    <rPh sb="13" eb="15">
      <t>ショグウ</t>
    </rPh>
    <rPh sb="15" eb="17">
      <t>カイゼン</t>
    </rPh>
    <rPh sb="17" eb="19">
      <t>カサン</t>
    </rPh>
    <phoneticPr fontId="2"/>
  </si>
  <si>
    <t>訪問型独自サービス１２処遇改善加算Ⅳ</t>
    <rPh sb="11" eb="13">
      <t>ショグウ</t>
    </rPh>
    <rPh sb="13" eb="15">
      <t>カイゼン</t>
    </rPh>
    <rPh sb="15" eb="17">
      <t>カサン</t>
    </rPh>
    <phoneticPr fontId="2"/>
  </si>
  <si>
    <t>訪問型独自サービス１２処遇改善加算Ⅴ１</t>
    <rPh sb="11" eb="13">
      <t>ショグウ</t>
    </rPh>
    <rPh sb="13" eb="15">
      <t>カイゼン</t>
    </rPh>
    <rPh sb="15" eb="17">
      <t>カサン</t>
    </rPh>
    <phoneticPr fontId="2"/>
  </si>
  <si>
    <t>訪問型独自サービス１２処遇改善加算Ⅴ２</t>
    <rPh sb="11" eb="13">
      <t>ショグウ</t>
    </rPh>
    <rPh sb="13" eb="15">
      <t>カイゼン</t>
    </rPh>
    <rPh sb="15" eb="17">
      <t>カサン</t>
    </rPh>
    <phoneticPr fontId="2"/>
  </si>
  <si>
    <t>訪問型独自サービス１２処遇改善加算Ⅴ３</t>
    <rPh sb="11" eb="13">
      <t>ショグウ</t>
    </rPh>
    <rPh sb="13" eb="15">
      <t>カイゼン</t>
    </rPh>
    <rPh sb="15" eb="17">
      <t>カサン</t>
    </rPh>
    <phoneticPr fontId="2"/>
  </si>
  <si>
    <t>訪問型独自サービス１２処遇改善加算Ⅴ４</t>
    <rPh sb="11" eb="13">
      <t>ショグウ</t>
    </rPh>
    <rPh sb="13" eb="15">
      <t>カイゼン</t>
    </rPh>
    <rPh sb="15" eb="17">
      <t>カサン</t>
    </rPh>
    <phoneticPr fontId="2"/>
  </si>
  <si>
    <t>訪問型独自サービス１２処遇改善加算Ⅴ５</t>
    <rPh sb="11" eb="13">
      <t>ショグウ</t>
    </rPh>
    <rPh sb="13" eb="15">
      <t>カイゼン</t>
    </rPh>
    <rPh sb="15" eb="17">
      <t>カサン</t>
    </rPh>
    <phoneticPr fontId="2"/>
  </si>
  <si>
    <t>訪問型独自サービス１２処遇改善加算Ⅴ６</t>
    <rPh sb="11" eb="13">
      <t>ショグウ</t>
    </rPh>
    <rPh sb="13" eb="15">
      <t>カイゼン</t>
    </rPh>
    <rPh sb="15" eb="17">
      <t>カサン</t>
    </rPh>
    <phoneticPr fontId="2"/>
  </si>
  <si>
    <t>訪問型独自サービス１２処遇改善加算Ⅴ７</t>
    <rPh sb="11" eb="13">
      <t>ショグウ</t>
    </rPh>
    <rPh sb="13" eb="15">
      <t>カイゼン</t>
    </rPh>
    <rPh sb="15" eb="17">
      <t>カサン</t>
    </rPh>
    <phoneticPr fontId="2"/>
  </si>
  <si>
    <t>訪問型独自サービス１２処遇改善加算Ⅴ８</t>
    <rPh sb="11" eb="13">
      <t>ショグウ</t>
    </rPh>
    <rPh sb="13" eb="15">
      <t>カイゼン</t>
    </rPh>
    <rPh sb="15" eb="17">
      <t>カサン</t>
    </rPh>
    <phoneticPr fontId="2"/>
  </si>
  <si>
    <t>訪問型独自サービス１２処遇改善加算Ⅴ９</t>
    <rPh sb="11" eb="13">
      <t>ショグウ</t>
    </rPh>
    <rPh sb="13" eb="15">
      <t>カイゼン</t>
    </rPh>
    <rPh sb="15" eb="17">
      <t>カサン</t>
    </rPh>
    <phoneticPr fontId="2"/>
  </si>
  <si>
    <t>訪問型独自サービス１２処遇改善加算Ⅴ１０</t>
    <rPh sb="11" eb="13">
      <t>ショグウ</t>
    </rPh>
    <rPh sb="13" eb="15">
      <t>カイゼン</t>
    </rPh>
    <rPh sb="15" eb="17">
      <t>カサン</t>
    </rPh>
    <phoneticPr fontId="2"/>
  </si>
  <si>
    <t>訪問型独自サービス１２処遇改善加算Ⅴ１１</t>
    <rPh sb="11" eb="13">
      <t>ショグウ</t>
    </rPh>
    <rPh sb="13" eb="15">
      <t>カイゼン</t>
    </rPh>
    <rPh sb="15" eb="17">
      <t>カサン</t>
    </rPh>
    <phoneticPr fontId="2"/>
  </si>
  <si>
    <t>訪問型独自サービス１２処遇改善加算Ⅴ１２</t>
    <rPh sb="11" eb="13">
      <t>ショグウ</t>
    </rPh>
    <rPh sb="13" eb="15">
      <t>カイゼン</t>
    </rPh>
    <rPh sb="15" eb="17">
      <t>カサン</t>
    </rPh>
    <phoneticPr fontId="2"/>
  </si>
  <si>
    <t>訪問型独自サービス１２処遇改善加算Ⅴ１３</t>
    <rPh sb="11" eb="13">
      <t>ショグウ</t>
    </rPh>
    <rPh sb="13" eb="15">
      <t>カイゼン</t>
    </rPh>
    <rPh sb="15" eb="17">
      <t>カサン</t>
    </rPh>
    <phoneticPr fontId="2"/>
  </si>
  <si>
    <t>訪問型独自サービス１２処遇改善加算Ⅴ１４</t>
    <rPh sb="11" eb="13">
      <t>ショグウ</t>
    </rPh>
    <rPh sb="13" eb="15">
      <t>カイゼン</t>
    </rPh>
    <rPh sb="15" eb="17">
      <t>カサン</t>
    </rPh>
    <phoneticPr fontId="2"/>
  </si>
  <si>
    <t>訪問型独自サービス１１日割処遇改善加算Ⅳ</t>
    <rPh sb="11" eb="13">
      <t>ヒワ</t>
    </rPh>
    <rPh sb="13" eb="15">
      <t>ショグウ</t>
    </rPh>
    <rPh sb="15" eb="17">
      <t>カイゼン</t>
    </rPh>
    <rPh sb="17" eb="19">
      <t>カサン</t>
    </rPh>
    <phoneticPr fontId="2"/>
  </si>
  <si>
    <t>訪問型独自サービス１１日割処遇改善加算Ⅴ１</t>
    <rPh sb="11" eb="13">
      <t>ヒワ</t>
    </rPh>
    <rPh sb="13" eb="15">
      <t>ショグウ</t>
    </rPh>
    <rPh sb="15" eb="17">
      <t>カイゼン</t>
    </rPh>
    <rPh sb="17" eb="19">
      <t>カサン</t>
    </rPh>
    <phoneticPr fontId="2"/>
  </si>
  <si>
    <t>訪問型独自サービス１１日割処遇改善加算Ⅴ２</t>
    <rPh sb="11" eb="13">
      <t>ヒワ</t>
    </rPh>
    <rPh sb="13" eb="15">
      <t>ショグウ</t>
    </rPh>
    <rPh sb="15" eb="17">
      <t>カイゼン</t>
    </rPh>
    <rPh sb="17" eb="19">
      <t>カサン</t>
    </rPh>
    <phoneticPr fontId="2"/>
  </si>
  <si>
    <t>訪問型独自サービス１１日割処遇改善加算Ⅴ３</t>
    <rPh sb="11" eb="13">
      <t>ヒワ</t>
    </rPh>
    <rPh sb="13" eb="15">
      <t>ショグウ</t>
    </rPh>
    <rPh sb="15" eb="17">
      <t>カイゼン</t>
    </rPh>
    <rPh sb="17" eb="19">
      <t>カサン</t>
    </rPh>
    <phoneticPr fontId="2"/>
  </si>
  <si>
    <t>訪問型独自サービス１１日割処遇改善加算Ⅴ４</t>
    <rPh sb="11" eb="13">
      <t>ヒワ</t>
    </rPh>
    <rPh sb="13" eb="15">
      <t>ショグウ</t>
    </rPh>
    <rPh sb="15" eb="17">
      <t>カイゼン</t>
    </rPh>
    <rPh sb="17" eb="19">
      <t>カサン</t>
    </rPh>
    <phoneticPr fontId="2"/>
  </si>
  <si>
    <t>訪問型独自サービス１１日割処遇改善加算Ⅴ５</t>
    <rPh sb="11" eb="13">
      <t>ヒワ</t>
    </rPh>
    <rPh sb="13" eb="15">
      <t>ショグウ</t>
    </rPh>
    <rPh sb="15" eb="17">
      <t>カイゼン</t>
    </rPh>
    <rPh sb="17" eb="19">
      <t>カサン</t>
    </rPh>
    <phoneticPr fontId="2"/>
  </si>
  <si>
    <t>訪問型独自サービス１１日割処遇改善加算Ⅴ６</t>
    <rPh sb="11" eb="13">
      <t>ヒワ</t>
    </rPh>
    <rPh sb="13" eb="15">
      <t>ショグウ</t>
    </rPh>
    <rPh sb="15" eb="17">
      <t>カイゼン</t>
    </rPh>
    <rPh sb="17" eb="19">
      <t>カサン</t>
    </rPh>
    <phoneticPr fontId="2"/>
  </si>
  <si>
    <t>訪問型独自サービス１１日割処遇改善加算Ⅴ７</t>
    <rPh sb="11" eb="13">
      <t>ヒワ</t>
    </rPh>
    <rPh sb="13" eb="15">
      <t>ショグウ</t>
    </rPh>
    <rPh sb="15" eb="17">
      <t>カイゼン</t>
    </rPh>
    <rPh sb="17" eb="19">
      <t>カサン</t>
    </rPh>
    <phoneticPr fontId="2"/>
  </si>
  <si>
    <t>訪問型独自サービス１１日割処遇改善加算Ⅴ８</t>
    <rPh sb="11" eb="13">
      <t>ヒワ</t>
    </rPh>
    <rPh sb="13" eb="15">
      <t>ショグウ</t>
    </rPh>
    <rPh sb="15" eb="17">
      <t>カイゼン</t>
    </rPh>
    <rPh sb="17" eb="19">
      <t>カサン</t>
    </rPh>
    <phoneticPr fontId="2"/>
  </si>
  <si>
    <t>訪問型独自サービス１１日割処遇改善加算Ⅴ９</t>
    <rPh sb="11" eb="13">
      <t>ヒワ</t>
    </rPh>
    <rPh sb="13" eb="15">
      <t>ショグウ</t>
    </rPh>
    <rPh sb="15" eb="17">
      <t>カイゼン</t>
    </rPh>
    <rPh sb="17" eb="19">
      <t>カサン</t>
    </rPh>
    <phoneticPr fontId="2"/>
  </si>
  <si>
    <t>訪問型独自サービス１１日割処遇改善加算Ⅴ１０</t>
    <rPh sb="11" eb="13">
      <t>ヒワ</t>
    </rPh>
    <rPh sb="13" eb="15">
      <t>ショグウ</t>
    </rPh>
    <rPh sb="15" eb="17">
      <t>カイゼン</t>
    </rPh>
    <rPh sb="17" eb="19">
      <t>カサン</t>
    </rPh>
    <phoneticPr fontId="2"/>
  </si>
  <si>
    <t>訪問型独自サービス１１日割処遇改善加算Ⅴ１１</t>
    <rPh sb="11" eb="13">
      <t>ヒワ</t>
    </rPh>
    <rPh sb="13" eb="15">
      <t>ショグウ</t>
    </rPh>
    <rPh sb="15" eb="17">
      <t>カイゼン</t>
    </rPh>
    <rPh sb="17" eb="19">
      <t>カサン</t>
    </rPh>
    <phoneticPr fontId="2"/>
  </si>
  <si>
    <t>訪問型独自サービス１１日割処遇改善加算Ⅴ１２</t>
    <rPh sb="11" eb="13">
      <t>ヒワ</t>
    </rPh>
    <rPh sb="13" eb="15">
      <t>ショグウ</t>
    </rPh>
    <rPh sb="15" eb="17">
      <t>カイゼン</t>
    </rPh>
    <rPh sb="17" eb="19">
      <t>カサン</t>
    </rPh>
    <phoneticPr fontId="2"/>
  </si>
  <si>
    <t>訪問型独自サービス１１日割処遇改善加算Ⅴ１３</t>
    <rPh sb="11" eb="13">
      <t>ヒワ</t>
    </rPh>
    <rPh sb="13" eb="15">
      <t>ショグウ</t>
    </rPh>
    <rPh sb="15" eb="17">
      <t>カイゼン</t>
    </rPh>
    <rPh sb="17" eb="19">
      <t>カサン</t>
    </rPh>
    <phoneticPr fontId="2"/>
  </si>
  <si>
    <t>訪問型独自サービス１１日割処遇改善加算Ⅴ１４</t>
    <rPh sb="11" eb="13">
      <t>ヒワ</t>
    </rPh>
    <rPh sb="13" eb="15">
      <t>ショグウ</t>
    </rPh>
    <rPh sb="15" eb="17">
      <t>カイゼン</t>
    </rPh>
    <rPh sb="17" eb="19">
      <t>カサン</t>
    </rPh>
    <phoneticPr fontId="2"/>
  </si>
  <si>
    <t>訪問型独自サービス１１処遇改善加算Ⅳ</t>
    <rPh sb="11" eb="13">
      <t>ショグウ</t>
    </rPh>
    <rPh sb="13" eb="15">
      <t>カイゼン</t>
    </rPh>
    <rPh sb="15" eb="17">
      <t>カサン</t>
    </rPh>
    <phoneticPr fontId="2"/>
  </si>
  <si>
    <t>訪問型独自サービス１１処遇改善加算Ⅴ１</t>
    <rPh sb="11" eb="13">
      <t>ショグウ</t>
    </rPh>
    <rPh sb="13" eb="15">
      <t>カイゼン</t>
    </rPh>
    <rPh sb="15" eb="17">
      <t>カサン</t>
    </rPh>
    <phoneticPr fontId="2"/>
  </si>
  <si>
    <t>訪問型独自サービス１１処遇改善加算Ⅴ２</t>
    <rPh sb="11" eb="13">
      <t>ショグウ</t>
    </rPh>
    <rPh sb="13" eb="15">
      <t>カイゼン</t>
    </rPh>
    <rPh sb="15" eb="17">
      <t>カサン</t>
    </rPh>
    <phoneticPr fontId="2"/>
  </si>
  <si>
    <t>訪問型独自サービス１１処遇改善加算Ⅴ３</t>
    <rPh sb="11" eb="13">
      <t>ショグウ</t>
    </rPh>
    <rPh sb="13" eb="15">
      <t>カイゼン</t>
    </rPh>
    <rPh sb="15" eb="17">
      <t>カサン</t>
    </rPh>
    <phoneticPr fontId="2"/>
  </si>
  <si>
    <t>訪問型独自サービス１１処遇改善加算Ⅴ４</t>
    <rPh sb="11" eb="13">
      <t>ショグウ</t>
    </rPh>
    <rPh sb="13" eb="15">
      <t>カイゼン</t>
    </rPh>
    <rPh sb="15" eb="17">
      <t>カサン</t>
    </rPh>
    <phoneticPr fontId="2"/>
  </si>
  <si>
    <t>訪問型独自サービス１１処遇改善加算Ⅴ５</t>
    <rPh sb="11" eb="13">
      <t>ショグウ</t>
    </rPh>
    <rPh sb="13" eb="15">
      <t>カイゼン</t>
    </rPh>
    <rPh sb="15" eb="17">
      <t>カサン</t>
    </rPh>
    <phoneticPr fontId="2"/>
  </si>
  <si>
    <t>訪問型独自サービス１１処遇改善加算Ⅴ６</t>
    <rPh sb="11" eb="13">
      <t>ショグウ</t>
    </rPh>
    <rPh sb="13" eb="15">
      <t>カイゼン</t>
    </rPh>
    <rPh sb="15" eb="17">
      <t>カサン</t>
    </rPh>
    <phoneticPr fontId="2"/>
  </si>
  <si>
    <t>訪問型独自サービス１１処遇改善加算Ⅴ７</t>
    <rPh sb="11" eb="13">
      <t>ショグウ</t>
    </rPh>
    <rPh sb="13" eb="15">
      <t>カイゼン</t>
    </rPh>
    <rPh sb="15" eb="17">
      <t>カサン</t>
    </rPh>
    <phoneticPr fontId="2"/>
  </si>
  <si>
    <t>訪問型独自サービス１１処遇改善加算Ⅴ８</t>
    <rPh sb="11" eb="13">
      <t>ショグウ</t>
    </rPh>
    <rPh sb="13" eb="15">
      <t>カイゼン</t>
    </rPh>
    <rPh sb="15" eb="17">
      <t>カサン</t>
    </rPh>
    <phoneticPr fontId="2"/>
  </si>
  <si>
    <t>訪問型独自サービス１１処遇改善加算Ⅴ９</t>
    <rPh sb="11" eb="13">
      <t>ショグウ</t>
    </rPh>
    <rPh sb="13" eb="15">
      <t>カイゼン</t>
    </rPh>
    <rPh sb="15" eb="17">
      <t>カサン</t>
    </rPh>
    <phoneticPr fontId="2"/>
  </si>
  <si>
    <t>訪問型独自サービス１１処遇改善加算Ⅴ１０</t>
    <rPh sb="11" eb="13">
      <t>ショグウ</t>
    </rPh>
    <rPh sb="13" eb="15">
      <t>カイゼン</t>
    </rPh>
    <rPh sb="15" eb="17">
      <t>カサン</t>
    </rPh>
    <phoneticPr fontId="2"/>
  </si>
  <si>
    <t>訪問型独自サービス１１処遇改善加算Ⅴ１１</t>
    <rPh sb="11" eb="13">
      <t>ショグウ</t>
    </rPh>
    <rPh sb="13" eb="15">
      <t>カイゼン</t>
    </rPh>
    <rPh sb="15" eb="17">
      <t>カサン</t>
    </rPh>
    <phoneticPr fontId="2"/>
  </si>
  <si>
    <t>訪問型独自サービス１１処遇改善加算Ⅴ１２</t>
    <rPh sb="11" eb="13">
      <t>ショグウ</t>
    </rPh>
    <rPh sb="13" eb="15">
      <t>カイゼン</t>
    </rPh>
    <rPh sb="15" eb="17">
      <t>カサン</t>
    </rPh>
    <phoneticPr fontId="2"/>
  </si>
  <si>
    <t>訪問型独自サービス１１処遇改善加算Ⅴ１３</t>
    <rPh sb="11" eb="13">
      <t>ショグウ</t>
    </rPh>
    <rPh sb="13" eb="15">
      <t>カイゼン</t>
    </rPh>
    <rPh sb="15" eb="17">
      <t>カサン</t>
    </rPh>
    <phoneticPr fontId="2"/>
  </si>
  <si>
    <t>訪問型独自サービス１１処遇改善加算Ⅴ１４</t>
    <rPh sb="11" eb="13">
      <t>ショグウ</t>
    </rPh>
    <rPh sb="13" eb="15">
      <t>カイゼン</t>
    </rPh>
    <rPh sb="15" eb="17">
      <t>カサン</t>
    </rPh>
    <phoneticPr fontId="2"/>
  </si>
  <si>
    <t>訪問型独自サービス１２・同一１処遇改善加算Ⅳ</t>
    <phoneticPr fontId="2"/>
  </si>
  <si>
    <t>訪問型独自サービス１２・同一１処遇改善加算Ⅴ１</t>
    <phoneticPr fontId="2"/>
  </si>
  <si>
    <t>訪問型独自サービス１２・同一１処遇改善加算Ⅴ２</t>
    <phoneticPr fontId="2"/>
  </si>
  <si>
    <t>訪問型独自サービス１２・同一１処遇改善加算Ⅴ３</t>
    <phoneticPr fontId="2"/>
  </si>
  <si>
    <t>訪問型独自サービス１２・同一１処遇改善加算Ⅴ４</t>
    <phoneticPr fontId="2"/>
  </si>
  <si>
    <t>訪問型独自サービス１２・同一１処遇改善加算Ⅴ５</t>
    <phoneticPr fontId="2"/>
  </si>
  <si>
    <t>訪問型独自サービス１２・同一１処遇改善加算Ⅴ６</t>
    <phoneticPr fontId="2"/>
  </si>
  <si>
    <t>訪問型独自サービス１２・同一１処遇改善加算Ⅴ７</t>
    <phoneticPr fontId="2"/>
  </si>
  <si>
    <t>訪問型独自サービス１２・同一１処遇改善加算Ⅴ８</t>
    <phoneticPr fontId="2"/>
  </si>
  <si>
    <t>訪問型独自サービス１２・同一１処遇改善加算Ⅴ９</t>
    <phoneticPr fontId="2"/>
  </si>
  <si>
    <t>訪問型独自サービス１２・同一１処遇改善加算Ⅴ１０</t>
    <phoneticPr fontId="2"/>
  </si>
  <si>
    <t>訪問型独自サービス１２・同一１処遇改善加算Ⅴ１１</t>
    <phoneticPr fontId="2"/>
  </si>
  <si>
    <t>訪問型独自サービス１２・同一１処遇改善加算Ⅴ１２</t>
    <phoneticPr fontId="2"/>
  </si>
  <si>
    <t>訪問型独自サービス１２・同一１処遇改善加算Ⅴ１３</t>
    <phoneticPr fontId="2"/>
  </si>
  <si>
    <t>訪問型独自サービス１２・同一１処遇改善加算Ⅴ１４</t>
    <phoneticPr fontId="2"/>
  </si>
  <si>
    <t>訪問型独自サービス１２日割・同一１処遇改善加算Ⅳ</t>
    <rPh sb="17" eb="19">
      <t>ショグウ</t>
    </rPh>
    <rPh sb="19" eb="21">
      <t>カイゼン</t>
    </rPh>
    <rPh sb="21" eb="23">
      <t>カサン</t>
    </rPh>
    <phoneticPr fontId="2"/>
  </si>
  <si>
    <t>訪問型独自サービス１２日割・同一１処遇改善加算Ⅴ１</t>
    <rPh sb="17" eb="19">
      <t>ショグウ</t>
    </rPh>
    <rPh sb="19" eb="21">
      <t>カイゼン</t>
    </rPh>
    <rPh sb="21" eb="23">
      <t>カサン</t>
    </rPh>
    <phoneticPr fontId="2"/>
  </si>
  <si>
    <t>訪問型独自サービス１２日割・同一１処遇改善加算Ⅴ２</t>
    <rPh sb="17" eb="19">
      <t>ショグウ</t>
    </rPh>
    <rPh sb="19" eb="21">
      <t>カイゼン</t>
    </rPh>
    <rPh sb="21" eb="23">
      <t>カサン</t>
    </rPh>
    <phoneticPr fontId="2"/>
  </si>
  <si>
    <t>訪問型独自サービス１２日割・同一１処遇改善加算Ⅴ３</t>
    <rPh sb="17" eb="19">
      <t>ショグウ</t>
    </rPh>
    <rPh sb="19" eb="21">
      <t>カイゼン</t>
    </rPh>
    <rPh sb="21" eb="23">
      <t>カサン</t>
    </rPh>
    <phoneticPr fontId="2"/>
  </si>
  <si>
    <t>訪問型独自サービス１２日割・同一１処遇改善加算Ⅴ４</t>
    <rPh sb="17" eb="19">
      <t>ショグウ</t>
    </rPh>
    <rPh sb="19" eb="21">
      <t>カイゼン</t>
    </rPh>
    <rPh sb="21" eb="23">
      <t>カサン</t>
    </rPh>
    <phoneticPr fontId="2"/>
  </si>
  <si>
    <t>訪問型独自サービス１２日割・同一１処遇改善加算Ⅴ５</t>
    <rPh sb="17" eb="19">
      <t>ショグウ</t>
    </rPh>
    <rPh sb="19" eb="21">
      <t>カイゼン</t>
    </rPh>
    <rPh sb="21" eb="23">
      <t>カサン</t>
    </rPh>
    <phoneticPr fontId="2"/>
  </si>
  <si>
    <t>訪問型独自サービス１２日割・同一１処遇改善加算Ⅴ６</t>
    <rPh sb="17" eb="19">
      <t>ショグウ</t>
    </rPh>
    <rPh sb="19" eb="21">
      <t>カイゼン</t>
    </rPh>
    <rPh sb="21" eb="23">
      <t>カサン</t>
    </rPh>
    <phoneticPr fontId="2"/>
  </si>
  <si>
    <t>訪問型独自サービス１２日割・同一１処遇改善加算Ⅴ７</t>
    <rPh sb="17" eb="19">
      <t>ショグウ</t>
    </rPh>
    <rPh sb="19" eb="21">
      <t>カイゼン</t>
    </rPh>
    <rPh sb="21" eb="23">
      <t>カサン</t>
    </rPh>
    <phoneticPr fontId="2"/>
  </si>
  <si>
    <t>訪問型独自サービス１２日割・同一１処遇改善加算Ⅴ８</t>
    <rPh sb="17" eb="19">
      <t>ショグウ</t>
    </rPh>
    <rPh sb="19" eb="21">
      <t>カイゼン</t>
    </rPh>
    <rPh sb="21" eb="23">
      <t>カサン</t>
    </rPh>
    <phoneticPr fontId="2"/>
  </si>
  <si>
    <t>訪問型独自サービス１２日割・同一１処遇改善加算Ⅴ９</t>
    <rPh sb="17" eb="19">
      <t>ショグウ</t>
    </rPh>
    <rPh sb="19" eb="21">
      <t>カイゼン</t>
    </rPh>
    <rPh sb="21" eb="23">
      <t>カサン</t>
    </rPh>
    <phoneticPr fontId="2"/>
  </si>
  <si>
    <t>訪問型独自サービス１２日割・同一１処遇改善加算Ⅴ１０</t>
    <rPh sb="17" eb="19">
      <t>ショグウ</t>
    </rPh>
    <rPh sb="19" eb="21">
      <t>カイゼン</t>
    </rPh>
    <rPh sb="21" eb="23">
      <t>カサン</t>
    </rPh>
    <phoneticPr fontId="2"/>
  </si>
  <si>
    <t>訪問型独自サービス１２日割・同一１処遇改善加算Ⅴ１１</t>
    <rPh sb="17" eb="19">
      <t>ショグウ</t>
    </rPh>
    <rPh sb="19" eb="21">
      <t>カイゼン</t>
    </rPh>
    <rPh sb="21" eb="23">
      <t>カサン</t>
    </rPh>
    <phoneticPr fontId="2"/>
  </si>
  <si>
    <t>訪問型独自サービス１２日割・同一１処遇改善加算Ⅴ１２</t>
    <rPh sb="17" eb="19">
      <t>ショグウ</t>
    </rPh>
    <rPh sb="19" eb="21">
      <t>カイゼン</t>
    </rPh>
    <rPh sb="21" eb="23">
      <t>カサン</t>
    </rPh>
    <phoneticPr fontId="2"/>
  </si>
  <si>
    <t>訪問型独自サービス１２日割・同一１処遇改善加算Ⅴ１３</t>
    <rPh sb="17" eb="19">
      <t>ショグウ</t>
    </rPh>
    <rPh sb="19" eb="21">
      <t>カイゼン</t>
    </rPh>
    <rPh sb="21" eb="23">
      <t>カサン</t>
    </rPh>
    <phoneticPr fontId="2"/>
  </si>
  <si>
    <t>訪問型独自サービス１２日割・同一１処遇改善加算Ⅴ１４</t>
    <rPh sb="17" eb="19">
      <t>ショグウ</t>
    </rPh>
    <rPh sb="19" eb="21">
      <t>カイゼン</t>
    </rPh>
    <rPh sb="21" eb="23">
      <t>カサン</t>
    </rPh>
    <phoneticPr fontId="2"/>
  </si>
  <si>
    <t>訪問型独自サービス１３・同一１処遇改善加算Ⅳ</t>
    <phoneticPr fontId="2"/>
  </si>
  <si>
    <t>訪問型独自サービス１３・同一１処遇改善加算Ⅴ１</t>
    <phoneticPr fontId="2"/>
  </si>
  <si>
    <t>訪問型独自サービス１３・同一１処遇改善加算Ⅴ２</t>
    <phoneticPr fontId="2"/>
  </si>
  <si>
    <t>訪問型独自サービス１３・同一１処遇改善加算Ⅴ３</t>
    <phoneticPr fontId="2"/>
  </si>
  <si>
    <t>訪問型独自サービス１３・同一１処遇改善加算Ⅴ４</t>
    <phoneticPr fontId="2"/>
  </si>
  <si>
    <t>訪問型独自サービス１３・同一１処遇改善加算Ⅴ５</t>
    <phoneticPr fontId="2"/>
  </si>
  <si>
    <t>訪問型独自サービス１３・同一１処遇改善加算Ⅴ６</t>
    <phoneticPr fontId="2"/>
  </si>
  <si>
    <t>訪問型独自サービス１３・同一１処遇改善加算Ⅴ７</t>
    <phoneticPr fontId="2"/>
  </si>
  <si>
    <t>訪問型独自サービス１３・同一１処遇改善加算Ⅴ８</t>
    <phoneticPr fontId="2"/>
  </si>
  <si>
    <t>訪問型独自サービス１３・同一１処遇改善加算Ⅴ９</t>
    <phoneticPr fontId="2"/>
  </si>
  <si>
    <t>訪問型独自サービス１３・同一１処遇改善加算Ⅴ１０</t>
    <phoneticPr fontId="2"/>
  </si>
  <si>
    <t>訪問型独自サービス１３・同一１処遇改善加算Ⅴ１１</t>
    <phoneticPr fontId="2"/>
  </si>
  <si>
    <t>訪問型独自サービス１３・同一１処遇改善加算Ⅴ１２</t>
    <phoneticPr fontId="2"/>
  </si>
  <si>
    <t>訪問型独自サービス１３・同一１処遇改善加算Ⅴ１３</t>
    <phoneticPr fontId="2"/>
  </si>
  <si>
    <t>訪問型独自サービス１３・同一１処遇改善加算Ⅴ１４</t>
    <phoneticPr fontId="2"/>
  </si>
  <si>
    <t>訪問型独自サービス１３日割・同一１処遇改善加算Ⅳ</t>
    <rPh sb="17" eb="19">
      <t>ショグウ</t>
    </rPh>
    <rPh sb="19" eb="21">
      <t>カイゼン</t>
    </rPh>
    <rPh sb="21" eb="23">
      <t>カサン</t>
    </rPh>
    <phoneticPr fontId="2"/>
  </si>
  <si>
    <t>訪問型独自サービス１３日割・同一１処遇改善加算Ⅴ１</t>
    <rPh sb="17" eb="19">
      <t>ショグウ</t>
    </rPh>
    <rPh sb="19" eb="21">
      <t>カイゼン</t>
    </rPh>
    <rPh sb="21" eb="23">
      <t>カサン</t>
    </rPh>
    <phoneticPr fontId="2"/>
  </si>
  <si>
    <t>訪問型独自サービス１３日割・同一１処遇改善加算Ⅴ２</t>
    <rPh sb="17" eb="19">
      <t>ショグウ</t>
    </rPh>
    <rPh sb="19" eb="21">
      <t>カイゼン</t>
    </rPh>
    <rPh sb="21" eb="23">
      <t>カサン</t>
    </rPh>
    <phoneticPr fontId="2"/>
  </si>
  <si>
    <t>訪問型独自サービス１３日割・同一１処遇改善加算Ⅴ３</t>
    <rPh sb="17" eb="19">
      <t>ショグウ</t>
    </rPh>
    <rPh sb="19" eb="21">
      <t>カイゼン</t>
    </rPh>
    <rPh sb="21" eb="23">
      <t>カサン</t>
    </rPh>
    <phoneticPr fontId="2"/>
  </si>
  <si>
    <t>訪問型独自サービス１３日割・同一１処遇改善加算Ⅴ４</t>
    <rPh sb="17" eb="19">
      <t>ショグウ</t>
    </rPh>
    <rPh sb="19" eb="21">
      <t>カイゼン</t>
    </rPh>
    <rPh sb="21" eb="23">
      <t>カサン</t>
    </rPh>
    <phoneticPr fontId="2"/>
  </si>
  <si>
    <t>訪問型独自サービス１３日割・同一１処遇改善加算Ⅴ５</t>
    <rPh sb="17" eb="19">
      <t>ショグウ</t>
    </rPh>
    <rPh sb="19" eb="21">
      <t>カイゼン</t>
    </rPh>
    <rPh sb="21" eb="23">
      <t>カサン</t>
    </rPh>
    <phoneticPr fontId="2"/>
  </si>
  <si>
    <t>訪問型独自サービス１３日割・同一１処遇改善加算Ⅴ６</t>
    <rPh sb="17" eb="19">
      <t>ショグウ</t>
    </rPh>
    <rPh sb="19" eb="21">
      <t>カイゼン</t>
    </rPh>
    <rPh sb="21" eb="23">
      <t>カサン</t>
    </rPh>
    <phoneticPr fontId="2"/>
  </si>
  <si>
    <t>訪問型独自サービス１３日割・同一１処遇改善加算Ⅴ７</t>
    <rPh sb="17" eb="19">
      <t>ショグウ</t>
    </rPh>
    <rPh sb="19" eb="21">
      <t>カイゼン</t>
    </rPh>
    <rPh sb="21" eb="23">
      <t>カサン</t>
    </rPh>
    <phoneticPr fontId="2"/>
  </si>
  <si>
    <t>訪問型独自サービス１３日割・同一１処遇改善加算Ⅴ８</t>
    <rPh sb="17" eb="19">
      <t>ショグウ</t>
    </rPh>
    <rPh sb="19" eb="21">
      <t>カイゼン</t>
    </rPh>
    <rPh sb="21" eb="23">
      <t>カサン</t>
    </rPh>
    <phoneticPr fontId="2"/>
  </si>
  <si>
    <t>訪問型独自サービス１３日割・同一１処遇改善加算Ⅴ９</t>
    <rPh sb="17" eb="19">
      <t>ショグウ</t>
    </rPh>
    <rPh sb="19" eb="21">
      <t>カイゼン</t>
    </rPh>
    <rPh sb="21" eb="23">
      <t>カサン</t>
    </rPh>
    <phoneticPr fontId="2"/>
  </si>
  <si>
    <t>訪問型独自サービス１３日割・同一１処遇改善加算Ⅴ１０</t>
    <rPh sb="17" eb="19">
      <t>ショグウ</t>
    </rPh>
    <rPh sb="19" eb="21">
      <t>カイゼン</t>
    </rPh>
    <rPh sb="21" eb="23">
      <t>カサン</t>
    </rPh>
    <phoneticPr fontId="2"/>
  </si>
  <si>
    <t>訪問型独自サービス１３日割・同一１処遇改善加算Ⅴ１１</t>
    <rPh sb="17" eb="19">
      <t>ショグウ</t>
    </rPh>
    <rPh sb="19" eb="21">
      <t>カイゼン</t>
    </rPh>
    <rPh sb="21" eb="23">
      <t>カサン</t>
    </rPh>
    <phoneticPr fontId="2"/>
  </si>
  <si>
    <t>訪問型独自サービス１３日割・同一１処遇改善加算Ⅴ１２</t>
    <rPh sb="17" eb="19">
      <t>ショグウ</t>
    </rPh>
    <rPh sb="19" eb="21">
      <t>カイゼン</t>
    </rPh>
    <rPh sb="21" eb="23">
      <t>カサン</t>
    </rPh>
    <phoneticPr fontId="2"/>
  </si>
  <si>
    <t>訪問型独自サービス１３日割・同一１処遇改善加算Ⅴ１３</t>
    <rPh sb="17" eb="19">
      <t>ショグウ</t>
    </rPh>
    <rPh sb="19" eb="21">
      <t>カイゼン</t>
    </rPh>
    <rPh sb="21" eb="23">
      <t>カサン</t>
    </rPh>
    <phoneticPr fontId="2"/>
  </si>
  <si>
    <t>訪問型独自サービス１３日割・同一１処遇改善加算Ⅴ１４</t>
    <rPh sb="17" eb="19">
      <t>ショグウ</t>
    </rPh>
    <rPh sb="19" eb="21">
      <t>カイゼン</t>
    </rPh>
    <rPh sb="21" eb="23">
      <t>カサン</t>
    </rPh>
    <phoneticPr fontId="2"/>
  </si>
  <si>
    <t>訪問型独自サービス１１・同一２処遇改善加算Ⅳ</t>
    <phoneticPr fontId="2"/>
  </si>
  <si>
    <t>訪問型独自サービス１１・同一２処遇改善加算Ⅴ１</t>
    <phoneticPr fontId="2"/>
  </si>
  <si>
    <t>訪問型独自サービス１１・同一２処遇改善加算Ⅴ２</t>
    <phoneticPr fontId="2"/>
  </si>
  <si>
    <t>訪問型独自サービス１１・同一２処遇改善加算Ⅴ３</t>
    <phoneticPr fontId="2"/>
  </si>
  <si>
    <t>訪問型独自サービス１１・同一２処遇改善加算Ⅴ４</t>
    <phoneticPr fontId="2"/>
  </si>
  <si>
    <t>訪問型独自サービス１１・同一２処遇改善加算Ⅴ５</t>
    <phoneticPr fontId="2"/>
  </si>
  <si>
    <t>訪問型独自サービス１１・同一２処遇改善加算Ⅴ６</t>
    <phoneticPr fontId="2"/>
  </si>
  <si>
    <t>訪問型独自サービス１１・同一２処遇改善加算Ⅴ７</t>
    <phoneticPr fontId="2"/>
  </si>
  <si>
    <t>訪問型独自サービス１１・同一２処遇改善加算Ⅴ８</t>
    <phoneticPr fontId="2"/>
  </si>
  <si>
    <t>訪問型独自サービス１１・同一２処遇改善加算Ⅴ９</t>
    <phoneticPr fontId="2"/>
  </si>
  <si>
    <t>訪問型独自サービス１１・同一２処遇改善加算Ⅴ１０</t>
    <phoneticPr fontId="2"/>
  </si>
  <si>
    <t>訪問型独自サービス１１・同一２処遇改善加算Ⅴ１１</t>
    <phoneticPr fontId="2"/>
  </si>
  <si>
    <t>訪問型独自サービス１１・同一２処遇改善加算Ⅴ１２</t>
    <phoneticPr fontId="2"/>
  </si>
  <si>
    <t>訪問型独自サービス１１・同一２処遇改善加算Ⅴ１３</t>
    <phoneticPr fontId="2"/>
  </si>
  <si>
    <t>訪問型独自サービス１１・同一２処遇改善加算Ⅴ１４</t>
    <phoneticPr fontId="2"/>
  </si>
  <si>
    <t>訪問型独自サービス１１日割・同一２処遇改善加算Ⅳ</t>
    <rPh sb="17" eb="19">
      <t>ショグウ</t>
    </rPh>
    <rPh sb="19" eb="21">
      <t>カイゼン</t>
    </rPh>
    <rPh sb="21" eb="23">
      <t>カサン</t>
    </rPh>
    <phoneticPr fontId="2"/>
  </si>
  <si>
    <t>訪問型独自サービス１１日割・同一２処遇改善加算Ⅴ１</t>
    <rPh sb="17" eb="19">
      <t>ショグウ</t>
    </rPh>
    <rPh sb="19" eb="21">
      <t>カイゼン</t>
    </rPh>
    <rPh sb="21" eb="23">
      <t>カサン</t>
    </rPh>
    <phoneticPr fontId="2"/>
  </si>
  <si>
    <t>訪問型独自サービス１１日割・同一２処遇改善加算Ⅴ２</t>
    <rPh sb="17" eb="19">
      <t>ショグウ</t>
    </rPh>
    <rPh sb="19" eb="21">
      <t>カイゼン</t>
    </rPh>
    <rPh sb="21" eb="23">
      <t>カサン</t>
    </rPh>
    <phoneticPr fontId="2"/>
  </si>
  <si>
    <t>訪問型独自サービス１１日割・同一２処遇改善加算Ⅴ３</t>
    <rPh sb="17" eb="19">
      <t>ショグウ</t>
    </rPh>
    <rPh sb="19" eb="21">
      <t>カイゼン</t>
    </rPh>
    <rPh sb="21" eb="23">
      <t>カサン</t>
    </rPh>
    <phoneticPr fontId="2"/>
  </si>
  <si>
    <t>訪問型独自サービス１１日割・同一２処遇改善加算Ⅴ４</t>
    <rPh sb="17" eb="19">
      <t>ショグウ</t>
    </rPh>
    <rPh sb="19" eb="21">
      <t>カイゼン</t>
    </rPh>
    <rPh sb="21" eb="23">
      <t>カサン</t>
    </rPh>
    <phoneticPr fontId="2"/>
  </si>
  <si>
    <t>訪問型独自サービス１１日割・同一２処遇改善加算Ⅴ５</t>
    <rPh sb="17" eb="19">
      <t>ショグウ</t>
    </rPh>
    <rPh sb="19" eb="21">
      <t>カイゼン</t>
    </rPh>
    <rPh sb="21" eb="23">
      <t>カサン</t>
    </rPh>
    <phoneticPr fontId="2"/>
  </si>
  <si>
    <t>訪問型独自サービス１１日割・同一２処遇改善加算Ⅴ６</t>
    <rPh sb="17" eb="19">
      <t>ショグウ</t>
    </rPh>
    <rPh sb="19" eb="21">
      <t>カイゼン</t>
    </rPh>
    <rPh sb="21" eb="23">
      <t>カサン</t>
    </rPh>
    <phoneticPr fontId="2"/>
  </si>
  <si>
    <t>訪問型独自サービス１１日割・同一２処遇改善加算Ⅴ７</t>
    <rPh sb="17" eb="19">
      <t>ショグウ</t>
    </rPh>
    <rPh sb="19" eb="21">
      <t>カイゼン</t>
    </rPh>
    <rPh sb="21" eb="23">
      <t>カサン</t>
    </rPh>
    <phoneticPr fontId="2"/>
  </si>
  <si>
    <t>訪問型独自サービス１１日割・同一２処遇改善加算Ⅴ８</t>
    <rPh sb="17" eb="19">
      <t>ショグウ</t>
    </rPh>
    <rPh sb="19" eb="21">
      <t>カイゼン</t>
    </rPh>
    <rPh sb="21" eb="23">
      <t>カサン</t>
    </rPh>
    <phoneticPr fontId="2"/>
  </si>
  <si>
    <t>訪問型独自サービス１１日割・同一２処遇改善加算Ⅴ９</t>
    <rPh sb="17" eb="19">
      <t>ショグウ</t>
    </rPh>
    <rPh sb="19" eb="21">
      <t>カイゼン</t>
    </rPh>
    <rPh sb="21" eb="23">
      <t>カサン</t>
    </rPh>
    <phoneticPr fontId="2"/>
  </si>
  <si>
    <t>訪問型独自サービス１１日割・同一２処遇改善加算Ⅴ１０</t>
    <rPh sb="17" eb="19">
      <t>ショグウ</t>
    </rPh>
    <rPh sb="19" eb="21">
      <t>カイゼン</t>
    </rPh>
    <rPh sb="21" eb="23">
      <t>カサン</t>
    </rPh>
    <phoneticPr fontId="2"/>
  </si>
  <si>
    <t>訪問型独自サービス１１日割・同一２処遇改善加算Ⅴ１１</t>
    <rPh sb="17" eb="19">
      <t>ショグウ</t>
    </rPh>
    <rPh sb="19" eb="21">
      <t>カイゼン</t>
    </rPh>
    <rPh sb="21" eb="23">
      <t>カサン</t>
    </rPh>
    <phoneticPr fontId="2"/>
  </si>
  <si>
    <t>訪問型独自サービス１１日割・同一２処遇改善加算Ⅴ１２</t>
    <rPh sb="17" eb="19">
      <t>ショグウ</t>
    </rPh>
    <rPh sb="19" eb="21">
      <t>カイゼン</t>
    </rPh>
    <rPh sb="21" eb="23">
      <t>カサン</t>
    </rPh>
    <phoneticPr fontId="2"/>
  </si>
  <si>
    <t>訪問型独自サービス１１日割・同一２処遇改善加算Ⅴ１３</t>
    <rPh sb="17" eb="19">
      <t>ショグウ</t>
    </rPh>
    <rPh sb="19" eb="21">
      <t>カイゼン</t>
    </rPh>
    <rPh sb="21" eb="23">
      <t>カサン</t>
    </rPh>
    <phoneticPr fontId="2"/>
  </si>
  <si>
    <t>訪問型独自サービス１１日割・同一２処遇改善加算Ⅴ１４</t>
    <rPh sb="17" eb="19">
      <t>ショグウ</t>
    </rPh>
    <rPh sb="19" eb="21">
      <t>カイゼン</t>
    </rPh>
    <rPh sb="21" eb="23">
      <t>カサン</t>
    </rPh>
    <phoneticPr fontId="2"/>
  </si>
  <si>
    <t>訪問型独自サービス１２・同一２処遇改善加算Ⅳ</t>
    <phoneticPr fontId="2"/>
  </si>
  <si>
    <t>訪問型独自サービス１２・同一２処遇改善加算Ⅴ１</t>
    <phoneticPr fontId="2"/>
  </si>
  <si>
    <t>訪問型独自サービス１２・同一２処遇改善加算Ⅴ２</t>
    <phoneticPr fontId="2"/>
  </si>
  <si>
    <t>訪問型独自サービス１２・同一２処遇改善加算Ⅴ３</t>
    <phoneticPr fontId="2"/>
  </si>
  <si>
    <t>訪問型独自サービス１２・同一２処遇改善加算Ⅴ４</t>
    <phoneticPr fontId="2"/>
  </si>
  <si>
    <t>訪問型独自サービス１２・同一２処遇改善加算Ⅴ５</t>
    <phoneticPr fontId="2"/>
  </si>
  <si>
    <t>訪問型独自サービス１２・同一２処遇改善加算Ⅴ６</t>
    <phoneticPr fontId="2"/>
  </si>
  <si>
    <t>訪問型独自サービス１２・同一２処遇改善加算Ⅴ７</t>
    <phoneticPr fontId="2"/>
  </si>
  <si>
    <t>訪問型独自サービス１２・同一２処遇改善加算Ⅴ８</t>
    <phoneticPr fontId="2"/>
  </si>
  <si>
    <t>訪問型独自サービス１２・同一２処遇改善加算Ⅴ９</t>
    <phoneticPr fontId="2"/>
  </si>
  <si>
    <t>訪問型独自サービス１２・同一２処遇改善加算Ⅴ１０</t>
    <phoneticPr fontId="2"/>
  </si>
  <si>
    <t>訪問型独自サービス１２・同一２処遇改善加算Ⅴ１１</t>
    <phoneticPr fontId="2"/>
  </si>
  <si>
    <t>訪問型独自サービス１２・同一２処遇改善加算Ⅴ１２</t>
    <phoneticPr fontId="2"/>
  </si>
  <si>
    <t>訪問型独自サービス１２・同一２処遇改善加算Ⅴ１３</t>
    <phoneticPr fontId="2"/>
  </si>
  <si>
    <t>訪問型独自サービス１２・同一２処遇改善加算Ⅴ１４</t>
    <phoneticPr fontId="2"/>
  </si>
  <si>
    <t>訪問型独自サービス１２日割・同一２処遇改善加算Ⅳ</t>
    <rPh sb="17" eb="19">
      <t>ショグウ</t>
    </rPh>
    <rPh sb="19" eb="21">
      <t>カイゼン</t>
    </rPh>
    <rPh sb="21" eb="23">
      <t>カサン</t>
    </rPh>
    <phoneticPr fontId="2"/>
  </si>
  <si>
    <t>訪問型独自サービス１２日割・同一２処遇改善加算Ⅴ１</t>
    <rPh sb="17" eb="19">
      <t>ショグウ</t>
    </rPh>
    <rPh sb="19" eb="21">
      <t>カイゼン</t>
    </rPh>
    <rPh sb="21" eb="23">
      <t>カサン</t>
    </rPh>
    <phoneticPr fontId="2"/>
  </si>
  <si>
    <t>訪問型独自サービス１２日割・同一２処遇改善加算Ⅴ２</t>
    <rPh sb="17" eb="19">
      <t>ショグウ</t>
    </rPh>
    <rPh sb="19" eb="21">
      <t>カイゼン</t>
    </rPh>
    <rPh sb="21" eb="23">
      <t>カサン</t>
    </rPh>
    <phoneticPr fontId="2"/>
  </si>
  <si>
    <t>訪問型独自サービス１２日割・同一２処遇改善加算Ⅴ３</t>
    <rPh sb="17" eb="19">
      <t>ショグウ</t>
    </rPh>
    <rPh sb="19" eb="21">
      <t>カイゼン</t>
    </rPh>
    <rPh sb="21" eb="23">
      <t>カサン</t>
    </rPh>
    <phoneticPr fontId="2"/>
  </si>
  <si>
    <t>訪問型独自サービス１２日割・同一２処遇改善加算Ⅴ４</t>
    <rPh sb="17" eb="19">
      <t>ショグウ</t>
    </rPh>
    <rPh sb="19" eb="21">
      <t>カイゼン</t>
    </rPh>
    <rPh sb="21" eb="23">
      <t>カサン</t>
    </rPh>
    <phoneticPr fontId="2"/>
  </si>
  <si>
    <t>訪問型独自サービス１２日割・同一２処遇改善加算Ⅴ５</t>
    <rPh sb="17" eb="19">
      <t>ショグウ</t>
    </rPh>
    <rPh sb="19" eb="21">
      <t>カイゼン</t>
    </rPh>
    <rPh sb="21" eb="23">
      <t>カサン</t>
    </rPh>
    <phoneticPr fontId="2"/>
  </si>
  <si>
    <t>訪問型独自サービス１２日割・同一２処遇改善加算Ⅴ６</t>
    <rPh sb="17" eb="19">
      <t>ショグウ</t>
    </rPh>
    <rPh sb="19" eb="21">
      <t>カイゼン</t>
    </rPh>
    <rPh sb="21" eb="23">
      <t>カサン</t>
    </rPh>
    <phoneticPr fontId="2"/>
  </si>
  <si>
    <t>訪問型独自サービス１２日割・同一２処遇改善加算Ⅴ７</t>
    <rPh sb="17" eb="19">
      <t>ショグウ</t>
    </rPh>
    <rPh sb="19" eb="21">
      <t>カイゼン</t>
    </rPh>
    <rPh sb="21" eb="23">
      <t>カサン</t>
    </rPh>
    <phoneticPr fontId="2"/>
  </si>
  <si>
    <t>訪問型独自サービス１２日割・同一２処遇改善加算Ⅴ８</t>
    <rPh sb="17" eb="19">
      <t>ショグウ</t>
    </rPh>
    <rPh sb="19" eb="21">
      <t>カイゼン</t>
    </rPh>
    <rPh sb="21" eb="23">
      <t>カサン</t>
    </rPh>
    <phoneticPr fontId="2"/>
  </si>
  <si>
    <t>訪問型独自サービス１２日割・同一２処遇改善加算Ⅴ９</t>
    <rPh sb="17" eb="19">
      <t>ショグウ</t>
    </rPh>
    <rPh sb="19" eb="21">
      <t>カイゼン</t>
    </rPh>
    <rPh sb="21" eb="23">
      <t>カサン</t>
    </rPh>
    <phoneticPr fontId="2"/>
  </si>
  <si>
    <t>訪問型独自サービス１２日割・同一２処遇改善加算Ⅴ１０</t>
    <rPh sb="17" eb="19">
      <t>ショグウ</t>
    </rPh>
    <rPh sb="19" eb="21">
      <t>カイゼン</t>
    </rPh>
    <rPh sb="21" eb="23">
      <t>カサン</t>
    </rPh>
    <phoneticPr fontId="2"/>
  </si>
  <si>
    <t>訪問型独自サービス１２日割・同一２処遇改善加算Ⅴ１１</t>
    <rPh sb="17" eb="19">
      <t>ショグウ</t>
    </rPh>
    <rPh sb="19" eb="21">
      <t>カイゼン</t>
    </rPh>
    <rPh sb="21" eb="23">
      <t>カサン</t>
    </rPh>
    <phoneticPr fontId="2"/>
  </si>
  <si>
    <t>訪問型独自サービス１２日割・同一２処遇改善加算Ⅴ１２</t>
    <rPh sb="17" eb="19">
      <t>ショグウ</t>
    </rPh>
    <rPh sb="19" eb="21">
      <t>カイゼン</t>
    </rPh>
    <rPh sb="21" eb="23">
      <t>カサン</t>
    </rPh>
    <phoneticPr fontId="2"/>
  </si>
  <si>
    <t>訪問型独自サービス１２日割・同一２処遇改善加算Ⅴ１３</t>
    <rPh sb="17" eb="19">
      <t>ショグウ</t>
    </rPh>
    <rPh sb="19" eb="21">
      <t>カイゼン</t>
    </rPh>
    <rPh sb="21" eb="23">
      <t>カサン</t>
    </rPh>
    <phoneticPr fontId="2"/>
  </si>
  <si>
    <t>訪問型独自サービス１２日割・同一２処遇改善加算Ⅴ１４</t>
    <rPh sb="17" eb="19">
      <t>ショグウ</t>
    </rPh>
    <rPh sb="19" eb="21">
      <t>カイゼン</t>
    </rPh>
    <rPh sb="21" eb="23">
      <t>カサン</t>
    </rPh>
    <phoneticPr fontId="2"/>
  </si>
  <si>
    <t>訪問型独自サービス１３・同一２処遇改善加算Ⅳ</t>
    <phoneticPr fontId="2"/>
  </si>
  <si>
    <t>訪問型独自サービス１３・同一２処遇改善加算Ⅴ１</t>
    <phoneticPr fontId="2"/>
  </si>
  <si>
    <t>訪問型独自サービス１３・同一２処遇改善加算Ⅴ２</t>
    <phoneticPr fontId="2"/>
  </si>
  <si>
    <t>訪問型独自サービス１３・同一２処遇改善加算Ⅴ３</t>
    <phoneticPr fontId="2"/>
  </si>
  <si>
    <t>訪問型独自サービス１３・同一２処遇改善加算Ⅴ４</t>
    <phoneticPr fontId="2"/>
  </si>
  <si>
    <t>訪問型独自サービス１３・同一２処遇改善加算Ⅴ５</t>
    <phoneticPr fontId="2"/>
  </si>
  <si>
    <t>訪問型独自サービス１３・同一２処遇改善加算Ⅴ６</t>
    <phoneticPr fontId="2"/>
  </si>
  <si>
    <t>訪問型独自サービス１３・同一２処遇改善加算Ⅴ７</t>
    <phoneticPr fontId="2"/>
  </si>
  <si>
    <t>訪問型独自サービス１３・同一２処遇改善加算Ⅴ８</t>
    <phoneticPr fontId="2"/>
  </si>
  <si>
    <t>訪問型独自サービス１３・同一２処遇改善加算Ⅴ９</t>
    <phoneticPr fontId="2"/>
  </si>
  <si>
    <t>訪問型独自サービス１３・同一２処遇改善加算Ⅴ１０</t>
    <phoneticPr fontId="2"/>
  </si>
  <si>
    <t>訪問型独自サービス１３・同一２処遇改善加算Ⅴ１１</t>
    <phoneticPr fontId="2"/>
  </si>
  <si>
    <t>訪問型独自サービス１３・同一２処遇改善加算Ⅴ１２</t>
    <phoneticPr fontId="2"/>
  </si>
  <si>
    <t>訪問型独自サービス１３・同一２処遇改善加算Ⅴ１３</t>
    <phoneticPr fontId="2"/>
  </si>
  <si>
    <t>訪問型独自サービス１３・同一２処遇改善加算Ⅴ１４</t>
    <phoneticPr fontId="2"/>
  </si>
  <si>
    <t>訪問型独自サービス１３日割・同一２処遇改善加算Ⅳ</t>
    <rPh sb="17" eb="19">
      <t>ショグウ</t>
    </rPh>
    <rPh sb="19" eb="21">
      <t>カイゼン</t>
    </rPh>
    <rPh sb="21" eb="23">
      <t>カサン</t>
    </rPh>
    <phoneticPr fontId="2"/>
  </si>
  <si>
    <t>訪問型独自サービス１３日割・同一２処遇改善加算Ⅴ１</t>
    <rPh sb="17" eb="19">
      <t>ショグウ</t>
    </rPh>
    <rPh sb="19" eb="21">
      <t>カイゼン</t>
    </rPh>
    <rPh sb="21" eb="23">
      <t>カサン</t>
    </rPh>
    <phoneticPr fontId="2"/>
  </si>
  <si>
    <t>訪問型独自サービス１３日割・同一２処遇改善加算Ⅴ２</t>
    <rPh sb="17" eb="19">
      <t>ショグウ</t>
    </rPh>
    <rPh sb="19" eb="21">
      <t>カイゼン</t>
    </rPh>
    <rPh sb="21" eb="23">
      <t>カサン</t>
    </rPh>
    <phoneticPr fontId="2"/>
  </si>
  <si>
    <t>訪問型独自サービス１３日割・同一２処遇改善加算Ⅴ３</t>
    <rPh sb="17" eb="19">
      <t>ショグウ</t>
    </rPh>
    <rPh sb="19" eb="21">
      <t>カイゼン</t>
    </rPh>
    <rPh sb="21" eb="23">
      <t>カサン</t>
    </rPh>
    <phoneticPr fontId="2"/>
  </si>
  <si>
    <t>訪問型独自サービス１３日割・同一２処遇改善加算Ⅴ４</t>
    <rPh sb="17" eb="19">
      <t>ショグウ</t>
    </rPh>
    <rPh sb="19" eb="21">
      <t>カイゼン</t>
    </rPh>
    <rPh sb="21" eb="23">
      <t>カサン</t>
    </rPh>
    <phoneticPr fontId="2"/>
  </si>
  <si>
    <t>訪問型独自サービス１３日割・同一２処遇改善加算Ⅴ５</t>
    <rPh sb="17" eb="19">
      <t>ショグウ</t>
    </rPh>
    <rPh sb="19" eb="21">
      <t>カイゼン</t>
    </rPh>
    <rPh sb="21" eb="23">
      <t>カサン</t>
    </rPh>
    <phoneticPr fontId="2"/>
  </si>
  <si>
    <t>訪問型独自サービス１３日割・同一２処遇改善加算Ⅴ６</t>
    <rPh sb="17" eb="19">
      <t>ショグウ</t>
    </rPh>
    <rPh sb="19" eb="21">
      <t>カイゼン</t>
    </rPh>
    <rPh sb="21" eb="23">
      <t>カサン</t>
    </rPh>
    <phoneticPr fontId="2"/>
  </si>
  <si>
    <t>訪問型独自サービス１３日割・同一２処遇改善加算Ⅴ７</t>
    <rPh sb="17" eb="19">
      <t>ショグウ</t>
    </rPh>
    <rPh sb="19" eb="21">
      <t>カイゼン</t>
    </rPh>
    <rPh sb="21" eb="23">
      <t>カサン</t>
    </rPh>
    <phoneticPr fontId="2"/>
  </si>
  <si>
    <t>訪問型独自サービス１３日割・同一２処遇改善加算Ⅴ８</t>
    <rPh sb="17" eb="19">
      <t>ショグウ</t>
    </rPh>
    <rPh sb="19" eb="21">
      <t>カイゼン</t>
    </rPh>
    <rPh sb="21" eb="23">
      <t>カサン</t>
    </rPh>
    <phoneticPr fontId="2"/>
  </si>
  <si>
    <t>訪問型独自サービス１３日割・同一２処遇改善加算Ⅴ９</t>
    <rPh sb="17" eb="19">
      <t>ショグウ</t>
    </rPh>
    <rPh sb="19" eb="21">
      <t>カイゼン</t>
    </rPh>
    <rPh sb="21" eb="23">
      <t>カサン</t>
    </rPh>
    <phoneticPr fontId="2"/>
  </si>
  <si>
    <t>訪問型独自サービス１３日割・同一２処遇改善加算Ⅴ１０</t>
    <rPh sb="17" eb="19">
      <t>ショグウ</t>
    </rPh>
    <rPh sb="19" eb="21">
      <t>カイゼン</t>
    </rPh>
    <rPh sb="21" eb="23">
      <t>カサン</t>
    </rPh>
    <phoneticPr fontId="2"/>
  </si>
  <si>
    <t>訪問型独自サービス１３日割・同一２処遇改善加算Ⅴ１１</t>
    <rPh sb="17" eb="19">
      <t>ショグウ</t>
    </rPh>
    <rPh sb="19" eb="21">
      <t>カイゼン</t>
    </rPh>
    <rPh sb="21" eb="23">
      <t>カサン</t>
    </rPh>
    <phoneticPr fontId="2"/>
  </si>
  <si>
    <t>訪問型独自サービス１３日割・同一２処遇改善加算Ⅴ１２</t>
    <rPh sb="17" eb="19">
      <t>ショグウ</t>
    </rPh>
    <rPh sb="19" eb="21">
      <t>カイゼン</t>
    </rPh>
    <rPh sb="21" eb="23">
      <t>カサン</t>
    </rPh>
    <phoneticPr fontId="2"/>
  </si>
  <si>
    <t>訪問型独自サービス１３日割・同一２処遇改善加算Ⅴ１３</t>
    <rPh sb="17" eb="19">
      <t>ショグウ</t>
    </rPh>
    <rPh sb="19" eb="21">
      <t>カイゼン</t>
    </rPh>
    <rPh sb="21" eb="23">
      <t>カサン</t>
    </rPh>
    <phoneticPr fontId="2"/>
  </si>
  <si>
    <t>訪問型独自サービス１３日割・同一２処遇改善加算Ⅴ１４</t>
    <rPh sb="17" eb="19">
      <t>ショグウ</t>
    </rPh>
    <rPh sb="19" eb="21">
      <t>カイゼン</t>
    </rPh>
    <rPh sb="21" eb="23">
      <t>カサン</t>
    </rPh>
    <phoneticPr fontId="2"/>
  </si>
  <si>
    <t>訪問型独自サービス１１・同一３処遇改善加算Ⅳ</t>
    <phoneticPr fontId="2"/>
  </si>
  <si>
    <t>訪問型独自サービス１１・同一３処遇改善加算Ⅴ１</t>
    <phoneticPr fontId="2"/>
  </si>
  <si>
    <t>訪問型独自サービス１１・同一３処遇改善加算Ⅴ２</t>
    <phoneticPr fontId="2"/>
  </si>
  <si>
    <t>訪問型独自サービス１１・同一３処遇改善加算Ⅴ３</t>
    <phoneticPr fontId="2"/>
  </si>
  <si>
    <t>訪問型独自サービス１１・同一３処遇改善加算Ⅴ４</t>
    <phoneticPr fontId="2"/>
  </si>
  <si>
    <t>訪問型独自サービス１１・同一３処遇改善加算Ⅴ５</t>
    <phoneticPr fontId="2"/>
  </si>
  <si>
    <t>訪問型独自サービス１１・同一３処遇改善加算Ⅴ６</t>
    <phoneticPr fontId="2"/>
  </si>
  <si>
    <t>訪問型独自サービス１１・同一３処遇改善加算Ⅴ７</t>
    <phoneticPr fontId="2"/>
  </si>
  <si>
    <t>訪問型独自サービス１１・同一３処遇改善加算Ⅴ８</t>
    <phoneticPr fontId="2"/>
  </si>
  <si>
    <t>訪問型独自サービス１１・同一３処遇改善加算Ⅴ９</t>
    <phoneticPr fontId="2"/>
  </si>
  <si>
    <t>訪問型独自サービス１１・同一３処遇改善加算Ⅴ１０</t>
    <phoneticPr fontId="2"/>
  </si>
  <si>
    <t>訪問型独自サービス１１・同一３処遇改善加算Ⅴ１１</t>
    <phoneticPr fontId="2"/>
  </si>
  <si>
    <t>訪問型独自サービス１１・同一３処遇改善加算Ⅴ１２</t>
    <phoneticPr fontId="2"/>
  </si>
  <si>
    <t>訪問型独自サービス１１・同一３処遇改善加算Ⅴ１３</t>
    <phoneticPr fontId="2"/>
  </si>
  <si>
    <t>訪問型独自サービス１１・同一３処遇改善加算Ⅴ１４</t>
    <phoneticPr fontId="2"/>
  </si>
  <si>
    <t>訪問型独自サービス１１日割・同一３処遇改善加算Ⅳ</t>
    <rPh sb="17" eb="19">
      <t>ショグウ</t>
    </rPh>
    <rPh sb="19" eb="21">
      <t>カイゼン</t>
    </rPh>
    <rPh sb="21" eb="23">
      <t>カサン</t>
    </rPh>
    <phoneticPr fontId="2"/>
  </si>
  <si>
    <t>訪問型独自サービス１１日割・同一３処遇改善加算Ⅴ１</t>
    <rPh sb="17" eb="19">
      <t>ショグウ</t>
    </rPh>
    <rPh sb="19" eb="21">
      <t>カイゼン</t>
    </rPh>
    <rPh sb="21" eb="23">
      <t>カサン</t>
    </rPh>
    <phoneticPr fontId="2"/>
  </si>
  <si>
    <t>訪問型独自サービス１１日割・同一３処遇改善加算Ⅴ２</t>
    <rPh sb="17" eb="19">
      <t>ショグウ</t>
    </rPh>
    <rPh sb="19" eb="21">
      <t>カイゼン</t>
    </rPh>
    <rPh sb="21" eb="23">
      <t>カサン</t>
    </rPh>
    <phoneticPr fontId="2"/>
  </si>
  <si>
    <t>訪問型独自サービス１１日割・同一３処遇改善加算Ⅴ３</t>
    <rPh sb="17" eb="19">
      <t>ショグウ</t>
    </rPh>
    <rPh sb="19" eb="21">
      <t>カイゼン</t>
    </rPh>
    <rPh sb="21" eb="23">
      <t>カサン</t>
    </rPh>
    <phoneticPr fontId="2"/>
  </si>
  <si>
    <t>訪問型独自サービス１１日割・同一３処遇改善加算Ⅴ４</t>
    <rPh sb="17" eb="19">
      <t>ショグウ</t>
    </rPh>
    <rPh sb="19" eb="21">
      <t>カイゼン</t>
    </rPh>
    <rPh sb="21" eb="23">
      <t>カサン</t>
    </rPh>
    <phoneticPr fontId="2"/>
  </si>
  <si>
    <t>訪問型独自サービス１１日割・同一３処遇改善加算Ⅴ５</t>
    <rPh sb="17" eb="19">
      <t>ショグウ</t>
    </rPh>
    <rPh sb="19" eb="21">
      <t>カイゼン</t>
    </rPh>
    <rPh sb="21" eb="23">
      <t>カサン</t>
    </rPh>
    <phoneticPr fontId="2"/>
  </si>
  <si>
    <t>訪問型独自サービス１１日割・同一３処遇改善加算Ⅴ６</t>
    <rPh sb="17" eb="19">
      <t>ショグウ</t>
    </rPh>
    <rPh sb="19" eb="21">
      <t>カイゼン</t>
    </rPh>
    <rPh sb="21" eb="23">
      <t>カサン</t>
    </rPh>
    <phoneticPr fontId="2"/>
  </si>
  <si>
    <t>訪問型独自サービス１１日割・同一３処遇改善加算Ⅴ７</t>
    <rPh sb="17" eb="19">
      <t>ショグウ</t>
    </rPh>
    <rPh sb="19" eb="21">
      <t>カイゼン</t>
    </rPh>
    <rPh sb="21" eb="23">
      <t>カサン</t>
    </rPh>
    <phoneticPr fontId="2"/>
  </si>
  <si>
    <t>訪問型独自サービス１１日割・同一３処遇改善加算Ⅴ８</t>
    <rPh sb="17" eb="19">
      <t>ショグウ</t>
    </rPh>
    <rPh sb="19" eb="21">
      <t>カイゼン</t>
    </rPh>
    <rPh sb="21" eb="23">
      <t>カサン</t>
    </rPh>
    <phoneticPr fontId="2"/>
  </si>
  <si>
    <t>訪問型独自サービス１１日割・同一３処遇改善加算Ⅴ９</t>
    <rPh sb="17" eb="19">
      <t>ショグウ</t>
    </rPh>
    <rPh sb="19" eb="21">
      <t>カイゼン</t>
    </rPh>
    <rPh sb="21" eb="23">
      <t>カサン</t>
    </rPh>
    <phoneticPr fontId="2"/>
  </si>
  <si>
    <t>訪問型独自サービス１１日割・同一３処遇改善加算Ⅴ１０</t>
    <rPh sb="17" eb="19">
      <t>ショグウ</t>
    </rPh>
    <rPh sb="19" eb="21">
      <t>カイゼン</t>
    </rPh>
    <rPh sb="21" eb="23">
      <t>カサン</t>
    </rPh>
    <phoneticPr fontId="2"/>
  </si>
  <si>
    <t>訪問型独自サービス１１日割・同一３処遇改善加算Ⅴ１１</t>
    <rPh sb="17" eb="19">
      <t>ショグウ</t>
    </rPh>
    <rPh sb="19" eb="21">
      <t>カイゼン</t>
    </rPh>
    <rPh sb="21" eb="23">
      <t>カサン</t>
    </rPh>
    <phoneticPr fontId="2"/>
  </si>
  <si>
    <t>訪問型独自サービス１１日割・同一３処遇改善加算Ⅴ１２</t>
    <rPh sb="17" eb="19">
      <t>ショグウ</t>
    </rPh>
    <rPh sb="19" eb="21">
      <t>カイゼン</t>
    </rPh>
    <rPh sb="21" eb="23">
      <t>カサン</t>
    </rPh>
    <phoneticPr fontId="2"/>
  </si>
  <si>
    <t>訪問型独自サービス１１日割・同一３処遇改善加算Ⅴ１３</t>
    <rPh sb="17" eb="19">
      <t>ショグウ</t>
    </rPh>
    <rPh sb="19" eb="21">
      <t>カイゼン</t>
    </rPh>
    <rPh sb="21" eb="23">
      <t>カサン</t>
    </rPh>
    <phoneticPr fontId="2"/>
  </si>
  <si>
    <t>訪問型独自サービス１１日割・同一３処遇改善加算Ⅴ１４</t>
    <rPh sb="17" eb="19">
      <t>ショグウ</t>
    </rPh>
    <rPh sb="19" eb="21">
      <t>カイゼン</t>
    </rPh>
    <rPh sb="21" eb="23">
      <t>カサン</t>
    </rPh>
    <phoneticPr fontId="2"/>
  </si>
  <si>
    <t>訪問型独自サービス１２・同一３処遇改善加算Ⅳ</t>
    <phoneticPr fontId="2"/>
  </si>
  <si>
    <t>訪問型独自サービス１２・同一３処遇改善加算Ⅴ１</t>
    <phoneticPr fontId="2"/>
  </si>
  <si>
    <t>訪問型独自サービス１２・同一３処遇改善加算Ⅴ２</t>
    <phoneticPr fontId="2"/>
  </si>
  <si>
    <t>訪問型独自サービス１２・同一３処遇改善加算Ⅴ３</t>
    <phoneticPr fontId="2"/>
  </si>
  <si>
    <t>訪問型独自サービス１２・同一３処遇改善加算Ⅴ４</t>
    <phoneticPr fontId="2"/>
  </si>
  <si>
    <t>訪問型独自サービス１２・同一３処遇改善加算Ⅴ５</t>
    <phoneticPr fontId="2"/>
  </si>
  <si>
    <t>訪問型独自サービス１２・同一３処遇改善加算Ⅴ６</t>
    <phoneticPr fontId="2"/>
  </si>
  <si>
    <t>訪問型独自サービス１２・同一３処遇改善加算Ⅴ７</t>
    <phoneticPr fontId="2"/>
  </si>
  <si>
    <t>訪問型独自サービス１２・同一３処遇改善加算Ⅴ８</t>
    <phoneticPr fontId="2"/>
  </si>
  <si>
    <t>訪問型独自サービス１２・同一３処遇改善加算Ⅴ９</t>
    <phoneticPr fontId="2"/>
  </si>
  <si>
    <t>訪問型独自サービス１２・同一３処遇改善加算Ⅴ１０</t>
    <phoneticPr fontId="2"/>
  </si>
  <si>
    <t>訪問型独自サービス１２・同一３処遇改善加算Ⅴ１１</t>
    <phoneticPr fontId="2"/>
  </si>
  <si>
    <t>訪問型独自サービス１２・同一３処遇改善加算Ⅴ１２</t>
    <phoneticPr fontId="2"/>
  </si>
  <si>
    <t>訪問型独自サービス１２・同一３処遇改善加算Ⅴ１３</t>
    <phoneticPr fontId="2"/>
  </si>
  <si>
    <t>訪問型独自サービス１２・同一３処遇改善加算Ⅴ１４</t>
    <phoneticPr fontId="2"/>
  </si>
  <si>
    <t>訪問型独自サービス１２日割・同一３処遇改善加算Ⅳ</t>
    <rPh sb="17" eb="19">
      <t>ショグウ</t>
    </rPh>
    <rPh sb="19" eb="21">
      <t>カイゼン</t>
    </rPh>
    <rPh sb="21" eb="23">
      <t>カサン</t>
    </rPh>
    <phoneticPr fontId="2"/>
  </si>
  <si>
    <t>訪問型独自サービス１２日割・同一３処遇改善加算Ⅴ１</t>
    <rPh sb="17" eb="19">
      <t>ショグウ</t>
    </rPh>
    <rPh sb="19" eb="21">
      <t>カイゼン</t>
    </rPh>
    <rPh sb="21" eb="23">
      <t>カサン</t>
    </rPh>
    <phoneticPr fontId="2"/>
  </si>
  <si>
    <t>訪問型独自サービス１２日割・同一３処遇改善加算Ⅴ２</t>
    <rPh sb="17" eb="19">
      <t>ショグウ</t>
    </rPh>
    <rPh sb="19" eb="21">
      <t>カイゼン</t>
    </rPh>
    <rPh sb="21" eb="23">
      <t>カサン</t>
    </rPh>
    <phoneticPr fontId="2"/>
  </si>
  <si>
    <t>訪問型独自サービス１２日割・同一３処遇改善加算Ⅴ３</t>
    <rPh sb="17" eb="19">
      <t>ショグウ</t>
    </rPh>
    <rPh sb="19" eb="21">
      <t>カイゼン</t>
    </rPh>
    <rPh sb="21" eb="23">
      <t>カサン</t>
    </rPh>
    <phoneticPr fontId="2"/>
  </si>
  <si>
    <t>訪問型独自サービス１２日割・同一３処遇改善加算Ⅴ４</t>
    <rPh sb="17" eb="19">
      <t>ショグウ</t>
    </rPh>
    <rPh sb="19" eb="21">
      <t>カイゼン</t>
    </rPh>
    <rPh sb="21" eb="23">
      <t>カサン</t>
    </rPh>
    <phoneticPr fontId="2"/>
  </si>
  <si>
    <t>訪問型独自サービス１２日割・同一３処遇改善加算Ⅴ５</t>
    <rPh sb="17" eb="19">
      <t>ショグウ</t>
    </rPh>
    <rPh sb="19" eb="21">
      <t>カイゼン</t>
    </rPh>
    <rPh sb="21" eb="23">
      <t>カサン</t>
    </rPh>
    <phoneticPr fontId="2"/>
  </si>
  <si>
    <t>訪問型独自サービス１２日割・同一３処遇改善加算Ⅴ６</t>
    <rPh sb="17" eb="19">
      <t>ショグウ</t>
    </rPh>
    <rPh sb="19" eb="21">
      <t>カイゼン</t>
    </rPh>
    <rPh sb="21" eb="23">
      <t>カサン</t>
    </rPh>
    <phoneticPr fontId="2"/>
  </si>
  <si>
    <t>訪問型独自サービス１２日割・同一３処遇改善加算Ⅴ７</t>
    <rPh sb="17" eb="19">
      <t>ショグウ</t>
    </rPh>
    <rPh sb="19" eb="21">
      <t>カイゼン</t>
    </rPh>
    <rPh sb="21" eb="23">
      <t>カサン</t>
    </rPh>
    <phoneticPr fontId="2"/>
  </si>
  <si>
    <t>訪問型独自サービス１２日割・同一３処遇改善加算Ⅴ８</t>
    <rPh sb="17" eb="19">
      <t>ショグウ</t>
    </rPh>
    <rPh sb="19" eb="21">
      <t>カイゼン</t>
    </rPh>
    <rPh sb="21" eb="23">
      <t>カサン</t>
    </rPh>
    <phoneticPr fontId="2"/>
  </si>
  <si>
    <t>訪問型独自サービス１２日割・同一３処遇改善加算Ⅴ９</t>
    <rPh sb="17" eb="19">
      <t>ショグウ</t>
    </rPh>
    <rPh sb="19" eb="21">
      <t>カイゼン</t>
    </rPh>
    <rPh sb="21" eb="23">
      <t>カサン</t>
    </rPh>
    <phoneticPr fontId="2"/>
  </si>
  <si>
    <t>訪問型独自サービス１２日割・同一３処遇改善加算Ⅴ１０</t>
    <rPh sb="17" eb="19">
      <t>ショグウ</t>
    </rPh>
    <rPh sb="19" eb="21">
      <t>カイゼン</t>
    </rPh>
    <rPh sb="21" eb="23">
      <t>カサン</t>
    </rPh>
    <phoneticPr fontId="2"/>
  </si>
  <si>
    <t>訪問型独自サービス１２日割・同一３処遇改善加算Ⅴ１１</t>
    <rPh sb="17" eb="19">
      <t>ショグウ</t>
    </rPh>
    <rPh sb="19" eb="21">
      <t>カイゼン</t>
    </rPh>
    <rPh sb="21" eb="23">
      <t>カサン</t>
    </rPh>
    <phoneticPr fontId="2"/>
  </si>
  <si>
    <t>訪問型独自サービス１２日割・同一３処遇改善加算Ⅴ１２</t>
    <rPh sb="17" eb="19">
      <t>ショグウ</t>
    </rPh>
    <rPh sb="19" eb="21">
      <t>カイゼン</t>
    </rPh>
    <rPh sb="21" eb="23">
      <t>カサン</t>
    </rPh>
    <phoneticPr fontId="2"/>
  </si>
  <si>
    <t>訪問型独自サービス１２日割・同一３処遇改善加算Ⅴ１３</t>
    <rPh sb="17" eb="19">
      <t>ショグウ</t>
    </rPh>
    <rPh sb="19" eb="21">
      <t>カイゼン</t>
    </rPh>
    <rPh sb="21" eb="23">
      <t>カサン</t>
    </rPh>
    <phoneticPr fontId="2"/>
  </si>
  <si>
    <t>訪問型独自サービス１２日割・同一３処遇改善加算Ⅴ１４</t>
    <rPh sb="17" eb="19">
      <t>ショグウ</t>
    </rPh>
    <rPh sb="19" eb="21">
      <t>カイゼン</t>
    </rPh>
    <rPh sb="21" eb="23">
      <t>カサン</t>
    </rPh>
    <phoneticPr fontId="2"/>
  </si>
  <si>
    <t>訪問型独自サービス１３・同一３処遇改善加算Ⅳ</t>
    <phoneticPr fontId="2"/>
  </si>
  <si>
    <t>訪問型独自サービス１３・同一３処遇改善加算Ⅴ１</t>
    <phoneticPr fontId="2"/>
  </si>
  <si>
    <t>訪問型独自サービス１３・同一３処遇改善加算Ⅴ２</t>
    <phoneticPr fontId="2"/>
  </si>
  <si>
    <t>訪問型独自サービス１３・同一３処遇改善加算Ⅴ３</t>
    <phoneticPr fontId="2"/>
  </si>
  <si>
    <t>訪問型独自サービス１３・同一３処遇改善加算Ⅴ４</t>
    <phoneticPr fontId="2"/>
  </si>
  <si>
    <t>訪問型独自サービス１３・同一３処遇改善加算Ⅴ５</t>
    <phoneticPr fontId="2"/>
  </si>
  <si>
    <t>訪問型独自サービス１３・同一３処遇改善加算Ⅴ６</t>
    <phoneticPr fontId="2"/>
  </si>
  <si>
    <t>訪問型独自サービス１３・同一３処遇改善加算Ⅴ７</t>
    <phoneticPr fontId="2"/>
  </si>
  <si>
    <t>訪問型独自サービス１３・同一３処遇改善加算Ⅴ８</t>
    <phoneticPr fontId="2"/>
  </si>
  <si>
    <t>訪問型独自サービス１３・同一３処遇改善加算Ⅴ９</t>
    <phoneticPr fontId="2"/>
  </si>
  <si>
    <t>訪問型独自サービス１３・同一３処遇改善加算Ⅴ１０</t>
    <phoneticPr fontId="2"/>
  </si>
  <si>
    <t>訪問型独自サービス１３・同一３処遇改善加算Ⅴ１１</t>
    <phoneticPr fontId="2"/>
  </si>
  <si>
    <t>訪問型独自サービス１３・同一３処遇改善加算Ⅴ１２</t>
    <phoneticPr fontId="2"/>
  </si>
  <si>
    <t>訪問型独自サービス１３・同一３処遇改善加算Ⅴ１３</t>
    <phoneticPr fontId="2"/>
  </si>
  <si>
    <t>訪問型独自サービス１３・同一３処遇改善加算Ⅴ１４</t>
    <phoneticPr fontId="2"/>
  </si>
  <si>
    <t>訪問型独自サービス１３日割・同一３処遇改善加算Ⅳ</t>
    <rPh sb="17" eb="19">
      <t>ショグウ</t>
    </rPh>
    <rPh sb="19" eb="21">
      <t>カイゼン</t>
    </rPh>
    <rPh sb="21" eb="23">
      <t>カサン</t>
    </rPh>
    <phoneticPr fontId="2"/>
  </si>
  <si>
    <t>訪問型独自サービス１３日割・同一３処遇改善加算Ⅴ１</t>
    <rPh sb="17" eb="19">
      <t>ショグウ</t>
    </rPh>
    <rPh sb="19" eb="21">
      <t>カイゼン</t>
    </rPh>
    <rPh sb="21" eb="23">
      <t>カサン</t>
    </rPh>
    <phoneticPr fontId="2"/>
  </si>
  <si>
    <t>訪問型独自サービス１３日割・同一３処遇改善加算Ⅴ２</t>
    <rPh sb="17" eb="19">
      <t>ショグウ</t>
    </rPh>
    <rPh sb="19" eb="21">
      <t>カイゼン</t>
    </rPh>
    <rPh sb="21" eb="23">
      <t>カサン</t>
    </rPh>
    <phoneticPr fontId="2"/>
  </si>
  <si>
    <t>訪問型独自サービス１３日割・同一３処遇改善加算Ⅴ３</t>
    <rPh sb="17" eb="19">
      <t>ショグウ</t>
    </rPh>
    <rPh sb="19" eb="21">
      <t>カイゼン</t>
    </rPh>
    <rPh sb="21" eb="23">
      <t>カサン</t>
    </rPh>
    <phoneticPr fontId="2"/>
  </si>
  <si>
    <t>訪問型独自サービス１３日割・同一３処遇改善加算Ⅴ４</t>
    <rPh sb="17" eb="19">
      <t>ショグウ</t>
    </rPh>
    <rPh sb="19" eb="21">
      <t>カイゼン</t>
    </rPh>
    <rPh sb="21" eb="23">
      <t>カサン</t>
    </rPh>
    <phoneticPr fontId="2"/>
  </si>
  <si>
    <t>訪問型独自サービス１３日割・同一３処遇改善加算Ⅴ５</t>
    <rPh sb="17" eb="19">
      <t>ショグウ</t>
    </rPh>
    <rPh sb="19" eb="21">
      <t>カイゼン</t>
    </rPh>
    <rPh sb="21" eb="23">
      <t>カサン</t>
    </rPh>
    <phoneticPr fontId="2"/>
  </si>
  <si>
    <t>訪問型独自サービス１３日割・同一３処遇改善加算Ⅴ６</t>
    <rPh sb="17" eb="19">
      <t>ショグウ</t>
    </rPh>
    <rPh sb="19" eb="21">
      <t>カイゼン</t>
    </rPh>
    <rPh sb="21" eb="23">
      <t>カサン</t>
    </rPh>
    <phoneticPr fontId="2"/>
  </si>
  <si>
    <t>訪問型独自サービス１３日割・同一３処遇改善加算Ⅴ７</t>
    <rPh sb="17" eb="19">
      <t>ショグウ</t>
    </rPh>
    <rPh sb="19" eb="21">
      <t>カイゼン</t>
    </rPh>
    <rPh sb="21" eb="23">
      <t>カサン</t>
    </rPh>
    <phoneticPr fontId="2"/>
  </si>
  <si>
    <t>訪問型独自サービス１３日割・同一３処遇改善加算Ⅴ８</t>
    <rPh sb="17" eb="19">
      <t>ショグウ</t>
    </rPh>
    <rPh sb="19" eb="21">
      <t>カイゼン</t>
    </rPh>
    <rPh sb="21" eb="23">
      <t>カサン</t>
    </rPh>
    <phoneticPr fontId="2"/>
  </si>
  <si>
    <t>訪問型独自サービス１３日割・同一３処遇改善加算Ⅴ９</t>
    <rPh sb="17" eb="19">
      <t>ショグウ</t>
    </rPh>
    <rPh sb="19" eb="21">
      <t>カイゼン</t>
    </rPh>
    <rPh sb="21" eb="23">
      <t>カサン</t>
    </rPh>
    <phoneticPr fontId="2"/>
  </si>
  <si>
    <t>訪問型独自サービス１３日割・同一３処遇改善加算Ⅴ１０</t>
    <rPh sb="17" eb="19">
      <t>ショグウ</t>
    </rPh>
    <rPh sb="19" eb="21">
      <t>カイゼン</t>
    </rPh>
    <rPh sb="21" eb="23">
      <t>カサン</t>
    </rPh>
    <phoneticPr fontId="2"/>
  </si>
  <si>
    <t>訪問型独自サービス１３日割・同一３処遇改善加算Ⅴ１１</t>
    <rPh sb="17" eb="19">
      <t>ショグウ</t>
    </rPh>
    <rPh sb="19" eb="21">
      <t>カイゼン</t>
    </rPh>
    <rPh sb="21" eb="23">
      <t>カサン</t>
    </rPh>
    <phoneticPr fontId="2"/>
  </si>
  <si>
    <t>訪問型独自サービス１３日割・同一３処遇改善加算Ⅴ１２</t>
    <rPh sb="17" eb="19">
      <t>ショグウ</t>
    </rPh>
    <rPh sb="19" eb="21">
      <t>カイゼン</t>
    </rPh>
    <rPh sb="21" eb="23">
      <t>カサン</t>
    </rPh>
    <phoneticPr fontId="2"/>
  </si>
  <si>
    <t>訪問型独自サービス１３日割・同一３処遇改善加算Ⅴ１３</t>
    <rPh sb="17" eb="19">
      <t>ショグウ</t>
    </rPh>
    <rPh sb="19" eb="21">
      <t>カイゼン</t>
    </rPh>
    <rPh sb="21" eb="23">
      <t>カサン</t>
    </rPh>
    <phoneticPr fontId="2"/>
  </si>
  <si>
    <t>訪問型独自サービス１３日割・同一３処遇改善加算Ⅴ１４</t>
    <rPh sb="17" eb="19">
      <t>ショグウ</t>
    </rPh>
    <rPh sb="19" eb="21">
      <t>カイゼン</t>
    </rPh>
    <rPh sb="21" eb="23">
      <t>カサン</t>
    </rPh>
    <phoneticPr fontId="2"/>
  </si>
  <si>
    <t>通所型独自サービス１１同一１処遇改善加算Ⅳ</t>
    <rPh sb="11" eb="13">
      <t>ドウイツ</t>
    </rPh>
    <rPh sb="14" eb="16">
      <t>ショグウ</t>
    </rPh>
    <rPh sb="16" eb="18">
      <t>カイゼン</t>
    </rPh>
    <rPh sb="18" eb="20">
      <t>カサン</t>
    </rPh>
    <phoneticPr fontId="2"/>
  </si>
  <si>
    <t>通所型独自サービス１１同一１処遇改善加算Ⅴ１</t>
    <rPh sb="11" eb="13">
      <t>ドウイツ</t>
    </rPh>
    <rPh sb="14" eb="16">
      <t>ショグウ</t>
    </rPh>
    <rPh sb="16" eb="18">
      <t>カイゼン</t>
    </rPh>
    <rPh sb="18" eb="20">
      <t>カサン</t>
    </rPh>
    <phoneticPr fontId="2"/>
  </si>
  <si>
    <t>通所型独自サービス１１同一１処遇改善加算Ⅴ２</t>
    <rPh sb="11" eb="13">
      <t>ドウイツ</t>
    </rPh>
    <rPh sb="14" eb="16">
      <t>ショグウ</t>
    </rPh>
    <rPh sb="16" eb="18">
      <t>カイゼン</t>
    </rPh>
    <rPh sb="18" eb="20">
      <t>カサン</t>
    </rPh>
    <phoneticPr fontId="2"/>
  </si>
  <si>
    <t>通所型独自サービス１１同一１処遇改善加算Ⅴ３</t>
    <rPh sb="11" eb="13">
      <t>ドウイツ</t>
    </rPh>
    <rPh sb="14" eb="16">
      <t>ショグウ</t>
    </rPh>
    <rPh sb="16" eb="18">
      <t>カイゼン</t>
    </rPh>
    <rPh sb="18" eb="20">
      <t>カサン</t>
    </rPh>
    <phoneticPr fontId="2"/>
  </si>
  <si>
    <t>通所型独自サービス１１同一１処遇改善加算Ⅴ４</t>
    <rPh sb="11" eb="13">
      <t>ドウイツ</t>
    </rPh>
    <rPh sb="14" eb="16">
      <t>ショグウ</t>
    </rPh>
    <rPh sb="16" eb="18">
      <t>カイゼン</t>
    </rPh>
    <rPh sb="18" eb="20">
      <t>カサン</t>
    </rPh>
    <phoneticPr fontId="2"/>
  </si>
  <si>
    <t>通所型独自サービス１１同一１処遇改善加算Ⅴ５</t>
    <rPh sb="11" eb="13">
      <t>ドウイツ</t>
    </rPh>
    <rPh sb="14" eb="16">
      <t>ショグウ</t>
    </rPh>
    <rPh sb="16" eb="18">
      <t>カイゼン</t>
    </rPh>
    <rPh sb="18" eb="20">
      <t>カサン</t>
    </rPh>
    <phoneticPr fontId="2"/>
  </si>
  <si>
    <t>通所型独自サービス１１同一１処遇改善加算Ⅴ６</t>
    <rPh sb="11" eb="13">
      <t>ドウイツ</t>
    </rPh>
    <rPh sb="14" eb="16">
      <t>ショグウ</t>
    </rPh>
    <rPh sb="16" eb="18">
      <t>カイゼン</t>
    </rPh>
    <rPh sb="18" eb="20">
      <t>カサン</t>
    </rPh>
    <phoneticPr fontId="2"/>
  </si>
  <si>
    <t>通所型独自サービス１１同一１処遇改善加算Ⅴ７</t>
    <rPh sb="11" eb="13">
      <t>ドウイツ</t>
    </rPh>
    <rPh sb="14" eb="16">
      <t>ショグウ</t>
    </rPh>
    <rPh sb="16" eb="18">
      <t>カイゼン</t>
    </rPh>
    <rPh sb="18" eb="20">
      <t>カサン</t>
    </rPh>
    <phoneticPr fontId="2"/>
  </si>
  <si>
    <t>通所型独自サービス１１同一１処遇改善加算Ⅴ８</t>
    <rPh sb="11" eb="13">
      <t>ドウイツ</t>
    </rPh>
    <rPh sb="14" eb="16">
      <t>ショグウ</t>
    </rPh>
    <rPh sb="16" eb="18">
      <t>カイゼン</t>
    </rPh>
    <rPh sb="18" eb="20">
      <t>カサン</t>
    </rPh>
    <phoneticPr fontId="2"/>
  </si>
  <si>
    <t>通所型独自サービス１１同一１処遇改善加算Ⅴ９</t>
    <rPh sb="11" eb="13">
      <t>ドウイツ</t>
    </rPh>
    <rPh sb="14" eb="16">
      <t>ショグウ</t>
    </rPh>
    <rPh sb="16" eb="18">
      <t>カイゼン</t>
    </rPh>
    <rPh sb="18" eb="20">
      <t>カサン</t>
    </rPh>
    <phoneticPr fontId="2"/>
  </si>
  <si>
    <t>通所型独自サービス１１同一１処遇改善加算Ⅴ１０</t>
    <rPh sb="11" eb="13">
      <t>ドウイツ</t>
    </rPh>
    <rPh sb="14" eb="16">
      <t>ショグウ</t>
    </rPh>
    <rPh sb="16" eb="18">
      <t>カイゼン</t>
    </rPh>
    <rPh sb="18" eb="20">
      <t>カサン</t>
    </rPh>
    <phoneticPr fontId="2"/>
  </si>
  <si>
    <t>通所型独自サービス１１同一１処遇改善加算Ⅴ１１</t>
    <rPh sb="11" eb="13">
      <t>ドウイツ</t>
    </rPh>
    <rPh sb="14" eb="16">
      <t>ショグウ</t>
    </rPh>
    <rPh sb="16" eb="18">
      <t>カイゼン</t>
    </rPh>
    <rPh sb="18" eb="20">
      <t>カサン</t>
    </rPh>
    <phoneticPr fontId="2"/>
  </si>
  <si>
    <t>通所型独自サービス１１同一１処遇改善加算Ⅴ１２</t>
    <rPh sb="11" eb="13">
      <t>ドウイツ</t>
    </rPh>
    <rPh sb="14" eb="16">
      <t>ショグウ</t>
    </rPh>
    <rPh sb="16" eb="18">
      <t>カイゼン</t>
    </rPh>
    <rPh sb="18" eb="20">
      <t>カサン</t>
    </rPh>
    <phoneticPr fontId="2"/>
  </si>
  <si>
    <t>通所型独自サービス１１同一１処遇改善加算Ⅴ１３</t>
    <rPh sb="11" eb="13">
      <t>ドウイツ</t>
    </rPh>
    <rPh sb="14" eb="16">
      <t>ショグウ</t>
    </rPh>
    <rPh sb="16" eb="18">
      <t>カイゼン</t>
    </rPh>
    <rPh sb="18" eb="20">
      <t>カサン</t>
    </rPh>
    <phoneticPr fontId="2"/>
  </si>
  <si>
    <t>通所型独自サービス１１同一１処遇改善加算Ⅴ１４</t>
    <rPh sb="11" eb="13">
      <t>ドウイツ</t>
    </rPh>
    <rPh sb="14" eb="16">
      <t>ショグウ</t>
    </rPh>
    <rPh sb="16" eb="18">
      <t>カイゼン</t>
    </rPh>
    <rPh sb="18" eb="20">
      <t>カサン</t>
    </rPh>
    <phoneticPr fontId="2"/>
  </si>
  <si>
    <t>通所型独自サービス１１日割処遇改善加算Ⅳ</t>
  </si>
  <si>
    <t>通所型独自サービス１１日割処遇改善加算Ⅴ１</t>
  </si>
  <si>
    <t>通所型独自サービス１１日割処遇改善加算Ⅴ２</t>
  </si>
  <si>
    <t>通所型独自サービス１１日割処遇改善加算Ⅴ３</t>
  </si>
  <si>
    <t>通所型独自サービス１１日割処遇改善加算Ⅴ４</t>
  </si>
  <si>
    <t>通所型独自サービス１１日割処遇改善加算Ⅴ５</t>
  </si>
  <si>
    <t>通所型独自サービス１１日割処遇改善加算Ⅴ６</t>
  </si>
  <si>
    <t>通所型独自サービス１１日割処遇改善加算Ⅴ７</t>
  </si>
  <si>
    <t>通所型独自サービス１１日割処遇改善加算Ⅴ８</t>
  </si>
  <si>
    <t>通所型独自サービス１１日割処遇改善加算Ⅴ９</t>
  </si>
  <si>
    <t>通所型独自サービス１１日割処遇改善加算Ⅴ１０</t>
  </si>
  <si>
    <t>通所型独自サービス１１日割処遇改善加算Ⅴ１１</t>
  </si>
  <si>
    <t>通所型独自サービス１１日割処遇改善加算Ⅴ１２</t>
  </si>
  <si>
    <t>通所型独自サービス１１日割処遇改善加算Ⅴ１３</t>
  </si>
  <si>
    <t>通所型独自サービス１１日割処遇改善加算Ⅴ１４</t>
  </si>
  <si>
    <t>通所型独自サービス１１日割同一１処遇改善加算Ⅳ</t>
  </si>
  <si>
    <t>通所型独自サービス１１日割同一１処遇改善加算Ⅴ１</t>
  </si>
  <si>
    <t>通所型独自サービス１１日割同一１処遇改善加算Ⅴ２</t>
  </si>
  <si>
    <t>通所型独自サービス１１日割同一１処遇改善加算Ⅴ３</t>
  </si>
  <si>
    <t>通所型独自サービス１１日割同一１処遇改善加算Ⅴ４</t>
  </si>
  <si>
    <t>通所型独自サービス１１日割同一１処遇改善加算Ⅴ５</t>
  </si>
  <si>
    <t>通所型独自サービス１１日割同一１処遇改善加算Ⅴ６</t>
  </si>
  <si>
    <t>通所型独自サービス１１日割同一１処遇改善加算Ⅴ７</t>
  </si>
  <si>
    <t>通所型独自サービス１１日割同一１処遇改善加算Ⅴ８</t>
  </si>
  <si>
    <t>通所型独自サービス１１日割同一１処遇改善加算Ⅴ９</t>
  </si>
  <si>
    <t>通所型独自サービス１１日割同一１処遇改善加算Ⅴ１０</t>
  </si>
  <si>
    <t>通所型独自サービス１１日割同一１処遇改善加算Ⅴ１１</t>
  </si>
  <si>
    <t>通所型独自サービス１１日割同一１処遇改善加算Ⅴ１２</t>
  </si>
  <si>
    <t>通所型独自サービス１１日割同一１処遇改善加算Ⅴ１３</t>
  </si>
  <si>
    <t>通所型独自サービス１１日割同一１処遇改善加算Ⅴ１４</t>
  </si>
  <si>
    <t>通所型独自サービス１２処遇改善加算Ⅳ</t>
    <rPh sb="11" eb="13">
      <t>ショグウ</t>
    </rPh>
    <rPh sb="13" eb="15">
      <t>カイゼン</t>
    </rPh>
    <rPh sb="15" eb="17">
      <t>カサン</t>
    </rPh>
    <phoneticPr fontId="2"/>
  </si>
  <si>
    <t>通所型独自サービス１２処遇改善加算Ⅴ１</t>
    <rPh sb="11" eb="13">
      <t>ショグウ</t>
    </rPh>
    <rPh sb="13" eb="15">
      <t>カイゼン</t>
    </rPh>
    <rPh sb="15" eb="17">
      <t>カサン</t>
    </rPh>
    <phoneticPr fontId="2"/>
  </si>
  <si>
    <t>通所型独自サービス１２処遇改善加算Ⅴ２</t>
    <rPh sb="11" eb="13">
      <t>ショグウ</t>
    </rPh>
    <rPh sb="13" eb="15">
      <t>カイゼン</t>
    </rPh>
    <rPh sb="15" eb="17">
      <t>カサン</t>
    </rPh>
    <phoneticPr fontId="2"/>
  </si>
  <si>
    <t>通所型独自サービス１２処遇改善加算Ⅴ３</t>
    <rPh sb="11" eb="13">
      <t>ショグウ</t>
    </rPh>
    <rPh sb="13" eb="15">
      <t>カイゼン</t>
    </rPh>
    <rPh sb="15" eb="17">
      <t>カサン</t>
    </rPh>
    <phoneticPr fontId="2"/>
  </si>
  <si>
    <t>通所型独自サービス１２処遇改善加算Ⅴ４</t>
    <rPh sb="11" eb="13">
      <t>ショグウ</t>
    </rPh>
    <rPh sb="13" eb="15">
      <t>カイゼン</t>
    </rPh>
    <rPh sb="15" eb="17">
      <t>カサン</t>
    </rPh>
    <phoneticPr fontId="2"/>
  </si>
  <si>
    <t>通所型独自サービス１２処遇改善加算Ⅴ５</t>
    <rPh sb="11" eb="13">
      <t>ショグウ</t>
    </rPh>
    <rPh sb="13" eb="15">
      <t>カイゼン</t>
    </rPh>
    <rPh sb="15" eb="17">
      <t>カサン</t>
    </rPh>
    <phoneticPr fontId="2"/>
  </si>
  <si>
    <t>通所型独自サービス１２処遇改善加算Ⅴ６</t>
    <rPh sb="11" eb="13">
      <t>ショグウ</t>
    </rPh>
    <rPh sb="13" eb="15">
      <t>カイゼン</t>
    </rPh>
    <rPh sb="15" eb="17">
      <t>カサン</t>
    </rPh>
    <phoneticPr fontId="2"/>
  </si>
  <si>
    <t>通所型独自サービス１２処遇改善加算Ⅴ７</t>
    <rPh sb="11" eb="13">
      <t>ショグウ</t>
    </rPh>
    <rPh sb="13" eb="15">
      <t>カイゼン</t>
    </rPh>
    <rPh sb="15" eb="17">
      <t>カサン</t>
    </rPh>
    <phoneticPr fontId="2"/>
  </si>
  <si>
    <t>通所型独自サービス１２処遇改善加算Ⅴ８</t>
    <rPh sb="11" eb="13">
      <t>ショグウ</t>
    </rPh>
    <rPh sb="13" eb="15">
      <t>カイゼン</t>
    </rPh>
    <rPh sb="15" eb="17">
      <t>カサン</t>
    </rPh>
    <phoneticPr fontId="2"/>
  </si>
  <si>
    <t>通所型独自サービス１２処遇改善加算Ⅴ９</t>
    <rPh sb="11" eb="13">
      <t>ショグウ</t>
    </rPh>
    <rPh sb="13" eb="15">
      <t>カイゼン</t>
    </rPh>
    <rPh sb="15" eb="17">
      <t>カサン</t>
    </rPh>
    <phoneticPr fontId="2"/>
  </si>
  <si>
    <t>通所型独自サービス１２処遇改善加算Ⅴ１０</t>
    <rPh sb="11" eb="13">
      <t>ショグウ</t>
    </rPh>
    <rPh sb="13" eb="15">
      <t>カイゼン</t>
    </rPh>
    <rPh sb="15" eb="17">
      <t>カサン</t>
    </rPh>
    <phoneticPr fontId="2"/>
  </si>
  <si>
    <t>通所型独自サービス１２処遇改善加算Ⅴ１１</t>
    <rPh sb="11" eb="13">
      <t>ショグウ</t>
    </rPh>
    <rPh sb="13" eb="15">
      <t>カイゼン</t>
    </rPh>
    <rPh sb="15" eb="17">
      <t>カサン</t>
    </rPh>
    <phoneticPr fontId="2"/>
  </si>
  <si>
    <t>通所型独自サービス１２処遇改善加算Ⅴ１２</t>
    <rPh sb="11" eb="13">
      <t>ショグウ</t>
    </rPh>
    <rPh sb="13" eb="15">
      <t>カイゼン</t>
    </rPh>
    <rPh sb="15" eb="17">
      <t>カサン</t>
    </rPh>
    <phoneticPr fontId="2"/>
  </si>
  <si>
    <t>通所型独自サービス１２処遇改善加算Ⅴ１３</t>
    <rPh sb="11" eb="13">
      <t>ショグウ</t>
    </rPh>
    <rPh sb="13" eb="15">
      <t>カイゼン</t>
    </rPh>
    <rPh sb="15" eb="17">
      <t>カサン</t>
    </rPh>
    <phoneticPr fontId="2"/>
  </si>
  <si>
    <t>通所型独自サービス１２処遇改善加算Ⅴ１４</t>
    <rPh sb="11" eb="13">
      <t>ショグウ</t>
    </rPh>
    <rPh sb="13" eb="15">
      <t>カイゼン</t>
    </rPh>
    <rPh sb="15" eb="17">
      <t>カサン</t>
    </rPh>
    <phoneticPr fontId="2"/>
  </si>
  <si>
    <t>通所型独自サービス１２同一２処遇改善加算Ⅳ</t>
    <rPh sb="14" eb="16">
      <t>ショグウ</t>
    </rPh>
    <rPh sb="16" eb="18">
      <t>カイゼン</t>
    </rPh>
    <rPh sb="18" eb="20">
      <t>カサン</t>
    </rPh>
    <phoneticPr fontId="2"/>
  </si>
  <si>
    <t>通所型独自サービス１２同一２処遇改善加算Ⅴ１</t>
    <rPh sb="14" eb="16">
      <t>ショグウ</t>
    </rPh>
    <rPh sb="16" eb="18">
      <t>カイゼン</t>
    </rPh>
    <rPh sb="18" eb="20">
      <t>カサン</t>
    </rPh>
    <phoneticPr fontId="2"/>
  </si>
  <si>
    <t>通所型独自サービス１２同一２処遇改善加算Ⅴ２</t>
    <rPh sb="14" eb="16">
      <t>ショグウ</t>
    </rPh>
    <rPh sb="16" eb="18">
      <t>カイゼン</t>
    </rPh>
    <rPh sb="18" eb="20">
      <t>カサン</t>
    </rPh>
    <phoneticPr fontId="2"/>
  </si>
  <si>
    <t>通所型独自サービス１２同一２処遇改善加算Ⅴ３</t>
    <rPh sb="14" eb="16">
      <t>ショグウ</t>
    </rPh>
    <rPh sb="16" eb="18">
      <t>カイゼン</t>
    </rPh>
    <rPh sb="18" eb="20">
      <t>カサン</t>
    </rPh>
    <phoneticPr fontId="2"/>
  </si>
  <si>
    <t>通所型独自サービス１２同一２処遇改善加算Ⅴ４</t>
    <rPh sb="14" eb="16">
      <t>ショグウ</t>
    </rPh>
    <rPh sb="16" eb="18">
      <t>カイゼン</t>
    </rPh>
    <rPh sb="18" eb="20">
      <t>カサン</t>
    </rPh>
    <phoneticPr fontId="2"/>
  </si>
  <si>
    <t>通所型独自サービス１２同一２処遇改善加算Ⅴ５</t>
    <rPh sb="14" eb="16">
      <t>ショグウ</t>
    </rPh>
    <rPh sb="16" eb="18">
      <t>カイゼン</t>
    </rPh>
    <rPh sb="18" eb="20">
      <t>カサン</t>
    </rPh>
    <phoneticPr fontId="2"/>
  </si>
  <si>
    <t>通所型独自サービス１２同一２処遇改善加算Ⅴ６</t>
    <rPh sb="14" eb="16">
      <t>ショグウ</t>
    </rPh>
    <rPh sb="16" eb="18">
      <t>カイゼン</t>
    </rPh>
    <rPh sb="18" eb="20">
      <t>カサン</t>
    </rPh>
    <phoneticPr fontId="2"/>
  </si>
  <si>
    <t>通所型独自サービス１２同一２処遇改善加算Ⅴ７</t>
    <rPh sb="14" eb="16">
      <t>ショグウ</t>
    </rPh>
    <rPh sb="16" eb="18">
      <t>カイゼン</t>
    </rPh>
    <rPh sb="18" eb="20">
      <t>カサン</t>
    </rPh>
    <phoneticPr fontId="2"/>
  </si>
  <si>
    <t>通所型独自サービス１２同一２処遇改善加算Ⅴ８</t>
    <rPh sb="14" eb="16">
      <t>ショグウ</t>
    </rPh>
    <rPh sb="16" eb="18">
      <t>カイゼン</t>
    </rPh>
    <rPh sb="18" eb="20">
      <t>カサン</t>
    </rPh>
    <phoneticPr fontId="2"/>
  </si>
  <si>
    <t>通所型独自サービス１２同一２処遇改善加算Ⅴ９</t>
    <rPh sb="14" eb="16">
      <t>ショグウ</t>
    </rPh>
    <rPh sb="16" eb="18">
      <t>カイゼン</t>
    </rPh>
    <rPh sb="18" eb="20">
      <t>カサン</t>
    </rPh>
    <phoneticPr fontId="2"/>
  </si>
  <si>
    <t>通所型独自サービス１２同一２処遇改善加算Ⅴ１０</t>
    <rPh sb="14" eb="16">
      <t>ショグウ</t>
    </rPh>
    <rPh sb="16" eb="18">
      <t>カイゼン</t>
    </rPh>
    <rPh sb="18" eb="20">
      <t>カサン</t>
    </rPh>
    <phoneticPr fontId="2"/>
  </si>
  <si>
    <t>通所型独自サービス１２同一２処遇改善加算Ⅴ１１</t>
    <rPh sb="14" eb="16">
      <t>ショグウ</t>
    </rPh>
    <rPh sb="16" eb="18">
      <t>カイゼン</t>
    </rPh>
    <rPh sb="18" eb="20">
      <t>カサン</t>
    </rPh>
    <phoneticPr fontId="2"/>
  </si>
  <si>
    <t>通所型独自サービス１２同一２処遇改善加算Ⅴ１２</t>
    <rPh sb="14" eb="16">
      <t>ショグウ</t>
    </rPh>
    <rPh sb="16" eb="18">
      <t>カイゼン</t>
    </rPh>
    <rPh sb="18" eb="20">
      <t>カサン</t>
    </rPh>
    <phoneticPr fontId="2"/>
  </si>
  <si>
    <t>通所型独自サービス１２同一２処遇改善加算Ⅴ１３</t>
    <rPh sb="14" eb="16">
      <t>ショグウ</t>
    </rPh>
    <rPh sb="16" eb="18">
      <t>カイゼン</t>
    </rPh>
    <rPh sb="18" eb="20">
      <t>カサン</t>
    </rPh>
    <phoneticPr fontId="2"/>
  </si>
  <si>
    <t>通所型独自サービス１２同一２処遇改善加算Ⅴ１４</t>
    <rPh sb="14" eb="16">
      <t>ショグウ</t>
    </rPh>
    <rPh sb="16" eb="18">
      <t>カイゼン</t>
    </rPh>
    <rPh sb="18" eb="20">
      <t>カサン</t>
    </rPh>
    <phoneticPr fontId="2"/>
  </si>
  <si>
    <t>通所型独自サービス１２日割処遇改善加算Ⅳ</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</si>
  <si>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</si>
  <si>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通所型独自サービス１２日割処遇改善加算Ⅴ２</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</si>
  <si>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通所型独自サービス１２日割処遇改善加算Ⅴ３</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</si>
  <si>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通所型独自サービス１２日割処遇改善加算Ⅴ４</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</si>
  <si>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通所型独自サービス１２日割処遇改善加算Ⅴ５</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</si>
  <si>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通所型独自サービス１２日割処遇改善加算Ⅴ６</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</si>
  <si>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通所型独自サービス１２日割処遇改善加算Ⅴ７</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</si>
  <si>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通所型独自サービス１２日割処遇改善加算Ⅴ８</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</si>
  <si>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通所型独自サービス１２日割処遇改善加算Ⅴ９</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</si>
  <si>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通所型独自サービス１２日割処遇改善加算Ⅴ１０</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</si>
  <si>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通所型独自サービス１２日割処遇改善加算Ⅴ１１</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</si>
  <si>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通所型独自サービス１２日割処遇改善加算Ⅴ１２</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</si>
  <si>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通所型独自サービス１２日割処遇改善加算Ⅴ１３</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</si>
  <si>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通所型独自サービス１２日割処遇改善加算Ⅴ１４</t>
    <rPh sb="0" eb="3">
      <t>ツウショガタ</t>
    </rPh>
    <rPh sb="3" eb="5">
      <t>ドクジ</t>
    </rPh>
    <rPh sb="11" eb="12">
      <t>ヒ</t>
    </rPh>
    <rPh sb="12" eb="13">
      <t>ワ</t>
    </rPh>
    <rPh sb="13" eb="15">
      <t>ショグウ</t>
    </rPh>
    <rPh sb="15" eb="17">
      <t>カイゼン</t>
    </rPh>
    <rPh sb="17" eb="19">
      <t>カサン</t>
    </rPh>
    <phoneticPr fontId="2"/>
  </si>
  <si>
    <t>通所型独自サービス１２日割同一２処遇改善加算Ⅳ</t>
    <rPh sb="0" eb="3">
      <t>ツウショガタ</t>
    </rPh>
    <rPh sb="3" eb="5">
      <t>ドクジ</t>
    </rPh>
    <rPh sb="11" eb="12">
      <t>ヒ</t>
    </rPh>
    <rPh sb="12" eb="13">
      <t>ワ</t>
    </rPh>
    <rPh sb="13" eb="15">
      <t>ドウイツ</t>
    </rPh>
    <phoneticPr fontId="2"/>
  </si>
  <si>
    <t>通所型独自サービス１２日割同一２処遇改善加算Ⅴ１</t>
    <rPh sb="0" eb="3">
      <t>ツウショガタ</t>
    </rPh>
    <rPh sb="3" eb="5">
      <t>ドクジ</t>
    </rPh>
    <rPh sb="11" eb="12">
      <t>ヒ</t>
    </rPh>
    <rPh sb="12" eb="13">
      <t>ワ</t>
    </rPh>
    <rPh sb="13" eb="15">
      <t>ドウイツ</t>
    </rPh>
    <phoneticPr fontId="2"/>
  </si>
  <si>
    <t>通所型独自サービス１２日割同一２処遇改善加算Ⅴ２</t>
    <rPh sb="0" eb="3">
      <t>ツウショガタ</t>
    </rPh>
    <rPh sb="3" eb="5">
      <t>ドクジ</t>
    </rPh>
    <rPh sb="11" eb="12">
      <t>ヒ</t>
    </rPh>
    <rPh sb="12" eb="13">
      <t>ワ</t>
    </rPh>
    <rPh sb="13" eb="15">
      <t>ドウイツ</t>
    </rPh>
    <phoneticPr fontId="2"/>
  </si>
  <si>
    <t>通所型独自サービス１２日割同一２処遇改善加算Ⅴ３</t>
    <rPh sb="0" eb="3">
      <t>ツウショガタ</t>
    </rPh>
    <rPh sb="3" eb="5">
      <t>ドクジ</t>
    </rPh>
    <rPh sb="11" eb="12">
      <t>ヒ</t>
    </rPh>
    <rPh sb="12" eb="13">
      <t>ワ</t>
    </rPh>
    <rPh sb="13" eb="15">
      <t>ドウイツ</t>
    </rPh>
    <phoneticPr fontId="2"/>
  </si>
  <si>
    <t>通所型独自サービス１２日割同一２処遇改善加算Ⅴ４</t>
    <rPh sb="0" eb="3">
      <t>ツウショガタ</t>
    </rPh>
    <rPh sb="3" eb="5">
      <t>ドクジ</t>
    </rPh>
    <rPh sb="11" eb="12">
      <t>ヒ</t>
    </rPh>
    <rPh sb="12" eb="13">
      <t>ワ</t>
    </rPh>
    <rPh sb="13" eb="15">
      <t>ドウイツ</t>
    </rPh>
    <phoneticPr fontId="2"/>
  </si>
  <si>
    <t>通所型独自サービス１２日割同一２処遇改善加算Ⅴ５</t>
    <rPh sb="0" eb="3">
      <t>ツウショガタ</t>
    </rPh>
    <rPh sb="3" eb="5">
      <t>ドクジ</t>
    </rPh>
    <rPh sb="11" eb="12">
      <t>ヒ</t>
    </rPh>
    <rPh sb="12" eb="13">
      <t>ワ</t>
    </rPh>
    <rPh sb="13" eb="15">
      <t>ドウイツ</t>
    </rPh>
    <phoneticPr fontId="2"/>
  </si>
  <si>
    <t>通所型独自サービス１２日割同一２処遇改善加算Ⅴ６</t>
    <rPh sb="0" eb="3">
      <t>ツウショガタ</t>
    </rPh>
    <rPh sb="3" eb="5">
      <t>ドクジ</t>
    </rPh>
    <rPh sb="11" eb="12">
      <t>ヒ</t>
    </rPh>
    <rPh sb="12" eb="13">
      <t>ワ</t>
    </rPh>
    <rPh sb="13" eb="15">
      <t>ドウイツ</t>
    </rPh>
    <phoneticPr fontId="2"/>
  </si>
  <si>
    <t>通所型独自サービス１２日割同一２処遇改善加算Ⅴ７</t>
    <rPh sb="0" eb="3">
      <t>ツウショガタ</t>
    </rPh>
    <rPh sb="3" eb="5">
      <t>ドクジ</t>
    </rPh>
    <rPh sb="11" eb="12">
      <t>ヒ</t>
    </rPh>
    <rPh sb="12" eb="13">
      <t>ワ</t>
    </rPh>
    <rPh sb="13" eb="15">
      <t>ドウイツ</t>
    </rPh>
    <phoneticPr fontId="2"/>
  </si>
  <si>
    <t>通所型独自サービス１２日割同一２処遇改善加算Ⅴ８</t>
    <rPh sb="0" eb="3">
      <t>ツウショガタ</t>
    </rPh>
    <rPh sb="3" eb="5">
      <t>ドクジ</t>
    </rPh>
    <rPh sb="11" eb="12">
      <t>ヒ</t>
    </rPh>
    <rPh sb="12" eb="13">
      <t>ワ</t>
    </rPh>
    <rPh sb="13" eb="15">
      <t>ドウイツ</t>
    </rPh>
    <phoneticPr fontId="2"/>
  </si>
  <si>
    <t>通所型独自サービス１２日割同一２処遇改善加算Ⅴ９</t>
    <rPh sb="0" eb="3">
      <t>ツウショガタ</t>
    </rPh>
    <rPh sb="3" eb="5">
      <t>ドクジ</t>
    </rPh>
    <rPh sb="11" eb="12">
      <t>ヒ</t>
    </rPh>
    <rPh sb="12" eb="13">
      <t>ワ</t>
    </rPh>
    <rPh sb="13" eb="15">
      <t>ドウイツ</t>
    </rPh>
    <phoneticPr fontId="2"/>
  </si>
  <si>
    <t>通所型独自サービス１２日割同一２処遇改善加算Ⅴ１０</t>
    <rPh sb="0" eb="3">
      <t>ツウショガタ</t>
    </rPh>
    <rPh sb="3" eb="5">
      <t>ドクジ</t>
    </rPh>
    <rPh sb="11" eb="12">
      <t>ヒ</t>
    </rPh>
    <rPh sb="12" eb="13">
      <t>ワ</t>
    </rPh>
    <rPh sb="13" eb="15">
      <t>ドウイツ</t>
    </rPh>
    <phoneticPr fontId="2"/>
  </si>
  <si>
    <t>通所型独自サービス１２日割同一２処遇改善加算Ⅴ１１</t>
    <rPh sb="0" eb="3">
      <t>ツウショガタ</t>
    </rPh>
    <rPh sb="3" eb="5">
      <t>ドクジ</t>
    </rPh>
    <rPh sb="11" eb="12">
      <t>ヒ</t>
    </rPh>
    <rPh sb="12" eb="13">
      <t>ワ</t>
    </rPh>
    <rPh sb="13" eb="15">
      <t>ドウイツ</t>
    </rPh>
    <phoneticPr fontId="2"/>
  </si>
  <si>
    <t>通所型独自サービス１２日割同一２処遇改善加算Ⅴ１２</t>
    <rPh sb="0" eb="3">
      <t>ツウショガタ</t>
    </rPh>
    <rPh sb="3" eb="5">
      <t>ドクジ</t>
    </rPh>
    <rPh sb="11" eb="12">
      <t>ヒ</t>
    </rPh>
    <rPh sb="12" eb="13">
      <t>ワ</t>
    </rPh>
    <rPh sb="13" eb="15">
      <t>ドウイツ</t>
    </rPh>
    <phoneticPr fontId="2"/>
  </si>
  <si>
    <t>通所型独自サービス１２日割同一２処遇改善加算Ⅴ１３</t>
    <rPh sb="0" eb="3">
      <t>ツウショガタ</t>
    </rPh>
    <rPh sb="3" eb="5">
      <t>ドクジ</t>
    </rPh>
    <rPh sb="11" eb="12">
      <t>ヒ</t>
    </rPh>
    <rPh sb="12" eb="13">
      <t>ワ</t>
    </rPh>
    <rPh sb="13" eb="15">
      <t>ドウイツ</t>
    </rPh>
    <phoneticPr fontId="2"/>
  </si>
  <si>
    <t>通所型独自サービス１２日割同一２処遇改善加算Ⅴ１４</t>
    <rPh sb="0" eb="3">
      <t>ツウショガタ</t>
    </rPh>
    <rPh sb="3" eb="5">
      <t>ドクジ</t>
    </rPh>
    <rPh sb="11" eb="12">
      <t>ヒ</t>
    </rPh>
    <rPh sb="12" eb="13">
      <t>ワ</t>
    </rPh>
    <rPh sb="13" eb="15">
      <t>ドウイツ</t>
    </rPh>
    <phoneticPr fontId="2"/>
  </si>
  <si>
    <t>通所型独自サービス１１・定超処遇改善加算Ⅳ</t>
    <rPh sb="13" eb="14">
      <t>コ</t>
    </rPh>
    <phoneticPr fontId="2"/>
  </si>
  <si>
    <t>通所型独自サービス１１・定超処遇改善加算Ⅴ１</t>
    <rPh sb="13" eb="14">
      <t>コ</t>
    </rPh>
    <phoneticPr fontId="2"/>
  </si>
  <si>
    <t>通所型独自サービス１１・定超処遇改善加算Ⅴ２</t>
    <rPh sb="13" eb="14">
      <t>コ</t>
    </rPh>
    <phoneticPr fontId="2"/>
  </si>
  <si>
    <t>通所型独自サービス１１・定超処遇改善加算Ⅴ３</t>
    <rPh sb="13" eb="14">
      <t>コ</t>
    </rPh>
    <phoneticPr fontId="2"/>
  </si>
  <si>
    <t>通所型独自サービス１１・定超処遇改善加算Ⅴ４</t>
    <rPh sb="13" eb="14">
      <t>コ</t>
    </rPh>
    <phoneticPr fontId="2"/>
  </si>
  <si>
    <t>通所型独自サービス１１・定超処遇改善加算Ⅴ５</t>
    <rPh sb="13" eb="14">
      <t>コ</t>
    </rPh>
    <phoneticPr fontId="2"/>
  </si>
  <si>
    <t>通所型独自サービス１１・定超処遇改善加算Ⅴ６</t>
    <rPh sb="13" eb="14">
      <t>コ</t>
    </rPh>
    <phoneticPr fontId="2"/>
  </si>
  <si>
    <t>通所型独自サービス１１・定超処遇改善加算Ⅴ７</t>
    <rPh sb="13" eb="14">
      <t>コ</t>
    </rPh>
    <phoneticPr fontId="2"/>
  </si>
  <si>
    <t>通所型独自サービス１１・定超処遇改善加算Ⅴ８</t>
    <rPh sb="13" eb="14">
      <t>コ</t>
    </rPh>
    <phoneticPr fontId="2"/>
  </si>
  <si>
    <t>通所型独自サービス１１・定超処遇改善加算Ⅴ９</t>
    <rPh sb="13" eb="14">
      <t>コ</t>
    </rPh>
    <phoneticPr fontId="2"/>
  </si>
  <si>
    <t>通所型独自サービス１１・定超処遇改善加算Ⅴ１０</t>
    <rPh sb="13" eb="14">
      <t>コ</t>
    </rPh>
    <phoneticPr fontId="2"/>
  </si>
  <si>
    <t>通所型独自サービス１１・定超処遇改善加算Ⅴ１１</t>
    <rPh sb="13" eb="14">
      <t>コ</t>
    </rPh>
    <phoneticPr fontId="2"/>
  </si>
  <si>
    <t>通所型独自サービス１１・定超処遇改善加算Ⅴ１２</t>
    <rPh sb="13" eb="14">
      <t>コ</t>
    </rPh>
    <phoneticPr fontId="2"/>
  </si>
  <si>
    <t>通所型独自サービス１１・定超処遇改善加算Ⅴ１３</t>
    <rPh sb="13" eb="14">
      <t>コ</t>
    </rPh>
    <phoneticPr fontId="2"/>
  </si>
  <si>
    <t>通所型独自サービス１１・定超処遇改善加算Ⅴ１４</t>
    <rPh sb="13" eb="14">
      <t>コ</t>
    </rPh>
    <phoneticPr fontId="2"/>
  </si>
  <si>
    <t>通所型独自サービス１１・定超同一１処遇改善加算Ⅳ</t>
  </si>
  <si>
    <t>通所型独自サービス１１・定超同一１処遇改善加算Ⅴ１</t>
  </si>
  <si>
    <t>通所型独自サービス１１・定超同一１処遇改善加算Ⅴ２</t>
  </si>
  <si>
    <t>通所型独自サービス１１・定超同一１処遇改善加算Ⅴ３</t>
  </si>
  <si>
    <t>通所型独自サービス１１・定超同一１処遇改善加算Ⅴ４</t>
  </si>
  <si>
    <t>通所型独自サービス１１・定超同一１処遇改善加算Ⅴ５</t>
  </si>
  <si>
    <t>通所型独自サービス１１・定超同一１処遇改善加算Ⅴ６</t>
  </si>
  <si>
    <t>通所型独自サービス１１・定超同一１処遇改善加算Ⅴ７</t>
  </si>
  <si>
    <t>通所型独自サービス１１・定超同一１処遇改善加算Ⅴ８</t>
  </si>
  <si>
    <t>通所型独自サービス１１・定超同一１処遇改善加算Ⅴ９</t>
  </si>
  <si>
    <t>通所型独自サービス１１・定超同一１処遇改善加算Ⅴ１０</t>
  </si>
  <si>
    <t>通所型独自サービス１１・定超同一１処遇改善加算Ⅴ１１</t>
  </si>
  <si>
    <t>通所型独自サービス１１・定超同一１処遇改善加算Ⅴ１２</t>
  </si>
  <si>
    <t>通所型独自サービス１１・定超同一１処遇改善加算Ⅴ１３</t>
  </si>
  <si>
    <t>通所型独自サービス１１・定超同一１処遇改善加算Ⅴ１４</t>
  </si>
  <si>
    <t>通所型独自サービス１１日割・定超処遇改善加算Ⅳ</t>
    <rPh sb="16" eb="18">
      <t>ショグウ</t>
    </rPh>
    <rPh sb="18" eb="20">
      <t>カイゼン</t>
    </rPh>
    <rPh sb="20" eb="22">
      <t>カサン</t>
    </rPh>
    <phoneticPr fontId="2"/>
  </si>
  <si>
    <t>通所型独自サービス１１日割・定超処遇改善加算Ⅴ１</t>
    <rPh sb="16" eb="18">
      <t>ショグウ</t>
    </rPh>
    <rPh sb="18" eb="20">
      <t>カイゼン</t>
    </rPh>
    <rPh sb="20" eb="22">
      <t>カサン</t>
    </rPh>
    <phoneticPr fontId="2"/>
  </si>
  <si>
    <t>通所型独自サービス１１日割・定超処遇改善加算Ⅴ２</t>
    <rPh sb="16" eb="18">
      <t>ショグウ</t>
    </rPh>
    <rPh sb="18" eb="20">
      <t>カイゼン</t>
    </rPh>
    <rPh sb="20" eb="22">
      <t>カサン</t>
    </rPh>
    <phoneticPr fontId="2"/>
  </si>
  <si>
    <t>通所型独自サービス１１日割・定超処遇改善加算Ⅴ３</t>
    <rPh sb="16" eb="18">
      <t>ショグウ</t>
    </rPh>
    <rPh sb="18" eb="20">
      <t>カイゼン</t>
    </rPh>
    <rPh sb="20" eb="22">
      <t>カサン</t>
    </rPh>
    <phoneticPr fontId="2"/>
  </si>
  <si>
    <t>通所型独自サービス１１日割・定超処遇改善加算Ⅴ４</t>
    <rPh sb="16" eb="18">
      <t>ショグウ</t>
    </rPh>
    <rPh sb="18" eb="20">
      <t>カイゼン</t>
    </rPh>
    <rPh sb="20" eb="22">
      <t>カサン</t>
    </rPh>
    <phoneticPr fontId="2"/>
  </si>
  <si>
    <t>通所型独自サービス１１日割・定超処遇改善加算Ⅴ５</t>
    <rPh sb="16" eb="18">
      <t>ショグウ</t>
    </rPh>
    <rPh sb="18" eb="20">
      <t>カイゼン</t>
    </rPh>
    <rPh sb="20" eb="22">
      <t>カサン</t>
    </rPh>
    <phoneticPr fontId="2"/>
  </si>
  <si>
    <t>通所型独自サービス１１日割・定超処遇改善加算Ⅴ６</t>
    <rPh sb="16" eb="18">
      <t>ショグウ</t>
    </rPh>
    <rPh sb="18" eb="20">
      <t>カイゼン</t>
    </rPh>
    <rPh sb="20" eb="22">
      <t>カサン</t>
    </rPh>
    <phoneticPr fontId="2"/>
  </si>
  <si>
    <t>通所型独自サービス１１日割・定超処遇改善加算Ⅴ７</t>
    <rPh sb="16" eb="18">
      <t>ショグウ</t>
    </rPh>
    <rPh sb="18" eb="20">
      <t>カイゼン</t>
    </rPh>
    <rPh sb="20" eb="22">
      <t>カサン</t>
    </rPh>
    <phoneticPr fontId="2"/>
  </si>
  <si>
    <t>通所型独自サービス１１日割・定超処遇改善加算Ⅴ８</t>
    <rPh sb="16" eb="18">
      <t>ショグウ</t>
    </rPh>
    <rPh sb="18" eb="20">
      <t>カイゼン</t>
    </rPh>
    <rPh sb="20" eb="22">
      <t>カサン</t>
    </rPh>
    <phoneticPr fontId="2"/>
  </si>
  <si>
    <t>通所型独自サービス１１日割・定超処遇改善加算Ⅴ９</t>
    <rPh sb="16" eb="18">
      <t>ショグウ</t>
    </rPh>
    <rPh sb="18" eb="20">
      <t>カイゼン</t>
    </rPh>
    <rPh sb="20" eb="22">
      <t>カサン</t>
    </rPh>
    <phoneticPr fontId="2"/>
  </si>
  <si>
    <t>通所型独自サービス１１日割・定超処遇改善加算Ⅴ１０</t>
    <rPh sb="16" eb="18">
      <t>ショグウ</t>
    </rPh>
    <rPh sb="18" eb="20">
      <t>カイゼン</t>
    </rPh>
    <rPh sb="20" eb="22">
      <t>カサン</t>
    </rPh>
    <phoneticPr fontId="2"/>
  </si>
  <si>
    <t>通所型独自サービス１１日割・定超処遇改善加算Ⅴ１１</t>
    <rPh sb="16" eb="18">
      <t>ショグウ</t>
    </rPh>
    <rPh sb="18" eb="20">
      <t>カイゼン</t>
    </rPh>
    <rPh sb="20" eb="22">
      <t>カサン</t>
    </rPh>
    <phoneticPr fontId="2"/>
  </si>
  <si>
    <t>通所型独自サービス１１日割・定超処遇改善加算Ⅴ１２</t>
    <rPh sb="16" eb="18">
      <t>ショグウ</t>
    </rPh>
    <rPh sb="18" eb="20">
      <t>カイゼン</t>
    </rPh>
    <rPh sb="20" eb="22">
      <t>カサン</t>
    </rPh>
    <phoneticPr fontId="2"/>
  </si>
  <si>
    <t>通所型独自サービス１１日割・定超処遇改善加算Ⅴ１３</t>
    <rPh sb="16" eb="18">
      <t>ショグウ</t>
    </rPh>
    <rPh sb="18" eb="20">
      <t>カイゼン</t>
    </rPh>
    <rPh sb="20" eb="22">
      <t>カサン</t>
    </rPh>
    <phoneticPr fontId="2"/>
  </si>
  <si>
    <t>通所型独自サービス１１日割・定超処遇改善加算Ⅴ１４</t>
    <rPh sb="16" eb="18">
      <t>ショグウ</t>
    </rPh>
    <rPh sb="18" eb="20">
      <t>カイゼン</t>
    </rPh>
    <rPh sb="20" eb="22">
      <t>カサン</t>
    </rPh>
    <phoneticPr fontId="2"/>
  </si>
  <si>
    <t>通所型独自サービス１１日割・定超同一１処遇改善加算Ⅳ</t>
  </si>
  <si>
    <t>通所型独自サービス１１日割・定超同一１処遇改善加算Ⅴ１</t>
  </si>
  <si>
    <t>通所型独自サービス１１日割・定超同一１処遇改善加算Ⅴ２</t>
  </si>
  <si>
    <t>通所型独自サービス１１日割・定超同一１処遇改善加算Ⅴ３</t>
  </si>
  <si>
    <t>通所型独自サービス１１日割・定超同一１処遇改善加算Ⅴ４</t>
  </si>
  <si>
    <t>通所型独自サービス１１日割・定超同一１処遇改善加算Ⅴ５</t>
  </si>
  <si>
    <t>通所型独自サービス１１日割・定超同一１処遇改善加算Ⅴ６</t>
  </si>
  <si>
    <t>通所型独自サービス１１日割・定超同一１処遇改善加算Ⅴ７</t>
  </si>
  <si>
    <t>通所型独自サービス１１日割・定超同一１処遇改善加算Ⅴ８</t>
  </si>
  <si>
    <t>通所型独自サービス１１日割・定超同一１処遇改善加算Ⅴ９</t>
  </si>
  <si>
    <t>通所型独自サービス１１日割・定超同一１処遇改善加算Ⅴ１０</t>
  </si>
  <si>
    <t>通所型独自サービス１１日割・定超同一１処遇改善加算Ⅴ１１</t>
  </si>
  <si>
    <t>通所型独自サービス１１日割・定超同一１処遇改善加算Ⅴ１２</t>
  </si>
  <si>
    <t>通所型独自サービス１１日割・定超同一１処遇改善加算Ⅴ１３</t>
  </si>
  <si>
    <t>通所型独自サービス１１日割・定超同一１処遇改善加算Ⅴ１４</t>
  </si>
  <si>
    <t>通所型独自サービス１２・定超処遇改善加算Ⅳ</t>
  </si>
  <si>
    <t>通所型独自サービス１２・定超処遇改善加算Ⅴ１</t>
  </si>
  <si>
    <t>通所型独自サービス１２・定超処遇改善加算Ⅴ２</t>
  </si>
  <si>
    <t>通所型独自サービス１２・定超処遇改善加算Ⅴ３</t>
  </si>
  <si>
    <t>通所型独自サービス１２・定超処遇改善加算Ⅴ４</t>
  </si>
  <si>
    <t>通所型独自サービス１２・定超処遇改善加算Ⅴ５</t>
  </si>
  <si>
    <t>通所型独自サービス１２・定超処遇改善加算Ⅴ６</t>
  </si>
  <si>
    <t>通所型独自サービス１２・定超処遇改善加算Ⅴ７</t>
  </si>
  <si>
    <t>通所型独自サービス１２・定超処遇改善加算Ⅴ８</t>
  </si>
  <si>
    <t>通所型独自サービス１２・定超処遇改善加算Ⅴ９</t>
  </si>
  <si>
    <t>通所型独自サービス１２・定超処遇改善加算Ⅴ１０</t>
  </si>
  <si>
    <t>通所型独自サービス１２・定超処遇改善加算Ⅴ１１</t>
  </si>
  <si>
    <t>通所型独自サービス１２・定超処遇改善加算Ⅴ１２</t>
  </si>
  <si>
    <t>通所型独自サービス１２・定超処遇改善加算Ⅴ１３</t>
  </si>
  <si>
    <t>通所型独自サービス１２・定超処遇改善加算Ⅴ１４</t>
  </si>
  <si>
    <t>通所独自型サービス１２・定超同一２処遇改善加算Ⅳ</t>
  </si>
  <si>
    <t>通所独自型サービス１２・定超同一２処遇改善加算Ⅴ１</t>
  </si>
  <si>
    <t>通所独自型サービス１２・定超同一２処遇改善加算Ⅴ２</t>
  </si>
  <si>
    <t>通所独自型サービス１２・定超同一２処遇改善加算Ⅴ３</t>
  </si>
  <si>
    <t>通所独自型サービス１２・定超同一２処遇改善加算Ⅴ４</t>
  </si>
  <si>
    <t>通所独自型サービス１２・定超同一２処遇改善加算Ⅴ５</t>
  </si>
  <si>
    <t>通所独自型サービス１２・定超同一２処遇改善加算Ⅴ６</t>
  </si>
  <si>
    <t>通所独自型サービス１２・定超同一２処遇改善加算Ⅴ７</t>
  </si>
  <si>
    <t>通所独自型サービス１２・定超同一２処遇改善加算Ⅴ８</t>
  </si>
  <si>
    <t>通所独自型サービス１２・定超同一２処遇改善加算Ⅴ９</t>
  </si>
  <si>
    <t>通所独自型サービス１２・定超同一２処遇改善加算Ⅴ１０</t>
  </si>
  <si>
    <t>通所独自型サービス１２・定超同一２処遇改善加算Ⅴ１１</t>
  </si>
  <si>
    <t>通所独自型サービス１２・定超同一２処遇改善加算Ⅴ１２</t>
  </si>
  <si>
    <t>通所独自型サービス１２・定超同一２処遇改善加算Ⅴ１３</t>
  </si>
  <si>
    <t>通所独自型サービス１２・定超同一２処遇改善加算Ⅴ１４</t>
  </si>
  <si>
    <t>通所型独自サービス１２日割・定超処遇改善加算Ⅳ</t>
    <rPh sb="16" eb="18">
      <t>ショグウ</t>
    </rPh>
    <rPh sb="18" eb="20">
      <t>カイゼン</t>
    </rPh>
    <rPh sb="20" eb="22">
      <t>カサン</t>
    </rPh>
    <phoneticPr fontId="2"/>
  </si>
  <si>
    <t>通所型独自サービス１２日割・定超処遇改善加算Ⅴ１</t>
    <rPh sb="16" eb="18">
      <t>ショグウ</t>
    </rPh>
    <rPh sb="18" eb="20">
      <t>カイゼン</t>
    </rPh>
    <rPh sb="20" eb="22">
      <t>カサン</t>
    </rPh>
    <phoneticPr fontId="2"/>
  </si>
  <si>
    <t>通所型独自サービス１２日割・定超処遇改善加算Ⅴ２</t>
    <rPh sb="16" eb="18">
      <t>ショグウ</t>
    </rPh>
    <rPh sb="18" eb="20">
      <t>カイゼン</t>
    </rPh>
    <rPh sb="20" eb="22">
      <t>カサン</t>
    </rPh>
    <phoneticPr fontId="2"/>
  </si>
  <si>
    <t>通所型独自サービス１２日割・定超処遇改善加算Ⅴ３</t>
    <rPh sb="16" eb="18">
      <t>ショグウ</t>
    </rPh>
    <rPh sb="18" eb="20">
      <t>カイゼン</t>
    </rPh>
    <rPh sb="20" eb="22">
      <t>カサン</t>
    </rPh>
    <phoneticPr fontId="2"/>
  </si>
  <si>
    <t>通所型独自サービス１２日割・定超処遇改善加算Ⅴ４</t>
    <rPh sb="16" eb="18">
      <t>ショグウ</t>
    </rPh>
    <rPh sb="18" eb="20">
      <t>カイゼン</t>
    </rPh>
    <rPh sb="20" eb="22">
      <t>カサン</t>
    </rPh>
    <phoneticPr fontId="2"/>
  </si>
  <si>
    <t>通所型独自サービス１２日割・定超処遇改善加算Ⅴ５</t>
    <rPh sb="16" eb="18">
      <t>ショグウ</t>
    </rPh>
    <rPh sb="18" eb="20">
      <t>カイゼン</t>
    </rPh>
    <rPh sb="20" eb="22">
      <t>カサン</t>
    </rPh>
    <phoneticPr fontId="2"/>
  </si>
  <si>
    <t>通所型独自サービス１２日割・定超処遇改善加算Ⅴ６</t>
    <rPh sb="16" eb="18">
      <t>ショグウ</t>
    </rPh>
    <rPh sb="18" eb="20">
      <t>カイゼン</t>
    </rPh>
    <rPh sb="20" eb="22">
      <t>カサン</t>
    </rPh>
    <phoneticPr fontId="2"/>
  </si>
  <si>
    <t>通所型独自サービス１２日割・定超処遇改善加算Ⅴ７</t>
    <rPh sb="16" eb="18">
      <t>ショグウ</t>
    </rPh>
    <rPh sb="18" eb="20">
      <t>カイゼン</t>
    </rPh>
    <rPh sb="20" eb="22">
      <t>カサン</t>
    </rPh>
    <phoneticPr fontId="2"/>
  </si>
  <si>
    <t>通所型独自サービス１２日割・定超処遇改善加算Ⅴ８</t>
    <rPh sb="16" eb="18">
      <t>ショグウ</t>
    </rPh>
    <rPh sb="18" eb="20">
      <t>カイゼン</t>
    </rPh>
    <rPh sb="20" eb="22">
      <t>カサン</t>
    </rPh>
    <phoneticPr fontId="2"/>
  </si>
  <si>
    <t>通所型独自サービス１２日割・定超処遇改善加算Ⅴ９</t>
    <rPh sb="16" eb="18">
      <t>ショグウ</t>
    </rPh>
    <rPh sb="18" eb="20">
      <t>カイゼン</t>
    </rPh>
    <rPh sb="20" eb="22">
      <t>カサン</t>
    </rPh>
    <phoneticPr fontId="2"/>
  </si>
  <si>
    <t>通所型独自サービス１２日割・定超処遇改善加算Ⅴ１０</t>
    <rPh sb="16" eb="18">
      <t>ショグウ</t>
    </rPh>
    <rPh sb="18" eb="20">
      <t>カイゼン</t>
    </rPh>
    <rPh sb="20" eb="22">
      <t>カサン</t>
    </rPh>
    <phoneticPr fontId="2"/>
  </si>
  <si>
    <t>通所型独自サービス１２日割・定超処遇改善加算Ⅴ１１</t>
    <rPh sb="16" eb="18">
      <t>ショグウ</t>
    </rPh>
    <rPh sb="18" eb="20">
      <t>カイゼン</t>
    </rPh>
    <rPh sb="20" eb="22">
      <t>カサン</t>
    </rPh>
    <phoneticPr fontId="2"/>
  </si>
  <si>
    <t>通所型独自サービス１２日割・定超処遇改善加算Ⅴ１２</t>
    <rPh sb="16" eb="18">
      <t>ショグウ</t>
    </rPh>
    <rPh sb="18" eb="20">
      <t>カイゼン</t>
    </rPh>
    <rPh sb="20" eb="22">
      <t>カサン</t>
    </rPh>
    <phoneticPr fontId="2"/>
  </si>
  <si>
    <t>通所型独自サービス１２日割・定超処遇改善加算Ⅴ１３</t>
    <rPh sb="16" eb="18">
      <t>ショグウ</t>
    </rPh>
    <rPh sb="18" eb="20">
      <t>カイゼン</t>
    </rPh>
    <rPh sb="20" eb="22">
      <t>カサン</t>
    </rPh>
    <phoneticPr fontId="2"/>
  </si>
  <si>
    <t>通所型独自サービス１２日割・定超処遇改善加算Ⅴ１４</t>
    <rPh sb="16" eb="18">
      <t>ショグウ</t>
    </rPh>
    <rPh sb="18" eb="20">
      <t>カイゼン</t>
    </rPh>
    <rPh sb="20" eb="22">
      <t>カサン</t>
    </rPh>
    <phoneticPr fontId="2"/>
  </si>
  <si>
    <t>通所型独自サービス１２日割・定超同一２処遇改善加算Ⅳ</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</si>
  <si>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</si>
  <si>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通所型独自サービス１２日割・定超同一２処遇改善加算Ⅴ２</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</si>
  <si>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通所型独自サービス１２日割・定超同一２処遇改善加算Ⅴ３</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</si>
  <si>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通所型独自サービス１２日割・定超同一２処遇改善加算Ⅴ４</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</si>
  <si>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通所型独自サービス１２日割・定超同一２処遇改善加算Ⅴ５</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</si>
  <si>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通所型独自サービス１２日割・定超同一２処遇改善加算Ⅴ６</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</si>
  <si>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通所型独自サービス１２日割・定超同一２処遇改善加算Ⅴ７</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</si>
  <si>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通所型独自サービス１２日割・定超同一２処遇改善加算Ⅴ８</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</si>
  <si>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通所型独自サービス１２日割・定超同一２処遇改善加算Ⅴ９</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</si>
  <si>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通所型独自サービス１２日割・定超同一２処遇改善加算Ⅴ１０</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</si>
  <si>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通所型独自サービス１２日割・定超同一２処遇改善加算Ⅴ１１</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</si>
  <si>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通所型独自サービス１２日割・定超同一２処遇改善加算Ⅴ１２</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</si>
  <si>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通所型独自サービス１２日割・定超同一２処遇改善加算Ⅴ１３</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</si>
  <si>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通所型独自サービス１２日割・定超同一２処遇改善加算Ⅴ１４</t>
    <rPh sb="0" eb="3">
      <t>ツウショガタ</t>
    </rPh>
    <rPh sb="3" eb="5">
      <t>ドクジ</t>
    </rPh>
    <rPh sb="11" eb="12">
      <t>ヒ</t>
    </rPh>
    <rPh sb="12" eb="13">
      <t>ワ</t>
    </rPh>
    <rPh sb="14" eb="15">
      <t>テイ</t>
    </rPh>
    <rPh sb="15" eb="16">
      <t>チョウ</t>
    </rPh>
    <rPh sb="16" eb="18">
      <t>ドウイツ</t>
    </rPh>
    <phoneticPr fontId="2"/>
  </si>
  <si>
    <t>通所型独自サービス１１・人欠処遇改善加算Ⅳ</t>
    <rPh sb="12" eb="13">
      <t>ヒト</t>
    </rPh>
    <rPh sb="13" eb="14">
      <t>ケツ</t>
    </rPh>
    <rPh sb="14" eb="16">
      <t>ショグウ</t>
    </rPh>
    <rPh sb="16" eb="18">
      <t>カイゼン</t>
    </rPh>
    <rPh sb="18" eb="20">
      <t>カサン</t>
    </rPh>
    <phoneticPr fontId="2"/>
  </si>
  <si>
    <t>通所型独自サービス１１・人欠処遇改善加算Ⅴ１</t>
    <rPh sb="12" eb="13">
      <t>ヒト</t>
    </rPh>
    <rPh sb="13" eb="14">
      <t>ケツ</t>
    </rPh>
    <rPh sb="14" eb="16">
      <t>ショグウ</t>
    </rPh>
    <rPh sb="16" eb="18">
      <t>カイゼン</t>
    </rPh>
    <rPh sb="18" eb="20">
      <t>カサン</t>
    </rPh>
    <phoneticPr fontId="2"/>
  </si>
  <si>
    <t>通所型独自サービス１１・人欠処遇改善加算Ⅴ２</t>
    <rPh sb="12" eb="13">
      <t>ヒト</t>
    </rPh>
    <rPh sb="13" eb="14">
      <t>ケツ</t>
    </rPh>
    <rPh sb="14" eb="16">
      <t>ショグウ</t>
    </rPh>
    <rPh sb="16" eb="18">
      <t>カイゼン</t>
    </rPh>
    <rPh sb="18" eb="20">
      <t>カサン</t>
    </rPh>
    <phoneticPr fontId="2"/>
  </si>
  <si>
    <t>通所型独自サービス１１・人欠処遇改善加算Ⅴ３</t>
    <rPh sb="12" eb="13">
      <t>ヒト</t>
    </rPh>
    <rPh sb="13" eb="14">
      <t>ケツ</t>
    </rPh>
    <rPh sb="14" eb="16">
      <t>ショグウ</t>
    </rPh>
    <rPh sb="16" eb="18">
      <t>カイゼン</t>
    </rPh>
    <rPh sb="18" eb="20">
      <t>カサン</t>
    </rPh>
    <phoneticPr fontId="2"/>
  </si>
  <si>
    <t>通所型独自サービス１１・人欠処遇改善加算Ⅴ４</t>
    <rPh sb="12" eb="13">
      <t>ヒト</t>
    </rPh>
    <rPh sb="13" eb="14">
      <t>ケツ</t>
    </rPh>
    <rPh sb="14" eb="16">
      <t>ショグウ</t>
    </rPh>
    <rPh sb="16" eb="18">
      <t>カイゼン</t>
    </rPh>
    <rPh sb="18" eb="20">
      <t>カサン</t>
    </rPh>
    <phoneticPr fontId="2"/>
  </si>
  <si>
    <t>通所型独自サービス１１・人欠処遇改善加算Ⅴ５</t>
    <rPh sb="12" eb="13">
      <t>ヒト</t>
    </rPh>
    <rPh sb="13" eb="14">
      <t>ケツ</t>
    </rPh>
    <rPh sb="14" eb="16">
      <t>ショグウ</t>
    </rPh>
    <rPh sb="16" eb="18">
      <t>カイゼン</t>
    </rPh>
    <rPh sb="18" eb="20">
      <t>カサン</t>
    </rPh>
    <phoneticPr fontId="2"/>
  </si>
  <si>
    <t>通所型独自サービス１１・人欠処遇改善加算Ⅴ６</t>
    <rPh sb="12" eb="13">
      <t>ヒト</t>
    </rPh>
    <rPh sb="13" eb="14">
      <t>ケツ</t>
    </rPh>
    <rPh sb="14" eb="16">
      <t>ショグウ</t>
    </rPh>
    <rPh sb="16" eb="18">
      <t>カイゼン</t>
    </rPh>
    <rPh sb="18" eb="20">
      <t>カサン</t>
    </rPh>
    <phoneticPr fontId="2"/>
  </si>
  <si>
    <t>通所型独自サービス１１・人欠処遇改善加算Ⅴ７</t>
    <rPh sb="12" eb="13">
      <t>ヒト</t>
    </rPh>
    <rPh sb="13" eb="14">
      <t>ケツ</t>
    </rPh>
    <rPh sb="14" eb="16">
      <t>ショグウ</t>
    </rPh>
    <rPh sb="16" eb="18">
      <t>カイゼン</t>
    </rPh>
    <rPh sb="18" eb="20">
      <t>カサン</t>
    </rPh>
    <phoneticPr fontId="2"/>
  </si>
  <si>
    <t>通所型独自サービス１１・人欠処遇改善加算Ⅴ８</t>
    <rPh sb="12" eb="13">
      <t>ヒト</t>
    </rPh>
    <rPh sb="13" eb="14">
      <t>ケツ</t>
    </rPh>
    <rPh sb="14" eb="16">
      <t>ショグウ</t>
    </rPh>
    <rPh sb="16" eb="18">
      <t>カイゼン</t>
    </rPh>
    <rPh sb="18" eb="20">
      <t>カサン</t>
    </rPh>
    <phoneticPr fontId="2"/>
  </si>
  <si>
    <t>通所型独自サービス１１・人欠処遇改善加算Ⅴ９</t>
    <rPh sb="12" eb="13">
      <t>ヒト</t>
    </rPh>
    <rPh sb="13" eb="14">
      <t>ケツ</t>
    </rPh>
    <rPh sb="14" eb="16">
      <t>ショグウ</t>
    </rPh>
    <rPh sb="16" eb="18">
      <t>カイゼン</t>
    </rPh>
    <rPh sb="18" eb="20">
      <t>カサン</t>
    </rPh>
    <phoneticPr fontId="2"/>
  </si>
  <si>
    <t>通所型独自サービス１１・人欠処遇改善加算Ⅴ１０</t>
    <rPh sb="12" eb="13">
      <t>ヒト</t>
    </rPh>
    <rPh sb="13" eb="14">
      <t>ケツ</t>
    </rPh>
    <rPh sb="14" eb="16">
      <t>ショグウ</t>
    </rPh>
    <rPh sb="16" eb="18">
      <t>カイゼン</t>
    </rPh>
    <rPh sb="18" eb="20">
      <t>カサン</t>
    </rPh>
    <phoneticPr fontId="2"/>
  </si>
  <si>
    <t>通所型独自サービス１１・人欠処遇改善加算Ⅴ１１</t>
    <rPh sb="12" eb="13">
      <t>ヒト</t>
    </rPh>
    <rPh sb="13" eb="14">
      <t>ケツ</t>
    </rPh>
    <rPh sb="14" eb="16">
      <t>ショグウ</t>
    </rPh>
    <rPh sb="16" eb="18">
      <t>カイゼン</t>
    </rPh>
    <rPh sb="18" eb="20">
      <t>カサン</t>
    </rPh>
    <phoneticPr fontId="2"/>
  </si>
  <si>
    <t>通所型独自サービス１１・人欠処遇改善加算Ⅴ１２</t>
    <rPh sb="12" eb="13">
      <t>ヒト</t>
    </rPh>
    <rPh sb="13" eb="14">
      <t>ケツ</t>
    </rPh>
    <rPh sb="14" eb="16">
      <t>ショグウ</t>
    </rPh>
    <rPh sb="16" eb="18">
      <t>カイゼン</t>
    </rPh>
    <rPh sb="18" eb="20">
      <t>カサン</t>
    </rPh>
    <phoneticPr fontId="2"/>
  </si>
  <si>
    <t>通所型独自サービス１１・人欠処遇改善加算Ⅴ１３</t>
    <rPh sb="12" eb="13">
      <t>ヒト</t>
    </rPh>
    <rPh sb="13" eb="14">
      <t>ケツ</t>
    </rPh>
    <rPh sb="14" eb="16">
      <t>ショグウ</t>
    </rPh>
    <rPh sb="16" eb="18">
      <t>カイゼン</t>
    </rPh>
    <rPh sb="18" eb="20">
      <t>カサン</t>
    </rPh>
    <phoneticPr fontId="2"/>
  </si>
  <si>
    <t>通所型独自サービス１１・人欠処遇改善加算Ⅴ１４</t>
    <rPh sb="12" eb="13">
      <t>ヒト</t>
    </rPh>
    <rPh sb="13" eb="14">
      <t>ケツ</t>
    </rPh>
    <rPh sb="14" eb="16">
      <t>ショグウ</t>
    </rPh>
    <rPh sb="16" eb="18">
      <t>カイゼン</t>
    </rPh>
    <rPh sb="18" eb="20">
      <t>カサン</t>
    </rPh>
    <phoneticPr fontId="2"/>
  </si>
  <si>
    <t>通所型独自サービス１１・人欠同一１処遇改善加算Ⅳ</t>
    <rPh sb="12" eb="13">
      <t>ヒト</t>
    </rPh>
    <rPh sb="13" eb="14">
      <t>ケツ</t>
    </rPh>
    <rPh sb="14" eb="16">
      <t>ドウイツ</t>
    </rPh>
    <phoneticPr fontId="2"/>
  </si>
  <si>
    <t>通所型独自サービス１１・人欠同一１処遇改善加算Ⅴ１</t>
    <rPh sb="12" eb="13">
      <t>ヒト</t>
    </rPh>
    <rPh sb="13" eb="14">
      <t>ケツ</t>
    </rPh>
    <rPh sb="14" eb="16">
      <t>ドウイツ</t>
    </rPh>
    <phoneticPr fontId="2"/>
  </si>
  <si>
    <t>通所型独自サービス１１・人欠同一１処遇改善加算Ⅴ２</t>
    <rPh sb="12" eb="13">
      <t>ヒト</t>
    </rPh>
    <rPh sb="13" eb="14">
      <t>ケツ</t>
    </rPh>
    <rPh sb="14" eb="16">
      <t>ドウイツ</t>
    </rPh>
    <phoneticPr fontId="2"/>
  </si>
  <si>
    <t>通所型独自サービス１１・人欠同一１処遇改善加算Ⅴ３</t>
    <rPh sb="12" eb="13">
      <t>ヒト</t>
    </rPh>
    <rPh sb="13" eb="14">
      <t>ケツ</t>
    </rPh>
    <rPh sb="14" eb="16">
      <t>ドウイツ</t>
    </rPh>
    <phoneticPr fontId="2"/>
  </si>
  <si>
    <t>通所型独自サービス１１・人欠同一１処遇改善加算Ⅴ４</t>
    <rPh sb="12" eb="13">
      <t>ヒト</t>
    </rPh>
    <rPh sb="13" eb="14">
      <t>ケツ</t>
    </rPh>
    <rPh sb="14" eb="16">
      <t>ドウイツ</t>
    </rPh>
    <phoneticPr fontId="2"/>
  </si>
  <si>
    <t>通所型独自サービス１１・人欠同一１処遇改善加算Ⅴ５</t>
    <rPh sb="12" eb="13">
      <t>ヒト</t>
    </rPh>
    <rPh sb="13" eb="14">
      <t>ケツ</t>
    </rPh>
    <rPh sb="14" eb="16">
      <t>ドウイツ</t>
    </rPh>
    <phoneticPr fontId="2"/>
  </si>
  <si>
    <t>通所型独自サービス１１・人欠同一１処遇改善加算Ⅴ６</t>
    <rPh sb="12" eb="13">
      <t>ヒト</t>
    </rPh>
    <rPh sb="13" eb="14">
      <t>ケツ</t>
    </rPh>
    <rPh sb="14" eb="16">
      <t>ドウイツ</t>
    </rPh>
    <phoneticPr fontId="2"/>
  </si>
  <si>
    <t>通所型独自サービス１１・人欠同一１処遇改善加算Ⅴ７</t>
    <rPh sb="12" eb="13">
      <t>ヒト</t>
    </rPh>
    <rPh sb="13" eb="14">
      <t>ケツ</t>
    </rPh>
    <rPh sb="14" eb="16">
      <t>ドウイツ</t>
    </rPh>
    <phoneticPr fontId="2"/>
  </si>
  <si>
    <t>通所型独自サービス１１・人欠同一１処遇改善加算Ⅴ８</t>
    <rPh sb="12" eb="13">
      <t>ヒト</t>
    </rPh>
    <rPh sb="13" eb="14">
      <t>ケツ</t>
    </rPh>
    <rPh sb="14" eb="16">
      <t>ドウイツ</t>
    </rPh>
    <phoneticPr fontId="2"/>
  </si>
  <si>
    <t>通所型独自サービス１１・人欠同一１処遇改善加算Ⅴ９</t>
    <rPh sb="12" eb="13">
      <t>ヒト</t>
    </rPh>
    <rPh sb="13" eb="14">
      <t>ケツ</t>
    </rPh>
    <rPh sb="14" eb="16">
      <t>ドウイツ</t>
    </rPh>
    <phoneticPr fontId="2"/>
  </si>
  <si>
    <t>通所型独自サービス１１・人欠同一１処遇改善加算Ⅴ１０</t>
    <rPh sb="12" eb="13">
      <t>ヒト</t>
    </rPh>
    <rPh sb="13" eb="14">
      <t>ケツ</t>
    </rPh>
    <rPh sb="14" eb="16">
      <t>ドウイツ</t>
    </rPh>
    <phoneticPr fontId="2"/>
  </si>
  <si>
    <t>通所型独自サービス１１・人欠同一１処遇改善加算Ⅴ１１</t>
    <rPh sb="12" eb="13">
      <t>ヒト</t>
    </rPh>
    <rPh sb="13" eb="14">
      <t>ケツ</t>
    </rPh>
    <rPh sb="14" eb="16">
      <t>ドウイツ</t>
    </rPh>
    <phoneticPr fontId="2"/>
  </si>
  <si>
    <t>通所型独自サービス１１・人欠同一１処遇改善加算Ⅴ１２</t>
    <rPh sb="12" eb="13">
      <t>ヒト</t>
    </rPh>
    <rPh sb="13" eb="14">
      <t>ケツ</t>
    </rPh>
    <rPh sb="14" eb="16">
      <t>ドウイツ</t>
    </rPh>
    <phoneticPr fontId="2"/>
  </si>
  <si>
    <t>通所型独自サービス１１・人欠同一１処遇改善加算Ⅴ１３</t>
    <rPh sb="12" eb="13">
      <t>ヒト</t>
    </rPh>
    <rPh sb="13" eb="14">
      <t>ケツ</t>
    </rPh>
    <rPh sb="14" eb="16">
      <t>ドウイツ</t>
    </rPh>
    <phoneticPr fontId="2"/>
  </si>
  <si>
    <t>通所型独自サービス１１・人欠同一１処遇改善加算Ⅴ１４</t>
    <rPh sb="12" eb="13">
      <t>ヒト</t>
    </rPh>
    <rPh sb="13" eb="14">
      <t>ケツ</t>
    </rPh>
    <rPh sb="14" eb="16">
      <t>ドウイツ</t>
    </rPh>
    <phoneticPr fontId="2"/>
  </si>
  <si>
    <t>通所型独自サービス１１日割・人欠処遇改善加算Ⅳ</t>
    <rPh sb="16" eb="18">
      <t>ショグウ</t>
    </rPh>
    <rPh sb="18" eb="20">
      <t>カイゼン</t>
    </rPh>
    <rPh sb="20" eb="22">
      <t>カサン</t>
    </rPh>
    <phoneticPr fontId="2"/>
  </si>
  <si>
    <t>通所型独自サービス１１日割・人欠処遇改善加算Ⅴ１</t>
    <rPh sb="16" eb="18">
      <t>ショグウ</t>
    </rPh>
    <rPh sb="18" eb="20">
      <t>カイゼン</t>
    </rPh>
    <rPh sb="20" eb="22">
      <t>カサン</t>
    </rPh>
    <phoneticPr fontId="2"/>
  </si>
  <si>
    <t>通所型独自サービス１１日割・人欠処遇改善加算Ⅴ２</t>
    <rPh sb="16" eb="18">
      <t>ショグウ</t>
    </rPh>
    <rPh sb="18" eb="20">
      <t>カイゼン</t>
    </rPh>
    <rPh sb="20" eb="22">
      <t>カサン</t>
    </rPh>
    <phoneticPr fontId="2"/>
  </si>
  <si>
    <t>通所型独自サービス１１日割・人欠処遇改善加算Ⅴ３</t>
    <rPh sb="16" eb="18">
      <t>ショグウ</t>
    </rPh>
    <rPh sb="18" eb="20">
      <t>カイゼン</t>
    </rPh>
    <rPh sb="20" eb="22">
      <t>カサン</t>
    </rPh>
    <phoneticPr fontId="2"/>
  </si>
  <si>
    <t>通所型独自サービス１１日割・人欠処遇改善加算Ⅴ４</t>
    <rPh sb="16" eb="18">
      <t>ショグウ</t>
    </rPh>
    <rPh sb="18" eb="20">
      <t>カイゼン</t>
    </rPh>
    <rPh sb="20" eb="22">
      <t>カサン</t>
    </rPh>
    <phoneticPr fontId="2"/>
  </si>
  <si>
    <t>通所型独自サービス１１日割・人欠処遇改善加算Ⅴ５</t>
    <rPh sb="16" eb="18">
      <t>ショグウ</t>
    </rPh>
    <rPh sb="18" eb="20">
      <t>カイゼン</t>
    </rPh>
    <rPh sb="20" eb="22">
      <t>カサン</t>
    </rPh>
    <phoneticPr fontId="2"/>
  </si>
  <si>
    <t>通所型独自サービス１１日割・人欠処遇改善加算Ⅴ６</t>
    <rPh sb="16" eb="18">
      <t>ショグウ</t>
    </rPh>
    <rPh sb="18" eb="20">
      <t>カイゼン</t>
    </rPh>
    <rPh sb="20" eb="22">
      <t>カサン</t>
    </rPh>
    <phoneticPr fontId="2"/>
  </si>
  <si>
    <t>通所型独自サービス１１日割・人欠処遇改善加算Ⅴ７</t>
    <rPh sb="16" eb="18">
      <t>ショグウ</t>
    </rPh>
    <rPh sb="18" eb="20">
      <t>カイゼン</t>
    </rPh>
    <rPh sb="20" eb="22">
      <t>カサン</t>
    </rPh>
    <phoneticPr fontId="2"/>
  </si>
  <si>
    <t>通所型独自サービス１１日割・人欠処遇改善加算Ⅴ８</t>
    <rPh sb="16" eb="18">
      <t>ショグウ</t>
    </rPh>
    <rPh sb="18" eb="20">
      <t>カイゼン</t>
    </rPh>
    <rPh sb="20" eb="22">
      <t>カサン</t>
    </rPh>
    <phoneticPr fontId="2"/>
  </si>
  <si>
    <t>通所型独自サービス１１日割・人欠処遇改善加算Ⅴ９</t>
    <rPh sb="16" eb="18">
      <t>ショグウ</t>
    </rPh>
    <rPh sb="18" eb="20">
      <t>カイゼン</t>
    </rPh>
    <rPh sb="20" eb="22">
      <t>カサン</t>
    </rPh>
    <phoneticPr fontId="2"/>
  </si>
  <si>
    <t>通所型独自サービス１１日割・人欠処遇改善加算Ⅴ１０</t>
    <rPh sb="16" eb="18">
      <t>ショグウ</t>
    </rPh>
    <rPh sb="18" eb="20">
      <t>カイゼン</t>
    </rPh>
    <rPh sb="20" eb="22">
      <t>カサン</t>
    </rPh>
    <phoneticPr fontId="2"/>
  </si>
  <si>
    <t>通所型独自サービス１１日割・人欠処遇改善加算Ⅴ１１</t>
    <rPh sb="16" eb="18">
      <t>ショグウ</t>
    </rPh>
    <rPh sb="18" eb="20">
      <t>カイゼン</t>
    </rPh>
    <rPh sb="20" eb="22">
      <t>カサン</t>
    </rPh>
    <phoneticPr fontId="2"/>
  </si>
  <si>
    <t>通所型独自サービス１１日割・人欠処遇改善加算Ⅴ１２</t>
    <rPh sb="16" eb="18">
      <t>ショグウ</t>
    </rPh>
    <rPh sb="18" eb="20">
      <t>カイゼン</t>
    </rPh>
    <rPh sb="20" eb="22">
      <t>カサン</t>
    </rPh>
    <phoneticPr fontId="2"/>
  </si>
  <si>
    <t>通所型独自サービス１１日割・人欠処遇改善加算Ⅴ１３</t>
    <rPh sb="16" eb="18">
      <t>ショグウ</t>
    </rPh>
    <rPh sb="18" eb="20">
      <t>カイゼン</t>
    </rPh>
    <rPh sb="20" eb="22">
      <t>カサン</t>
    </rPh>
    <phoneticPr fontId="2"/>
  </si>
  <si>
    <t>通所型独自サービス１１日割・人欠処遇改善加算Ⅴ１４</t>
    <rPh sb="16" eb="18">
      <t>ショグウ</t>
    </rPh>
    <rPh sb="18" eb="20">
      <t>カイゼン</t>
    </rPh>
    <rPh sb="20" eb="22">
      <t>カサン</t>
    </rPh>
    <phoneticPr fontId="2"/>
  </si>
  <si>
    <t>通所独自型サービス１１日割・人欠同一１処遇改善加算Ⅳ</t>
  </si>
  <si>
    <t>通所独自型サービス１１日割・人欠同一１処遇改善加算Ⅴ１</t>
  </si>
  <si>
    <t>通所独自型サービス１１日割・人欠同一１処遇改善加算Ⅴ２</t>
  </si>
  <si>
    <t>通所独自型サービス１１日割・人欠同一１処遇改善加算Ⅴ３</t>
  </si>
  <si>
    <t>通所独自型サービス１１日割・人欠同一１処遇改善加算Ⅴ４</t>
  </si>
  <si>
    <t>通所独自型サービス１１日割・人欠同一１処遇改善加算Ⅴ５</t>
  </si>
  <si>
    <t>通所独自型サービス１１日割・人欠同一１処遇改善加算Ⅴ６</t>
  </si>
  <si>
    <t>通所独自型サービス１１日割・人欠同一１処遇改善加算Ⅴ７</t>
  </si>
  <si>
    <t>通所独自型サービス１１日割・人欠同一１処遇改善加算Ⅴ８</t>
  </si>
  <si>
    <t>通所独自型サービス１１日割・人欠同一１処遇改善加算Ⅴ９</t>
  </si>
  <si>
    <t>通所独自型サービス１１日割・人欠同一１処遇改善加算Ⅴ１０</t>
  </si>
  <si>
    <t>通所独自型サービス１１日割・人欠同一１処遇改善加算Ⅴ１１</t>
  </si>
  <si>
    <t>通所独自型サービス１１日割・人欠同一１処遇改善加算Ⅴ１２</t>
  </si>
  <si>
    <t>通所独自型サービス１１日割・人欠同一１処遇改善加算Ⅴ１３</t>
  </si>
  <si>
    <t>通所独自型サービス１１日割・人欠同一１処遇改善加算Ⅴ１４</t>
  </si>
  <si>
    <t>通所型独自サービス１２・人欠処遇改善加算Ⅳ</t>
    <rPh sb="14" eb="16">
      <t>ショグウ</t>
    </rPh>
    <rPh sb="16" eb="18">
      <t>カイゼン</t>
    </rPh>
    <rPh sb="18" eb="20">
      <t>カサン</t>
    </rPh>
    <phoneticPr fontId="2"/>
  </si>
  <si>
    <t>通所型独自サービス１２・人欠処遇改善加算Ⅴ１</t>
    <rPh sb="14" eb="16">
      <t>ショグウ</t>
    </rPh>
    <rPh sb="16" eb="18">
      <t>カイゼン</t>
    </rPh>
    <rPh sb="18" eb="20">
      <t>カサン</t>
    </rPh>
    <phoneticPr fontId="2"/>
  </si>
  <si>
    <t>通所型独自サービス１２・人欠処遇改善加算Ⅴ２</t>
    <rPh sb="14" eb="16">
      <t>ショグウ</t>
    </rPh>
    <rPh sb="16" eb="18">
      <t>カイゼン</t>
    </rPh>
    <rPh sb="18" eb="20">
      <t>カサン</t>
    </rPh>
    <phoneticPr fontId="2"/>
  </si>
  <si>
    <t>通所型独自サービス１２・人欠処遇改善加算Ⅴ３</t>
    <rPh sb="14" eb="16">
      <t>ショグウ</t>
    </rPh>
    <rPh sb="16" eb="18">
      <t>カイゼン</t>
    </rPh>
    <rPh sb="18" eb="20">
      <t>カサン</t>
    </rPh>
    <phoneticPr fontId="2"/>
  </si>
  <si>
    <t>通所型独自サービス１２・人欠処遇改善加算Ⅴ４</t>
    <rPh sb="14" eb="16">
      <t>ショグウ</t>
    </rPh>
    <rPh sb="16" eb="18">
      <t>カイゼン</t>
    </rPh>
    <rPh sb="18" eb="20">
      <t>カサン</t>
    </rPh>
    <phoneticPr fontId="2"/>
  </si>
  <si>
    <t>通所型独自サービス１２・人欠処遇改善加算Ⅴ５</t>
    <rPh sb="14" eb="16">
      <t>ショグウ</t>
    </rPh>
    <rPh sb="16" eb="18">
      <t>カイゼン</t>
    </rPh>
    <rPh sb="18" eb="20">
      <t>カサン</t>
    </rPh>
    <phoneticPr fontId="2"/>
  </si>
  <si>
    <t>通所型独自サービス１２・人欠処遇改善加算Ⅴ６</t>
    <rPh sb="14" eb="16">
      <t>ショグウ</t>
    </rPh>
    <rPh sb="16" eb="18">
      <t>カイゼン</t>
    </rPh>
    <rPh sb="18" eb="20">
      <t>カサン</t>
    </rPh>
    <phoneticPr fontId="2"/>
  </si>
  <si>
    <t>通所型独自サービス１２・人欠処遇改善加算Ⅴ７</t>
    <rPh sb="14" eb="16">
      <t>ショグウ</t>
    </rPh>
    <rPh sb="16" eb="18">
      <t>カイゼン</t>
    </rPh>
    <rPh sb="18" eb="20">
      <t>カサン</t>
    </rPh>
    <phoneticPr fontId="2"/>
  </si>
  <si>
    <t>通所型独自サービス１２・人欠処遇改善加算Ⅴ８</t>
    <rPh sb="14" eb="16">
      <t>ショグウ</t>
    </rPh>
    <rPh sb="16" eb="18">
      <t>カイゼン</t>
    </rPh>
    <rPh sb="18" eb="20">
      <t>カサン</t>
    </rPh>
    <phoneticPr fontId="2"/>
  </si>
  <si>
    <t>通所型独自サービス１２・人欠処遇改善加算Ⅴ９</t>
    <rPh sb="14" eb="16">
      <t>ショグウ</t>
    </rPh>
    <rPh sb="16" eb="18">
      <t>カイゼン</t>
    </rPh>
    <rPh sb="18" eb="20">
      <t>カサン</t>
    </rPh>
    <phoneticPr fontId="2"/>
  </si>
  <si>
    <t>通所型独自サービス１２・人欠処遇改善加算Ⅴ１０</t>
    <rPh sb="14" eb="16">
      <t>ショグウ</t>
    </rPh>
    <rPh sb="16" eb="18">
      <t>カイゼン</t>
    </rPh>
    <rPh sb="18" eb="20">
      <t>カサン</t>
    </rPh>
    <phoneticPr fontId="2"/>
  </si>
  <si>
    <t>通所型独自サービス１２・人欠処遇改善加算Ⅴ１１</t>
    <rPh sb="14" eb="16">
      <t>ショグウ</t>
    </rPh>
    <rPh sb="16" eb="18">
      <t>カイゼン</t>
    </rPh>
    <rPh sb="18" eb="20">
      <t>カサン</t>
    </rPh>
    <phoneticPr fontId="2"/>
  </si>
  <si>
    <t>通所型独自サービス１２・人欠処遇改善加算Ⅴ１２</t>
    <rPh sb="14" eb="16">
      <t>ショグウ</t>
    </rPh>
    <rPh sb="16" eb="18">
      <t>カイゼン</t>
    </rPh>
    <rPh sb="18" eb="20">
      <t>カサン</t>
    </rPh>
    <phoneticPr fontId="2"/>
  </si>
  <si>
    <t>通所型独自サービス１２・人欠処遇改善加算Ⅴ１３</t>
    <rPh sb="14" eb="16">
      <t>ショグウ</t>
    </rPh>
    <rPh sb="16" eb="18">
      <t>カイゼン</t>
    </rPh>
    <rPh sb="18" eb="20">
      <t>カサン</t>
    </rPh>
    <phoneticPr fontId="2"/>
  </si>
  <si>
    <t>通所型独自サービス１２・人欠処遇改善加算Ⅴ１４</t>
    <rPh sb="14" eb="16">
      <t>ショグウ</t>
    </rPh>
    <rPh sb="16" eb="18">
      <t>カイゼン</t>
    </rPh>
    <rPh sb="18" eb="20">
      <t>カサン</t>
    </rPh>
    <phoneticPr fontId="2"/>
  </si>
  <si>
    <t>通所型独自サービス１２・人欠同一２処遇改善加算Ⅳ</t>
    <rPh sb="14" eb="16">
      <t>ドウイツ</t>
    </rPh>
    <phoneticPr fontId="2"/>
  </si>
  <si>
    <t>通所型独自サービス１２・人欠同一２処遇改善加算Ⅴ１</t>
    <rPh sb="14" eb="16">
      <t>ドウイツ</t>
    </rPh>
    <phoneticPr fontId="2"/>
  </si>
  <si>
    <t>通所型独自サービス１２・人欠同一２処遇改善加算Ⅴ２</t>
    <rPh sb="14" eb="16">
      <t>ドウイツ</t>
    </rPh>
    <phoneticPr fontId="2"/>
  </si>
  <si>
    <t>通所型独自サービス１２・人欠同一２処遇改善加算Ⅴ３</t>
    <rPh sb="14" eb="16">
      <t>ドウイツ</t>
    </rPh>
    <phoneticPr fontId="2"/>
  </si>
  <si>
    <t>通所型独自サービス１２・人欠同一２処遇改善加算Ⅴ４</t>
    <rPh sb="14" eb="16">
      <t>ドウイツ</t>
    </rPh>
    <phoneticPr fontId="2"/>
  </si>
  <si>
    <t>通所型独自サービス１２・人欠同一２処遇改善加算Ⅴ５</t>
    <rPh sb="14" eb="16">
      <t>ドウイツ</t>
    </rPh>
    <phoneticPr fontId="2"/>
  </si>
  <si>
    <t>通所型独自サービス１２・人欠同一２処遇改善加算Ⅴ６</t>
    <rPh sb="14" eb="16">
      <t>ドウイツ</t>
    </rPh>
    <phoneticPr fontId="2"/>
  </si>
  <si>
    <t>通所型独自サービス１２・人欠同一２処遇改善加算Ⅴ７</t>
    <rPh sb="14" eb="16">
      <t>ドウイツ</t>
    </rPh>
    <phoneticPr fontId="2"/>
  </si>
  <si>
    <t>通所型独自サービス１２・人欠同一２処遇改善加算Ⅴ８</t>
    <rPh sb="14" eb="16">
      <t>ドウイツ</t>
    </rPh>
    <phoneticPr fontId="2"/>
  </si>
  <si>
    <t>通所型独自サービス１２・人欠同一２処遇改善加算Ⅴ９</t>
    <rPh sb="14" eb="16">
      <t>ドウイツ</t>
    </rPh>
    <phoneticPr fontId="2"/>
  </si>
  <si>
    <t>通所型独自サービス１２・人欠同一２処遇改善加算Ⅴ１０</t>
    <rPh sb="14" eb="16">
      <t>ドウイツ</t>
    </rPh>
    <phoneticPr fontId="2"/>
  </si>
  <si>
    <t>通所型独自サービス１２・人欠同一２処遇改善加算Ⅴ１１</t>
    <rPh sb="14" eb="16">
      <t>ドウイツ</t>
    </rPh>
    <phoneticPr fontId="2"/>
  </si>
  <si>
    <t>通所型独自サービス１２・人欠同一２処遇改善加算Ⅴ１２</t>
    <rPh sb="14" eb="16">
      <t>ドウイツ</t>
    </rPh>
    <phoneticPr fontId="2"/>
  </si>
  <si>
    <t>通所型独自サービス１２・人欠同一２処遇改善加算Ⅴ１３</t>
    <rPh sb="14" eb="16">
      <t>ドウイツ</t>
    </rPh>
    <phoneticPr fontId="2"/>
  </si>
  <si>
    <t>通所型独自サービス１２・人欠同一２処遇改善加算Ⅴ１４</t>
    <rPh sb="14" eb="16">
      <t>ドウイツ</t>
    </rPh>
    <phoneticPr fontId="2"/>
  </si>
  <si>
    <t>通所型独自サービス１２日割・人欠処遇改善加算Ⅳ</t>
    <rPh sb="16" eb="18">
      <t>ショグウ</t>
    </rPh>
    <rPh sb="18" eb="20">
      <t>カイゼン</t>
    </rPh>
    <rPh sb="20" eb="22">
      <t>カサン</t>
    </rPh>
    <phoneticPr fontId="2"/>
  </si>
  <si>
    <t>通所型独自サービス１２日割・人欠処遇改善加算Ⅴ１</t>
    <rPh sb="16" eb="18">
      <t>ショグウ</t>
    </rPh>
    <rPh sb="18" eb="20">
      <t>カイゼン</t>
    </rPh>
    <rPh sb="20" eb="22">
      <t>カサン</t>
    </rPh>
    <phoneticPr fontId="2"/>
  </si>
  <si>
    <t>通所型独自サービス１２日割・人欠処遇改善加算Ⅴ２</t>
    <rPh sb="16" eb="18">
      <t>ショグウ</t>
    </rPh>
    <rPh sb="18" eb="20">
      <t>カイゼン</t>
    </rPh>
    <rPh sb="20" eb="22">
      <t>カサン</t>
    </rPh>
    <phoneticPr fontId="2"/>
  </si>
  <si>
    <t>通所型独自サービス１２日割・人欠処遇改善加算Ⅴ３</t>
    <rPh sb="16" eb="18">
      <t>ショグウ</t>
    </rPh>
    <rPh sb="18" eb="20">
      <t>カイゼン</t>
    </rPh>
    <rPh sb="20" eb="22">
      <t>カサン</t>
    </rPh>
    <phoneticPr fontId="2"/>
  </si>
  <si>
    <t>通所型独自サービス１２日割・人欠処遇改善加算Ⅴ４</t>
    <rPh sb="16" eb="18">
      <t>ショグウ</t>
    </rPh>
    <rPh sb="18" eb="20">
      <t>カイゼン</t>
    </rPh>
    <rPh sb="20" eb="22">
      <t>カサン</t>
    </rPh>
    <phoneticPr fontId="2"/>
  </si>
  <si>
    <t>通所型独自サービス１２日割・人欠処遇改善加算Ⅴ５</t>
    <rPh sb="16" eb="18">
      <t>ショグウ</t>
    </rPh>
    <rPh sb="18" eb="20">
      <t>カイゼン</t>
    </rPh>
    <rPh sb="20" eb="22">
      <t>カサン</t>
    </rPh>
    <phoneticPr fontId="2"/>
  </si>
  <si>
    <t>通所型独自サービス１２日割・人欠処遇改善加算Ⅴ６</t>
    <rPh sb="16" eb="18">
      <t>ショグウ</t>
    </rPh>
    <rPh sb="18" eb="20">
      <t>カイゼン</t>
    </rPh>
    <rPh sb="20" eb="22">
      <t>カサン</t>
    </rPh>
    <phoneticPr fontId="2"/>
  </si>
  <si>
    <t>通所型独自サービス１２日割・人欠処遇改善加算Ⅴ７</t>
    <rPh sb="16" eb="18">
      <t>ショグウ</t>
    </rPh>
    <rPh sb="18" eb="20">
      <t>カイゼン</t>
    </rPh>
    <rPh sb="20" eb="22">
      <t>カサン</t>
    </rPh>
    <phoneticPr fontId="2"/>
  </si>
  <si>
    <t>通所型独自サービス１２日割・人欠処遇改善加算Ⅴ８</t>
    <rPh sb="16" eb="18">
      <t>ショグウ</t>
    </rPh>
    <rPh sb="18" eb="20">
      <t>カイゼン</t>
    </rPh>
    <rPh sb="20" eb="22">
      <t>カサン</t>
    </rPh>
    <phoneticPr fontId="2"/>
  </si>
  <si>
    <t>通所型独自サービス１２日割・人欠処遇改善加算Ⅴ９</t>
    <rPh sb="16" eb="18">
      <t>ショグウ</t>
    </rPh>
    <rPh sb="18" eb="20">
      <t>カイゼン</t>
    </rPh>
    <rPh sb="20" eb="22">
      <t>カサン</t>
    </rPh>
    <phoneticPr fontId="2"/>
  </si>
  <si>
    <t>通所型独自サービス１２日割・人欠処遇改善加算Ⅴ１０</t>
    <rPh sb="16" eb="18">
      <t>ショグウ</t>
    </rPh>
    <rPh sb="18" eb="20">
      <t>カイゼン</t>
    </rPh>
    <rPh sb="20" eb="22">
      <t>カサン</t>
    </rPh>
    <phoneticPr fontId="2"/>
  </si>
  <si>
    <t>通所型独自サービス１２日割・人欠処遇改善加算Ⅴ１１</t>
    <rPh sb="16" eb="18">
      <t>ショグウ</t>
    </rPh>
    <rPh sb="18" eb="20">
      <t>カイゼン</t>
    </rPh>
    <rPh sb="20" eb="22">
      <t>カサン</t>
    </rPh>
    <phoneticPr fontId="2"/>
  </si>
  <si>
    <t>通所型独自サービス１２日割・人欠処遇改善加算Ⅴ１２</t>
    <rPh sb="16" eb="18">
      <t>ショグウ</t>
    </rPh>
    <rPh sb="18" eb="20">
      <t>カイゼン</t>
    </rPh>
    <rPh sb="20" eb="22">
      <t>カサン</t>
    </rPh>
    <phoneticPr fontId="2"/>
  </si>
  <si>
    <t>通所型独自サービス１２日割・人欠処遇改善加算Ⅴ１３</t>
    <rPh sb="16" eb="18">
      <t>ショグウ</t>
    </rPh>
    <rPh sb="18" eb="20">
      <t>カイゼン</t>
    </rPh>
    <rPh sb="20" eb="22">
      <t>カサン</t>
    </rPh>
    <phoneticPr fontId="2"/>
  </si>
  <si>
    <t>通所型独自サービス１２日割・人欠処遇改善加算Ⅴ１４</t>
    <rPh sb="16" eb="18">
      <t>ショグウ</t>
    </rPh>
    <rPh sb="18" eb="20">
      <t>カイゼン</t>
    </rPh>
    <rPh sb="20" eb="22">
      <t>カサン</t>
    </rPh>
    <phoneticPr fontId="2"/>
  </si>
  <si>
    <t>通所型独自サービス１２日割・人欠同一２処遇改善加算Ⅳ</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</si>
  <si>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</si>
  <si>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通所型独自サービス１２日割・人欠同一２処遇改善加算Ⅴ２</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</si>
  <si>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通所型独自サービス１２日割・人欠同一２処遇改善加算Ⅴ３</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</si>
  <si>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通所型独自サービス１２日割・人欠同一２処遇改善加算Ⅴ４</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</si>
  <si>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通所型独自サービス１２日割・人欠同一２処遇改善加算Ⅴ５</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</si>
  <si>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通所型独自サービス１２日割・人欠同一２処遇改善加算Ⅴ６</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</si>
  <si>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通所型独自サービス１２日割・人欠同一２処遇改善加算Ⅴ７</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</si>
  <si>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通所型独自サービス１２日割・人欠同一２処遇改善加算Ⅴ８</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</si>
  <si>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通所型独自サービス１２日割・人欠同一２処遇改善加算Ⅴ９</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</si>
  <si>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通所型独自サービス１２日割・人欠同一２処遇改善加算Ⅴ１０</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</si>
  <si>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通所型独自サービス１２日割・人欠同一２処遇改善加算Ⅴ１１</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</si>
  <si>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通所型独自サービス１２日割・人欠同一２処遇改善加算Ⅴ１２</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</si>
  <si>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通所型独自サービス１２日割・人欠同一２処遇改善加算Ⅴ１３</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</si>
  <si>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通所型独自サービス１２日割・人欠同一２処遇改善加算Ⅴ１４</t>
    <rPh sb="0" eb="3">
      <t>ツウショガタ</t>
    </rPh>
    <rPh sb="3" eb="5">
      <t>ドクジ</t>
    </rPh>
    <rPh sb="11" eb="12">
      <t>ヒ</t>
    </rPh>
    <rPh sb="12" eb="13">
      <t>ワ</t>
    </rPh>
    <rPh sb="14" eb="15">
      <t>ヒト</t>
    </rPh>
    <rPh sb="15" eb="16">
      <t>ケツ</t>
    </rPh>
    <rPh sb="16" eb="18">
      <t>ドウイツ</t>
    </rPh>
    <phoneticPr fontId="2"/>
  </si>
  <si>
    <t>通所型独自サービス１１処遇改善加算Ⅳ</t>
    <rPh sb="11" eb="13">
      <t>ショグウ</t>
    </rPh>
    <rPh sb="13" eb="15">
      <t>カイゼン</t>
    </rPh>
    <rPh sb="15" eb="17">
      <t>カサン</t>
    </rPh>
    <phoneticPr fontId="2"/>
  </si>
  <si>
    <t>通所型独自サービス１１処遇改善加算Ⅴ１</t>
    <rPh sb="11" eb="13">
      <t>ショグウ</t>
    </rPh>
    <rPh sb="13" eb="15">
      <t>カイゼン</t>
    </rPh>
    <rPh sb="15" eb="17">
      <t>カサン</t>
    </rPh>
    <phoneticPr fontId="2"/>
  </si>
  <si>
    <t>通所型独自サービス１１処遇改善加算Ⅴ２</t>
    <rPh sb="11" eb="13">
      <t>ショグウ</t>
    </rPh>
    <rPh sb="13" eb="15">
      <t>カイゼン</t>
    </rPh>
    <rPh sb="15" eb="17">
      <t>カサン</t>
    </rPh>
    <phoneticPr fontId="2"/>
  </si>
  <si>
    <t>通所型独自サービス１１処遇改善加算Ⅴ３</t>
    <rPh sb="11" eb="13">
      <t>ショグウ</t>
    </rPh>
    <rPh sb="13" eb="15">
      <t>カイゼン</t>
    </rPh>
    <rPh sb="15" eb="17">
      <t>カサン</t>
    </rPh>
    <phoneticPr fontId="2"/>
  </si>
  <si>
    <t>通所型独自サービス１１処遇改善加算Ⅴ４</t>
    <rPh sb="11" eb="13">
      <t>ショグウ</t>
    </rPh>
    <rPh sb="13" eb="15">
      <t>カイゼン</t>
    </rPh>
    <rPh sb="15" eb="17">
      <t>カサン</t>
    </rPh>
    <phoneticPr fontId="2"/>
  </si>
  <si>
    <t>通所型独自サービス１１処遇改善加算Ⅴ５</t>
    <rPh sb="11" eb="13">
      <t>ショグウ</t>
    </rPh>
    <rPh sb="13" eb="15">
      <t>カイゼン</t>
    </rPh>
    <rPh sb="15" eb="17">
      <t>カサン</t>
    </rPh>
    <phoneticPr fontId="2"/>
  </si>
  <si>
    <t>通所型独自サービス１１処遇改善加算Ⅴ６</t>
    <rPh sb="11" eb="13">
      <t>ショグウ</t>
    </rPh>
    <rPh sb="13" eb="15">
      <t>カイゼン</t>
    </rPh>
    <rPh sb="15" eb="17">
      <t>カサン</t>
    </rPh>
    <phoneticPr fontId="2"/>
  </si>
  <si>
    <t>通所型独自サービス１１処遇改善加算Ⅴ７</t>
    <rPh sb="11" eb="13">
      <t>ショグウ</t>
    </rPh>
    <rPh sb="13" eb="15">
      <t>カイゼン</t>
    </rPh>
    <rPh sb="15" eb="17">
      <t>カサン</t>
    </rPh>
    <phoneticPr fontId="2"/>
  </si>
  <si>
    <t>通所型独自サービス１１処遇改善加算Ⅴ８</t>
    <rPh sb="11" eb="13">
      <t>ショグウ</t>
    </rPh>
    <rPh sb="13" eb="15">
      <t>カイゼン</t>
    </rPh>
    <rPh sb="15" eb="17">
      <t>カサン</t>
    </rPh>
    <phoneticPr fontId="2"/>
  </si>
  <si>
    <t>通所型独自サービス１１処遇改善加算Ⅴ９</t>
    <rPh sb="11" eb="13">
      <t>ショグウ</t>
    </rPh>
    <rPh sb="13" eb="15">
      <t>カイゼン</t>
    </rPh>
    <rPh sb="15" eb="17">
      <t>カサン</t>
    </rPh>
    <phoneticPr fontId="2"/>
  </si>
  <si>
    <t>通所型独自サービス１１処遇改善加算Ⅴ１０</t>
    <rPh sb="11" eb="13">
      <t>ショグウ</t>
    </rPh>
    <rPh sb="13" eb="15">
      <t>カイゼン</t>
    </rPh>
    <rPh sb="15" eb="17">
      <t>カサン</t>
    </rPh>
    <phoneticPr fontId="2"/>
  </si>
  <si>
    <t>通所型独自サービス１１処遇改善加算Ⅴ１１</t>
    <rPh sb="11" eb="13">
      <t>ショグウ</t>
    </rPh>
    <rPh sb="13" eb="15">
      <t>カイゼン</t>
    </rPh>
    <rPh sb="15" eb="17">
      <t>カサン</t>
    </rPh>
    <phoneticPr fontId="2"/>
  </si>
  <si>
    <t>通所型独自サービス１１処遇改善加算Ⅴ１２</t>
    <rPh sb="11" eb="13">
      <t>ショグウ</t>
    </rPh>
    <rPh sb="13" eb="15">
      <t>カイゼン</t>
    </rPh>
    <rPh sb="15" eb="17">
      <t>カサン</t>
    </rPh>
    <phoneticPr fontId="2"/>
  </si>
  <si>
    <t>通所型独自サービス１１処遇改善加算Ⅴ１３</t>
    <rPh sb="11" eb="13">
      <t>ショグウ</t>
    </rPh>
    <rPh sb="13" eb="15">
      <t>カイゼン</t>
    </rPh>
    <rPh sb="15" eb="17">
      <t>カサン</t>
    </rPh>
    <phoneticPr fontId="2"/>
  </si>
  <si>
    <t>通所型独自サービス１１処遇改善加算Ⅴ１４</t>
    <rPh sb="11" eb="13">
      <t>ショグウ</t>
    </rPh>
    <rPh sb="13" eb="15">
      <t>カイゼン</t>
    </rPh>
    <rPh sb="15" eb="17">
      <t>カサン</t>
    </rPh>
    <phoneticPr fontId="2"/>
  </si>
  <si>
    <t>訪問型独自サービス１１</t>
    <rPh sb="3" eb="5">
      <t>ドクジ</t>
    </rPh>
    <phoneticPr fontId="3"/>
  </si>
  <si>
    <t>訪問型独自サービス１１日割</t>
    <rPh sb="11" eb="13">
      <t>ヒワ</t>
    </rPh>
    <phoneticPr fontId="2"/>
  </si>
  <si>
    <t>訪問型独自サービス１２</t>
    <phoneticPr fontId="2"/>
  </si>
  <si>
    <t>訪問型独自サービス１２日割</t>
    <phoneticPr fontId="2"/>
  </si>
  <si>
    <t>訪問型独自サービス１３</t>
    <phoneticPr fontId="2"/>
  </si>
  <si>
    <t>訪問型独自サービス１３日割</t>
    <phoneticPr fontId="2"/>
  </si>
  <si>
    <t>訪問型独自高齢者虐待防止措置未実施減算１１</t>
    <phoneticPr fontId="6"/>
  </si>
  <si>
    <t>訪問型独自高齢者虐待防止措置未実施減算１１日割</t>
    <rPh sb="21" eb="23">
      <t>ヒワ</t>
    </rPh>
    <phoneticPr fontId="6"/>
  </si>
  <si>
    <t>訪問型独自高齢者虐待防止措置未実施減算１２</t>
    <phoneticPr fontId="6"/>
  </si>
  <si>
    <t>訪問型独自高齢者虐待防止措置未実施減算１２日割</t>
    <rPh sb="21" eb="23">
      <t>ヒワ</t>
    </rPh>
    <phoneticPr fontId="6"/>
  </si>
  <si>
    <t>訪問型独自高齢者虐待防止措置未実施減算１３</t>
    <phoneticPr fontId="6"/>
  </si>
  <si>
    <t>訪問型独自高齢者虐待防止措置未実施減算１３日割</t>
    <rPh sb="21" eb="23">
      <t>ヒワ</t>
    </rPh>
    <phoneticPr fontId="6"/>
  </si>
  <si>
    <t>訪問型独自サービス同一建物減算１</t>
    <rPh sb="3" eb="5">
      <t>ドクジ</t>
    </rPh>
    <rPh sb="9" eb="11">
      <t>ドウイツ</t>
    </rPh>
    <rPh sb="11" eb="13">
      <t>タテモノ</t>
    </rPh>
    <rPh sb="13" eb="15">
      <t>ゲンサン</t>
    </rPh>
    <phoneticPr fontId="3"/>
  </si>
  <si>
    <t>訪問型独自サービス同一建物減算２</t>
    <rPh sb="3" eb="5">
      <t>ドクジ</t>
    </rPh>
    <rPh sb="9" eb="11">
      <t>ドウイツ</t>
    </rPh>
    <rPh sb="11" eb="13">
      <t>タテモノ</t>
    </rPh>
    <rPh sb="13" eb="15">
      <t>ゲンサン</t>
    </rPh>
    <phoneticPr fontId="3"/>
  </si>
  <si>
    <t>訪問型独自サービス同一建物減算３</t>
    <rPh sb="3" eb="5">
      <t>ドクジ</t>
    </rPh>
    <rPh sb="9" eb="11">
      <t>ドウイツ</t>
    </rPh>
    <rPh sb="11" eb="13">
      <t>タテモノ</t>
    </rPh>
    <rPh sb="13" eb="15">
      <t>ゲンサン</t>
    </rPh>
    <phoneticPr fontId="3"/>
  </si>
  <si>
    <t>ヘ　介護職員等処遇改善加算</t>
    <rPh sb="6" eb="7">
      <t>ナド</t>
    </rPh>
    <phoneticPr fontId="2"/>
  </si>
  <si>
    <t xml:space="preserve">(1)介護職員等処遇改善加算（Ⅰ） </t>
    <rPh sb="7" eb="8">
      <t>ナド</t>
    </rPh>
    <phoneticPr fontId="12"/>
  </si>
  <si>
    <t>所定単位数の245/1000 加算</t>
    <phoneticPr fontId="3"/>
  </si>
  <si>
    <t xml:space="preserve">(2)介護職員等処遇改善加算（Ⅱ） </t>
    <rPh sb="7" eb="8">
      <t>ナド</t>
    </rPh>
    <phoneticPr fontId="12"/>
  </si>
  <si>
    <t>所定単位数の224/1000 加算</t>
    <phoneticPr fontId="6"/>
  </si>
  <si>
    <t xml:space="preserve">(3)介護職員等処遇改善加算（Ⅲ） </t>
    <rPh sb="7" eb="8">
      <t>ナド</t>
    </rPh>
    <phoneticPr fontId="12"/>
  </si>
  <si>
    <t>所定単位数の182/1000 加算</t>
    <phoneticPr fontId="6"/>
  </si>
  <si>
    <t>(4)介護職員等処遇改善加算（Ⅳ）</t>
    <rPh sb="7" eb="8">
      <t>ナド</t>
    </rPh>
    <phoneticPr fontId="12"/>
  </si>
  <si>
    <t>(5)介護職員等処遇改善加算（Ⅴ）</t>
    <rPh sb="7" eb="8">
      <t>ナド</t>
    </rPh>
    <phoneticPr fontId="12"/>
  </si>
  <si>
    <t>※同一建物減算、特別地域加算、中山間地域等における小規模事業所加算、中山間地域等に居住する者へのサービス提供加算及び介護職員処遇等改善加算は、全てのパターンで共通して使用するサービスコードです。</t>
    <rPh sb="56" eb="57">
      <t>オヨ</t>
    </rPh>
    <rPh sb="64" eb="65">
      <t>ナド</t>
    </rPh>
    <phoneticPr fontId="6"/>
  </si>
  <si>
    <t>訪問型独自サービス１１</t>
    <rPh sb="3" eb="5">
      <t>ドクジ</t>
    </rPh>
    <phoneticPr fontId="2"/>
  </si>
  <si>
    <t>訪問型独自サービス１１処遇改善加算Ⅰ</t>
    <rPh sb="11" eb="13">
      <t>ショグウ</t>
    </rPh>
    <rPh sb="13" eb="15">
      <t>カイゼン</t>
    </rPh>
    <rPh sb="15" eb="17">
      <t>カサン</t>
    </rPh>
    <phoneticPr fontId="2"/>
  </si>
  <si>
    <t>所定単位数の245/1000 加算</t>
    <phoneticPr fontId="12"/>
  </si>
  <si>
    <t>訪問型独自サービス１１処遇改善加算Ⅱ</t>
    <rPh sb="11" eb="13">
      <t>ショグウ</t>
    </rPh>
    <rPh sb="13" eb="15">
      <t>カイゼン</t>
    </rPh>
    <rPh sb="15" eb="17">
      <t>カサン</t>
    </rPh>
    <phoneticPr fontId="2"/>
  </si>
  <si>
    <t>所定単位数の224/1000 加算</t>
    <phoneticPr fontId="12"/>
  </si>
  <si>
    <t>訪問型独自サービス１１処遇改善加算Ⅲ</t>
    <rPh sb="11" eb="13">
      <t>ショグウ</t>
    </rPh>
    <rPh sb="13" eb="15">
      <t>カイゼン</t>
    </rPh>
    <rPh sb="15" eb="17">
      <t>カサン</t>
    </rPh>
    <phoneticPr fontId="2"/>
  </si>
  <si>
    <t>所定単位数の182/1000 加算</t>
    <phoneticPr fontId="12"/>
  </si>
  <si>
    <t>訪問型独自高齢者虐待防止措置未実施減算１１</t>
    <phoneticPr fontId="5"/>
  </si>
  <si>
    <t>訪問型独自サービス１１日割処遇改善加算Ⅰ</t>
    <rPh sb="11" eb="13">
      <t>ヒワ</t>
    </rPh>
    <rPh sb="13" eb="15">
      <t>ショグウ</t>
    </rPh>
    <rPh sb="15" eb="17">
      <t>カイゼン</t>
    </rPh>
    <rPh sb="17" eb="19">
      <t>カサン</t>
    </rPh>
    <phoneticPr fontId="2"/>
  </si>
  <si>
    <t>訪問型独自サービス１１日割処遇改善加算Ⅱ</t>
    <rPh sb="11" eb="13">
      <t>ヒワ</t>
    </rPh>
    <rPh sb="13" eb="15">
      <t>ショグウ</t>
    </rPh>
    <rPh sb="15" eb="17">
      <t>カイゼン</t>
    </rPh>
    <rPh sb="17" eb="19">
      <t>カサン</t>
    </rPh>
    <phoneticPr fontId="2"/>
  </si>
  <si>
    <t>訪問型独自サービス１１日割処遇改善加算Ⅲ</t>
    <rPh sb="11" eb="13">
      <t>ヒワ</t>
    </rPh>
    <rPh sb="13" eb="15">
      <t>ショグウ</t>
    </rPh>
    <rPh sb="15" eb="17">
      <t>カイゼン</t>
    </rPh>
    <rPh sb="17" eb="19">
      <t>カサン</t>
    </rPh>
    <phoneticPr fontId="2"/>
  </si>
  <si>
    <t>訪問型独自高齢者虐待防止措置未実施減算１１日割</t>
    <phoneticPr fontId="5"/>
  </si>
  <si>
    <t>訪問型独自サービス１２処遇改善加算Ⅰ</t>
    <rPh sb="11" eb="13">
      <t>ショグウ</t>
    </rPh>
    <rPh sb="13" eb="15">
      <t>カイゼン</t>
    </rPh>
    <rPh sb="15" eb="17">
      <t>カサン</t>
    </rPh>
    <phoneticPr fontId="2"/>
  </si>
  <si>
    <t>訪問型独自サービス１２処遇改善加算Ⅱ</t>
    <rPh sb="11" eb="13">
      <t>ショグウ</t>
    </rPh>
    <rPh sb="13" eb="15">
      <t>カイゼン</t>
    </rPh>
    <rPh sb="15" eb="17">
      <t>カサン</t>
    </rPh>
    <phoneticPr fontId="2"/>
  </si>
  <si>
    <t>訪問型独自サービス１２処遇改善加算Ⅲ</t>
    <rPh sb="11" eb="13">
      <t>ショグウ</t>
    </rPh>
    <rPh sb="13" eb="15">
      <t>カイゼン</t>
    </rPh>
    <rPh sb="15" eb="17">
      <t>カサン</t>
    </rPh>
    <phoneticPr fontId="2"/>
  </si>
  <si>
    <t>訪問型独自高齢者虐待防止措置未実施減算１２</t>
    <phoneticPr fontId="5"/>
  </si>
  <si>
    <t>訪問型独自サービス１２日割処遇改善加算Ⅰ</t>
    <rPh sb="13" eb="15">
      <t>ショグウ</t>
    </rPh>
    <rPh sb="15" eb="17">
      <t>カイゼン</t>
    </rPh>
    <rPh sb="17" eb="19">
      <t>カサン</t>
    </rPh>
    <phoneticPr fontId="2"/>
  </si>
  <si>
    <t>訪問型独自サービス１２日割処遇改善加算Ⅱ</t>
    <rPh sb="13" eb="15">
      <t>ショグウ</t>
    </rPh>
    <rPh sb="15" eb="17">
      <t>カイゼン</t>
    </rPh>
    <rPh sb="17" eb="19">
      <t>カサン</t>
    </rPh>
    <phoneticPr fontId="2"/>
  </si>
  <si>
    <t>訪問型独自サービス１２日割処遇改善加算Ⅲ</t>
    <rPh sb="13" eb="15">
      <t>ショグウ</t>
    </rPh>
    <rPh sb="15" eb="17">
      <t>カイゼン</t>
    </rPh>
    <rPh sb="17" eb="19">
      <t>カサン</t>
    </rPh>
    <phoneticPr fontId="2"/>
  </si>
  <si>
    <t>訪問型独自高齢者虐待防止措置未実施減算１２日割</t>
    <phoneticPr fontId="5"/>
  </si>
  <si>
    <t>訪問型独自サービス１３処遇改善加算Ⅰ</t>
    <rPh sb="11" eb="13">
      <t>ショグウ</t>
    </rPh>
    <rPh sb="13" eb="15">
      <t>カイゼン</t>
    </rPh>
    <rPh sb="15" eb="17">
      <t>カサン</t>
    </rPh>
    <phoneticPr fontId="2"/>
  </si>
  <si>
    <t>訪問型独自サービス１３処遇改善加算Ⅱ</t>
    <rPh sb="11" eb="13">
      <t>ショグウ</t>
    </rPh>
    <rPh sb="13" eb="15">
      <t>カイゼン</t>
    </rPh>
    <rPh sb="15" eb="17">
      <t>カサン</t>
    </rPh>
    <phoneticPr fontId="2"/>
  </si>
  <si>
    <t>訪問型独自サービス１３処遇改善加算Ⅲ</t>
    <rPh sb="11" eb="13">
      <t>ショグウ</t>
    </rPh>
    <rPh sb="13" eb="15">
      <t>カイゼン</t>
    </rPh>
    <rPh sb="15" eb="17">
      <t>カサン</t>
    </rPh>
    <phoneticPr fontId="2"/>
  </si>
  <si>
    <t>訪問型独自高齢者虐待防止措置未実施減算１３</t>
    <phoneticPr fontId="5"/>
  </si>
  <si>
    <t>訪問型独自サービス１３日割処遇改善加算Ⅰ</t>
    <rPh sb="13" eb="15">
      <t>ショグウ</t>
    </rPh>
    <rPh sb="15" eb="17">
      <t>カイゼン</t>
    </rPh>
    <rPh sb="17" eb="19">
      <t>カサン</t>
    </rPh>
    <phoneticPr fontId="2"/>
  </si>
  <si>
    <t>訪問型独自サービス１３日割処遇改善加算Ⅱ</t>
    <rPh sb="13" eb="15">
      <t>ショグウ</t>
    </rPh>
    <rPh sb="15" eb="17">
      <t>カイゼン</t>
    </rPh>
    <rPh sb="17" eb="19">
      <t>カサン</t>
    </rPh>
    <phoneticPr fontId="2"/>
  </si>
  <si>
    <t>訪問型独自サービス１３日割処遇改善加算Ⅲ</t>
    <rPh sb="13" eb="15">
      <t>ショグウ</t>
    </rPh>
    <rPh sb="15" eb="17">
      <t>カイゼン</t>
    </rPh>
    <rPh sb="17" eb="19">
      <t>カサン</t>
    </rPh>
    <phoneticPr fontId="2"/>
  </si>
  <si>
    <t>訪問型独自高齢者虐待防止措置未実施減算１３日割</t>
    <phoneticPr fontId="5"/>
  </si>
  <si>
    <t>訪問型独自サービス１１・同一１</t>
    <phoneticPr fontId="2"/>
  </si>
  <si>
    <t>訪問型独自サービス１１・同一１処遇改善加算Ⅰ</t>
    <phoneticPr fontId="2"/>
  </si>
  <si>
    <t>訪問型独自サービス１１・同一１処遇改善加算Ⅱ</t>
    <phoneticPr fontId="2"/>
  </si>
  <si>
    <t>訪問型独自サービス１１・同一１処遇改善加算Ⅲ</t>
    <phoneticPr fontId="2"/>
  </si>
  <si>
    <t>訪問型独自・同一１高齢者虐待防止措置未実施減算１１</t>
    <rPh sb="6" eb="8">
      <t>ドウイツ</t>
    </rPh>
    <phoneticPr fontId="5"/>
  </si>
  <si>
    <t>訪問型独自サービス１１日割・同一１</t>
    <phoneticPr fontId="12"/>
  </si>
  <si>
    <t>訪問型独自サービス１１日割・同一１処遇改善加算Ⅰ</t>
    <rPh sb="17" eb="19">
      <t>ショグウ</t>
    </rPh>
    <rPh sb="19" eb="21">
      <t>カイゼン</t>
    </rPh>
    <rPh sb="21" eb="23">
      <t>カサン</t>
    </rPh>
    <phoneticPr fontId="2"/>
  </si>
  <si>
    <t>訪問型独自サービス１１日割・同一１処遇改善加算Ⅱ</t>
    <rPh sb="17" eb="19">
      <t>ショグウ</t>
    </rPh>
    <rPh sb="19" eb="21">
      <t>カイゼン</t>
    </rPh>
    <rPh sb="21" eb="23">
      <t>カサン</t>
    </rPh>
    <phoneticPr fontId="2"/>
  </si>
  <si>
    <t>訪問型独自サービス１１日割・同一１処遇改善加算Ⅲ</t>
    <rPh sb="17" eb="19">
      <t>ショグウ</t>
    </rPh>
    <rPh sb="19" eb="21">
      <t>カイゼン</t>
    </rPh>
    <rPh sb="21" eb="23">
      <t>カサン</t>
    </rPh>
    <phoneticPr fontId="2"/>
  </si>
  <si>
    <t>訪問型独自・同一１高齢者虐待防止措置未実施減算１１日割</t>
    <rPh sb="6" eb="8">
      <t>ドウイツ</t>
    </rPh>
    <phoneticPr fontId="5"/>
  </si>
  <si>
    <t>訪問型独自サービス１２・同一１</t>
    <phoneticPr fontId="2"/>
  </si>
  <si>
    <t>訪問型独自サービス１２・同一１処遇改善加算Ⅰ</t>
    <phoneticPr fontId="2"/>
  </si>
  <si>
    <t>訪問型独自サービス１２・同一１処遇改善加算Ⅱ</t>
    <phoneticPr fontId="2"/>
  </si>
  <si>
    <t>訪問型独自サービス１２・同一１処遇改善加算Ⅲ</t>
    <phoneticPr fontId="2"/>
  </si>
  <si>
    <t>訪問型独自・同一１高齢者虐待防止措置未実施減算１２</t>
    <rPh sb="6" eb="8">
      <t>ドウイツ</t>
    </rPh>
    <phoneticPr fontId="5"/>
  </si>
  <si>
    <t>訪問型独自サービス１２日割・同一１</t>
    <phoneticPr fontId="12"/>
  </si>
  <si>
    <t>訪問型独自サービス１２日割・同一１処遇改善加算Ⅰ</t>
    <rPh sb="17" eb="19">
      <t>ショグウ</t>
    </rPh>
    <rPh sb="19" eb="21">
      <t>カイゼン</t>
    </rPh>
    <rPh sb="21" eb="23">
      <t>カサン</t>
    </rPh>
    <phoneticPr fontId="2"/>
  </si>
  <si>
    <t>訪問型独自サービス１２日割・同一１処遇改善加算Ⅱ</t>
    <rPh sb="17" eb="19">
      <t>ショグウ</t>
    </rPh>
    <rPh sb="19" eb="21">
      <t>カイゼン</t>
    </rPh>
    <rPh sb="21" eb="23">
      <t>カサン</t>
    </rPh>
    <phoneticPr fontId="2"/>
  </si>
  <si>
    <t>訪問型独自サービス１２日割・同一１処遇改善加算Ⅲ</t>
    <rPh sb="17" eb="19">
      <t>ショグウ</t>
    </rPh>
    <rPh sb="19" eb="21">
      <t>カイゼン</t>
    </rPh>
    <rPh sb="21" eb="23">
      <t>カサン</t>
    </rPh>
    <phoneticPr fontId="2"/>
  </si>
  <si>
    <t>訪問型独自・同一１高齢者虐待防止措置未実施減算１２日割</t>
    <rPh sb="6" eb="8">
      <t>ドウイツ</t>
    </rPh>
    <phoneticPr fontId="5"/>
  </si>
  <si>
    <t>訪問型独自サービス１３・同一１</t>
    <phoneticPr fontId="2"/>
  </si>
  <si>
    <t>訪問型独自サービス１３・同一１処遇改善加算Ⅰ</t>
    <phoneticPr fontId="2"/>
  </si>
  <si>
    <t>訪問型独自サービス１３・同一１処遇改善加算Ⅱ</t>
    <phoneticPr fontId="2"/>
  </si>
  <si>
    <t>訪問型独自サービス１３・同一１処遇改善加算Ⅲ</t>
    <phoneticPr fontId="2"/>
  </si>
  <si>
    <t>訪問型独自・同一１高齢者虐待防止措置未実施減算１３</t>
    <rPh sb="6" eb="8">
      <t>ドウイツ</t>
    </rPh>
    <phoneticPr fontId="5"/>
  </si>
  <si>
    <t>訪問型独自サービス１３日割・同一１</t>
    <phoneticPr fontId="12"/>
  </si>
  <si>
    <t>訪問型独自サービス１３日割・同一１処遇改善加算Ⅰ</t>
    <rPh sb="17" eb="19">
      <t>ショグウ</t>
    </rPh>
    <rPh sb="19" eb="21">
      <t>カイゼン</t>
    </rPh>
    <rPh sb="21" eb="23">
      <t>カサン</t>
    </rPh>
    <phoneticPr fontId="2"/>
  </si>
  <si>
    <t>訪問型独自サービス１３日割・同一１処遇改善加算Ⅱ</t>
    <rPh sb="17" eb="19">
      <t>ショグウ</t>
    </rPh>
    <rPh sb="19" eb="21">
      <t>カイゼン</t>
    </rPh>
    <rPh sb="21" eb="23">
      <t>カサン</t>
    </rPh>
    <phoneticPr fontId="2"/>
  </si>
  <si>
    <t>訪問型独自サービス１３日割・同一１処遇改善加算Ⅲ</t>
    <rPh sb="17" eb="19">
      <t>ショグウ</t>
    </rPh>
    <rPh sb="19" eb="21">
      <t>カイゼン</t>
    </rPh>
    <rPh sb="21" eb="23">
      <t>カサン</t>
    </rPh>
    <phoneticPr fontId="2"/>
  </si>
  <si>
    <t>訪問型独自・同一１高齢者虐待防止措置未実施減算１３日割</t>
    <rPh sb="6" eb="8">
      <t>ドウイツ</t>
    </rPh>
    <phoneticPr fontId="5"/>
  </si>
  <si>
    <t>訪問型独自サービス１１・同一２</t>
    <phoneticPr fontId="2"/>
  </si>
  <si>
    <t>訪問型独自サービス１１・同一２処遇改善加算Ⅰ</t>
    <phoneticPr fontId="2"/>
  </si>
  <si>
    <t>訪問型独自サービス１１・同一２処遇改善加算Ⅱ</t>
    <phoneticPr fontId="2"/>
  </si>
  <si>
    <t>訪問型独自サービス１１・同一２処遇改善加算Ⅲ</t>
    <phoneticPr fontId="2"/>
  </si>
  <si>
    <t>訪問型独自・同一２高齢者虐待防止措置未実施減算１１</t>
    <rPh sb="6" eb="8">
      <t>ドウイツ</t>
    </rPh>
    <phoneticPr fontId="5"/>
  </si>
  <si>
    <t>訪問型独自サービス１１日割・同一２</t>
    <phoneticPr fontId="12"/>
  </si>
  <si>
    <t>訪問型独自サービス１１日割・同一２処遇改善加算Ⅰ</t>
    <rPh sb="17" eb="19">
      <t>ショグウ</t>
    </rPh>
    <rPh sb="19" eb="21">
      <t>カイゼン</t>
    </rPh>
    <rPh sb="21" eb="23">
      <t>カサン</t>
    </rPh>
    <phoneticPr fontId="2"/>
  </si>
  <si>
    <t>訪問型独自サービス１１日割・同一２処遇改善加算Ⅱ</t>
    <rPh sb="17" eb="19">
      <t>ショグウ</t>
    </rPh>
    <rPh sb="19" eb="21">
      <t>カイゼン</t>
    </rPh>
    <rPh sb="21" eb="23">
      <t>カサン</t>
    </rPh>
    <phoneticPr fontId="2"/>
  </si>
  <si>
    <t>訪問型独自サービス１１日割・同一２処遇改善加算Ⅲ</t>
    <rPh sb="17" eb="19">
      <t>ショグウ</t>
    </rPh>
    <rPh sb="19" eb="21">
      <t>カイゼン</t>
    </rPh>
    <rPh sb="21" eb="23">
      <t>カサン</t>
    </rPh>
    <phoneticPr fontId="2"/>
  </si>
  <si>
    <t>訪問型独自・同一２高齢者虐待防止措置未実施減算１１日割</t>
    <rPh sb="6" eb="8">
      <t>ドウイツ</t>
    </rPh>
    <phoneticPr fontId="5"/>
  </si>
  <si>
    <t>訪問型独自サービス１２・同一２</t>
    <phoneticPr fontId="2"/>
  </si>
  <si>
    <t>訪問型独自サービス１２・同一２処遇改善加算Ⅰ</t>
    <phoneticPr fontId="2"/>
  </si>
  <si>
    <t>訪問型独自サービス１２・同一２処遇改善加算Ⅱ</t>
    <phoneticPr fontId="2"/>
  </si>
  <si>
    <t>訪問型独自サービス１２・同一２処遇改善加算Ⅲ</t>
    <phoneticPr fontId="2"/>
  </si>
  <si>
    <t>訪問型独自・同一２高齢者虐待防止措置未実施減算１２</t>
    <rPh sb="6" eb="8">
      <t>ドウイツ</t>
    </rPh>
    <phoneticPr fontId="5"/>
  </si>
  <si>
    <t>訪問型独自サービス１２日割・同一２</t>
    <phoneticPr fontId="12"/>
  </si>
  <si>
    <t>訪問型独自サービス１２日割・同一２処遇改善加算Ⅰ</t>
    <rPh sb="17" eb="19">
      <t>ショグウ</t>
    </rPh>
    <rPh sb="19" eb="21">
      <t>カイゼン</t>
    </rPh>
    <rPh sb="21" eb="23">
      <t>カサン</t>
    </rPh>
    <phoneticPr fontId="2"/>
  </si>
  <si>
    <t>訪問型独自サービス１２日割・同一２処遇改善加算Ⅱ</t>
    <rPh sb="17" eb="19">
      <t>ショグウ</t>
    </rPh>
    <rPh sb="19" eb="21">
      <t>カイゼン</t>
    </rPh>
    <rPh sb="21" eb="23">
      <t>カサン</t>
    </rPh>
    <phoneticPr fontId="2"/>
  </si>
  <si>
    <t>訪問型独自サービス１２日割・同一２処遇改善加算Ⅲ</t>
    <rPh sb="17" eb="19">
      <t>ショグウ</t>
    </rPh>
    <rPh sb="19" eb="21">
      <t>カイゼン</t>
    </rPh>
    <rPh sb="21" eb="23">
      <t>カサン</t>
    </rPh>
    <phoneticPr fontId="2"/>
  </si>
  <si>
    <t>訪問型独自・同一２高齢者虐待防止措置未実施減算１２日割</t>
    <rPh sb="6" eb="8">
      <t>ドウイツ</t>
    </rPh>
    <phoneticPr fontId="5"/>
  </si>
  <si>
    <t>訪問型独自サービス１３・同一２</t>
    <phoneticPr fontId="2"/>
  </si>
  <si>
    <t>訪問型独自サービス１３・同一２処遇改善加算Ⅰ</t>
    <phoneticPr fontId="2"/>
  </si>
  <si>
    <t>訪問型独自サービス１３・同一２処遇改善加算Ⅱ</t>
    <phoneticPr fontId="2"/>
  </si>
  <si>
    <t>訪問型独自サービス１３・同一２処遇改善加算Ⅲ</t>
    <phoneticPr fontId="2"/>
  </si>
  <si>
    <t>訪問型独自・同一２高齢者虐待防止措置未実施減算１３</t>
    <rPh sb="6" eb="8">
      <t>ドウイツ</t>
    </rPh>
    <phoneticPr fontId="5"/>
  </si>
  <si>
    <t>訪問型独自サービス１３日割・同一２</t>
    <phoneticPr fontId="12"/>
  </si>
  <si>
    <t>訪問型独自サービス１３日割・同一２処遇改善加算Ⅰ</t>
    <rPh sb="17" eb="19">
      <t>ショグウ</t>
    </rPh>
    <rPh sb="19" eb="21">
      <t>カイゼン</t>
    </rPh>
    <rPh sb="21" eb="23">
      <t>カサン</t>
    </rPh>
    <phoneticPr fontId="2"/>
  </si>
  <si>
    <t>訪問型独自サービス１３日割・同一２処遇改善加算Ⅱ</t>
    <rPh sb="17" eb="19">
      <t>ショグウ</t>
    </rPh>
    <rPh sb="19" eb="21">
      <t>カイゼン</t>
    </rPh>
    <rPh sb="21" eb="23">
      <t>カサン</t>
    </rPh>
    <phoneticPr fontId="2"/>
  </si>
  <si>
    <t>訪問型独自サービス１３日割・同一２処遇改善加算Ⅲ</t>
    <rPh sb="17" eb="19">
      <t>ショグウ</t>
    </rPh>
    <rPh sb="19" eb="21">
      <t>カイゼン</t>
    </rPh>
    <rPh sb="21" eb="23">
      <t>カサン</t>
    </rPh>
    <phoneticPr fontId="2"/>
  </si>
  <si>
    <t>訪問型独自・同一２高齢者虐待防止措置未実施減算１３日割</t>
    <rPh sb="6" eb="8">
      <t>ドウイツ</t>
    </rPh>
    <phoneticPr fontId="5"/>
  </si>
  <si>
    <t>訪問型独自サービス１１・同一３</t>
    <phoneticPr fontId="2"/>
  </si>
  <si>
    <t>訪問型独自サービス１１・同一３処遇改善加算Ⅰ</t>
    <phoneticPr fontId="2"/>
  </si>
  <si>
    <t>訪問型独自サービス１１・同一３処遇改善加算Ⅱ</t>
    <phoneticPr fontId="2"/>
  </si>
  <si>
    <t>訪問型独自サービス１１・同一３処遇改善加算Ⅲ</t>
    <phoneticPr fontId="2"/>
  </si>
  <si>
    <t>訪問型独自・同一３高齢者虐待防止措置未実施減算１１</t>
    <rPh sb="6" eb="8">
      <t>ドウイツ</t>
    </rPh>
    <phoneticPr fontId="5"/>
  </si>
  <si>
    <t>訪問型独自サービス１１日割・同一３</t>
    <phoneticPr fontId="12"/>
  </si>
  <si>
    <t>訪問型独自サービス１１日割・同一３処遇改善加算Ⅰ</t>
    <rPh sb="17" eb="19">
      <t>ショグウ</t>
    </rPh>
    <rPh sb="19" eb="21">
      <t>カイゼン</t>
    </rPh>
    <rPh sb="21" eb="23">
      <t>カサン</t>
    </rPh>
    <phoneticPr fontId="2"/>
  </si>
  <si>
    <t>訪問型独自サービス１１日割・同一３処遇改善加算Ⅱ</t>
    <rPh sb="17" eb="19">
      <t>ショグウ</t>
    </rPh>
    <rPh sb="19" eb="21">
      <t>カイゼン</t>
    </rPh>
    <rPh sb="21" eb="23">
      <t>カサン</t>
    </rPh>
    <phoneticPr fontId="2"/>
  </si>
  <si>
    <t>訪問型独自サービス１１日割・同一３処遇改善加算Ⅲ</t>
    <rPh sb="17" eb="19">
      <t>ショグウ</t>
    </rPh>
    <rPh sb="19" eb="21">
      <t>カイゼン</t>
    </rPh>
    <rPh sb="21" eb="23">
      <t>カサン</t>
    </rPh>
    <phoneticPr fontId="2"/>
  </si>
  <si>
    <t>訪問型独自・同一３高齢者虐待防止措置未実施減算１１日割</t>
    <rPh sb="6" eb="8">
      <t>ドウイツ</t>
    </rPh>
    <phoneticPr fontId="5"/>
  </si>
  <si>
    <t>訪問型独自サービス１２・同一３</t>
    <phoneticPr fontId="2"/>
  </si>
  <si>
    <t>訪問型独自サービス１２・同一３処遇改善加算Ⅰ</t>
    <phoneticPr fontId="2"/>
  </si>
  <si>
    <t>訪問型独自サービス１２・同一３処遇改善加算Ⅱ</t>
    <phoneticPr fontId="2"/>
  </si>
  <si>
    <t>訪問型独自サービス１２・同一３処遇改善加算Ⅲ</t>
    <phoneticPr fontId="2"/>
  </si>
  <si>
    <t>訪問型独自・同一３高齢者虐待防止措置未実施減算１２</t>
    <rPh sb="6" eb="8">
      <t>ドウイツ</t>
    </rPh>
    <phoneticPr fontId="5"/>
  </si>
  <si>
    <t>訪問型独自サービス１２日割・同一３</t>
    <phoneticPr fontId="12"/>
  </si>
  <si>
    <t>訪問型独自サービス１２日割・同一３処遇改善加算Ⅰ</t>
    <rPh sb="17" eb="19">
      <t>ショグウ</t>
    </rPh>
    <rPh sb="19" eb="21">
      <t>カイゼン</t>
    </rPh>
    <rPh sb="21" eb="23">
      <t>カサン</t>
    </rPh>
    <phoneticPr fontId="2"/>
  </si>
  <si>
    <t>訪問型独自サービス１２日割・同一３処遇改善加算Ⅱ</t>
    <rPh sb="17" eb="19">
      <t>ショグウ</t>
    </rPh>
    <rPh sb="19" eb="21">
      <t>カイゼン</t>
    </rPh>
    <rPh sb="21" eb="23">
      <t>カサン</t>
    </rPh>
    <phoneticPr fontId="2"/>
  </si>
  <si>
    <t>訪問型独自サービス１２日割・同一３処遇改善加算Ⅲ</t>
    <rPh sb="17" eb="19">
      <t>ショグウ</t>
    </rPh>
    <rPh sb="19" eb="21">
      <t>カイゼン</t>
    </rPh>
    <rPh sb="21" eb="23">
      <t>カサン</t>
    </rPh>
    <phoneticPr fontId="2"/>
  </si>
  <si>
    <t>訪問型独自・同一３高齢者虐待防止措置未実施減算１２日割</t>
    <rPh sb="6" eb="8">
      <t>ドウイツ</t>
    </rPh>
    <phoneticPr fontId="5"/>
  </si>
  <si>
    <t>訪問型独自サービス１３・同一３</t>
    <phoneticPr fontId="2"/>
  </si>
  <si>
    <t>訪問型独自サービス１３・同一３処遇改善加算Ⅰ</t>
    <phoneticPr fontId="2"/>
  </si>
  <si>
    <t>訪問型独自サービス１３・同一３処遇改善加算Ⅱ</t>
    <phoneticPr fontId="2"/>
  </si>
  <si>
    <t>訪問型独自サービス１３・同一３処遇改善加算Ⅲ</t>
    <phoneticPr fontId="2"/>
  </si>
  <si>
    <t>訪問型独自・同一３高齢者虐待防止措置未実施減算１３</t>
    <rPh sb="6" eb="8">
      <t>ドウイツ</t>
    </rPh>
    <phoneticPr fontId="5"/>
  </si>
  <si>
    <t>訪問型独自サービス１３日割・同一３</t>
    <phoneticPr fontId="12"/>
  </si>
  <si>
    <t>訪問型独自サービス１３日割・同一３処遇改善加算Ⅰ</t>
    <rPh sb="17" eb="19">
      <t>ショグウ</t>
    </rPh>
    <rPh sb="19" eb="21">
      <t>カイゼン</t>
    </rPh>
    <rPh sb="21" eb="23">
      <t>カサン</t>
    </rPh>
    <phoneticPr fontId="2"/>
  </si>
  <si>
    <t>訪問型独自サービス１３日割・同一３処遇改善加算Ⅱ</t>
    <rPh sb="17" eb="19">
      <t>ショグウ</t>
    </rPh>
    <rPh sb="19" eb="21">
      <t>カイゼン</t>
    </rPh>
    <rPh sb="21" eb="23">
      <t>カサン</t>
    </rPh>
    <phoneticPr fontId="2"/>
  </si>
  <si>
    <t>訪問型独自サービス１３日割・同一３処遇改善加算Ⅲ</t>
    <rPh sb="17" eb="19">
      <t>ショグウ</t>
    </rPh>
    <rPh sb="19" eb="21">
      <t>カイゼン</t>
    </rPh>
    <rPh sb="21" eb="23">
      <t>カサン</t>
    </rPh>
    <phoneticPr fontId="2"/>
  </si>
  <si>
    <t>訪問型独自・同一３高齢者虐待防止措置未実施減算１３日割</t>
    <rPh sb="6" eb="8">
      <t>ドウイツ</t>
    </rPh>
    <phoneticPr fontId="5"/>
  </si>
  <si>
    <t>日割の場合</t>
    <phoneticPr fontId="3"/>
  </si>
  <si>
    <t>通所型独自サービス１１</t>
    <phoneticPr fontId="2"/>
  </si>
  <si>
    <t>通所型独自サービス１１日割</t>
    <rPh sb="12" eb="13">
      <t>ワリ</t>
    </rPh>
    <phoneticPr fontId="2"/>
  </si>
  <si>
    <t>通所型独自サービス１２</t>
    <phoneticPr fontId="2"/>
  </si>
  <si>
    <t>通所型独自サービス１２日割</t>
    <phoneticPr fontId="2"/>
  </si>
  <si>
    <t>通所型独自高齢者虐待防止未実施減算１１</t>
    <phoneticPr fontId="3"/>
  </si>
  <si>
    <t>通所型独自高齢者虐待防止未実施減算１１日割</t>
    <rPh sb="19" eb="21">
      <t>ヒワ</t>
    </rPh>
    <phoneticPr fontId="3"/>
  </si>
  <si>
    <t>通所型独自高齢者虐待防止未実施減算１２</t>
    <phoneticPr fontId="3"/>
  </si>
  <si>
    <t>通所型独自高齢者虐待防止未実施減算１２日割</t>
    <rPh sb="19" eb="21">
      <t>ヒワ</t>
    </rPh>
    <phoneticPr fontId="3"/>
  </si>
  <si>
    <t>通所型独自業務継続計画未策定減算１１</t>
    <phoneticPr fontId="3"/>
  </si>
  <si>
    <t>通所型独自業務継続計画未策定減算１１日割</t>
    <rPh sb="18" eb="20">
      <t>ヒワ</t>
    </rPh>
    <phoneticPr fontId="3"/>
  </si>
  <si>
    <t>通所型独自業務継続計画未策定減算１２</t>
    <phoneticPr fontId="3"/>
  </si>
  <si>
    <t>通所型独自業務継続計画未策定減算１２日割</t>
    <rPh sb="18" eb="20">
      <t>ヒワ</t>
    </rPh>
    <phoneticPr fontId="3"/>
  </si>
  <si>
    <t>ワ　 介護職員等処遇改善加算</t>
    <rPh sb="7" eb="8">
      <t>ナド</t>
    </rPh>
    <phoneticPr fontId="2"/>
  </si>
  <si>
    <t xml:space="preserve">(1)介護職員等処遇改善加算（Ⅰ） </t>
    <rPh sb="7" eb="8">
      <t>ナド</t>
    </rPh>
    <phoneticPr fontId="2"/>
  </si>
  <si>
    <t>所定単位数の92/1000 加算</t>
    <phoneticPr fontId="3"/>
  </si>
  <si>
    <t xml:space="preserve">(2)介護職員等処遇改善加算（Ⅱ） </t>
    <rPh sb="7" eb="8">
      <t>ナド</t>
    </rPh>
    <phoneticPr fontId="2"/>
  </si>
  <si>
    <t>所定単位数の90/1000 加算</t>
    <phoneticPr fontId="3"/>
  </si>
  <si>
    <t xml:space="preserve">(3)介護職員等処遇改善加算（Ⅲ） </t>
    <rPh sb="7" eb="8">
      <t>ナド</t>
    </rPh>
    <phoneticPr fontId="2"/>
  </si>
  <si>
    <t>所定単位数の80/1000 加算</t>
    <phoneticPr fontId="3"/>
  </si>
  <si>
    <t>(4)介護職員等処遇改善加算（Ⅳ）</t>
    <rPh sb="7" eb="8">
      <t>ナド</t>
    </rPh>
    <phoneticPr fontId="3"/>
  </si>
  <si>
    <t>(5)介護職員等処遇改善加算（Ⅴ）</t>
    <rPh sb="7" eb="8">
      <t>ナド</t>
    </rPh>
    <phoneticPr fontId="3"/>
  </si>
  <si>
    <t>通所型独自サービス１１・定超</t>
    <rPh sb="13" eb="14">
      <t>コ</t>
    </rPh>
    <phoneticPr fontId="2"/>
  </si>
  <si>
    <t>通所型独自サービス１１日割・定超</t>
    <phoneticPr fontId="2"/>
  </si>
  <si>
    <t>通所型独自サービス１２・定超</t>
    <phoneticPr fontId="2"/>
  </si>
  <si>
    <t>通所型独自サービス１２日割・定超</t>
    <phoneticPr fontId="2"/>
  </si>
  <si>
    <t>通所型独自サービス１１・人欠</t>
    <rPh sb="12" eb="13">
      <t>ヒト</t>
    </rPh>
    <rPh sb="13" eb="14">
      <t>ケツ</t>
    </rPh>
    <phoneticPr fontId="2"/>
  </si>
  <si>
    <t>通所型独自サービス１１日割・人欠</t>
    <phoneticPr fontId="2"/>
  </si>
  <si>
    <t>通所型独自サービス１２・人欠</t>
    <phoneticPr fontId="2"/>
  </si>
  <si>
    <t>通所型独自サービス１２日割・人欠</t>
    <phoneticPr fontId="2"/>
  </si>
  <si>
    <t>※中山間地域等に居住する者へのサービス提供加算及び介護職員等処遇改善加算は、全てのパターンで共通して使用するサービスコードです。</t>
    <rPh sb="23" eb="24">
      <t>オヨ</t>
    </rPh>
    <rPh sb="29" eb="30">
      <t>ナド</t>
    </rPh>
    <phoneticPr fontId="12"/>
  </si>
  <si>
    <t>※中山間地域等に居住する者へのサービス提供加算及び介護職員等処遇改善加算は、全てのパターンで共通して使用するサービスコードです。</t>
    <rPh sb="23" eb="24">
      <t>オヨ</t>
    </rPh>
    <rPh sb="29" eb="30">
      <t>ナド</t>
    </rPh>
    <phoneticPr fontId="3"/>
  </si>
  <si>
    <t>通所型独自サービス１１処遇改善加算Ⅰ</t>
    <rPh sb="0" eb="2">
      <t>ツウショ</t>
    </rPh>
    <rPh sb="2" eb="3">
      <t>ガタ</t>
    </rPh>
    <rPh sb="3" eb="5">
      <t>ドクジ</t>
    </rPh>
    <rPh sb="11" eb="13">
      <t>ショグウ</t>
    </rPh>
    <rPh sb="13" eb="15">
      <t>カイゼン</t>
    </rPh>
    <rPh sb="15" eb="17">
      <t>カサン</t>
    </rPh>
    <phoneticPr fontId="2"/>
  </si>
  <si>
    <t>所定単位数の92/1000 加算</t>
    <phoneticPr fontId="5"/>
  </si>
  <si>
    <t>通所型独自サービス１１処遇改善加算Ⅱ</t>
    <rPh sb="11" eb="13">
      <t>ショグウ</t>
    </rPh>
    <rPh sb="13" eb="15">
      <t>カイゼン</t>
    </rPh>
    <rPh sb="15" eb="17">
      <t>カサン</t>
    </rPh>
    <phoneticPr fontId="2"/>
  </si>
  <si>
    <t>所定単位数の90/1000 加算</t>
    <phoneticPr fontId="5"/>
  </si>
  <si>
    <t>通所型独自サービス１１処遇改善加算Ⅲ</t>
    <rPh sb="11" eb="13">
      <t>ショグウ</t>
    </rPh>
    <rPh sb="13" eb="15">
      <t>カイゼン</t>
    </rPh>
    <rPh sb="15" eb="17">
      <t>カサン</t>
    </rPh>
    <phoneticPr fontId="2"/>
  </si>
  <si>
    <t>所定単位数の80/1000 加算</t>
    <phoneticPr fontId="5"/>
  </si>
  <si>
    <t>通所型独自高齢者虐待防止未実施減算１１</t>
    <phoneticPr fontId="5"/>
  </si>
  <si>
    <t>通所型独自業務継続計画未策定減算１１</t>
    <phoneticPr fontId="5"/>
  </si>
  <si>
    <t>通所型独自サービス１１同一建物減算１</t>
    <phoneticPr fontId="2"/>
  </si>
  <si>
    <t>通所型独自サービス１１同一１処遇改善加算Ⅰ</t>
    <rPh sb="11" eb="13">
      <t>ドウイツ</t>
    </rPh>
    <rPh sb="14" eb="16">
      <t>ショグウ</t>
    </rPh>
    <rPh sb="16" eb="18">
      <t>カイゼン</t>
    </rPh>
    <rPh sb="18" eb="20">
      <t>カサン</t>
    </rPh>
    <phoneticPr fontId="2"/>
  </si>
  <si>
    <t>通所型独自サービス１１同一１処遇改善加算Ⅱ</t>
    <rPh sb="11" eb="13">
      <t>ドウイツ</t>
    </rPh>
    <rPh sb="14" eb="16">
      <t>ショグウ</t>
    </rPh>
    <rPh sb="16" eb="18">
      <t>カイゼン</t>
    </rPh>
    <rPh sb="18" eb="20">
      <t>カサン</t>
    </rPh>
    <phoneticPr fontId="2"/>
  </si>
  <si>
    <t>通所型独自サービス１１同一１処遇改善加算Ⅲ</t>
    <rPh sb="11" eb="13">
      <t>ドウイツ</t>
    </rPh>
    <rPh sb="14" eb="16">
      <t>ショグウ</t>
    </rPh>
    <rPh sb="16" eb="18">
      <t>カイゼン</t>
    </rPh>
    <rPh sb="18" eb="20">
      <t>カサン</t>
    </rPh>
    <phoneticPr fontId="2"/>
  </si>
  <si>
    <t>通所型独自同一高齢者虐待防止未実施減算１１</t>
    <phoneticPr fontId="5"/>
  </si>
  <si>
    <t>通所型独自同一業務継続計画未策定減算１１</t>
    <phoneticPr fontId="5"/>
  </si>
  <si>
    <t>通所型独自型サービス１１日割</t>
    <phoneticPr fontId="5"/>
  </si>
  <si>
    <t>通所型独自サービス１１日割処遇改善加算Ⅰ</t>
    <phoneticPr fontId="12"/>
  </si>
  <si>
    <t>通所型独自サービス１１日割処遇改善加算Ⅱ</t>
    <phoneticPr fontId="12"/>
  </si>
  <si>
    <t>通所型独自サービス１１日割処遇改善加算Ⅲ</t>
    <phoneticPr fontId="12"/>
  </si>
  <si>
    <t>通所型独自高齢者虐待防止未実施減算１１日割</t>
    <rPh sb="19" eb="21">
      <t>ヒワリ</t>
    </rPh>
    <phoneticPr fontId="5"/>
  </si>
  <si>
    <t>通所型独自業務継続計画未策定減算１１日割</t>
    <rPh sb="18" eb="20">
      <t>ヒワリ</t>
    </rPh>
    <phoneticPr fontId="5"/>
  </si>
  <si>
    <t>通所型独自サービス１１日割同一建物減算１</t>
    <phoneticPr fontId="5"/>
  </si>
  <si>
    <t>通所型独自サービス１１日割同一１処遇改善加算Ⅰ</t>
    <phoneticPr fontId="5"/>
  </si>
  <si>
    <t>通所型独自サービス１１日割同一１処遇改善加算Ⅱ</t>
    <phoneticPr fontId="5"/>
  </si>
  <si>
    <t>通所型独自サービス１１日割同一１処遇改善加算Ⅲ</t>
    <phoneticPr fontId="5"/>
  </si>
  <si>
    <t>通所型独自同一高齢者虐待防止未実施減算１１日割</t>
    <rPh sb="21" eb="23">
      <t>ヒワリ</t>
    </rPh>
    <phoneticPr fontId="5"/>
  </si>
  <si>
    <t>通所型独自同一業務継続計画未策定減算１１日割</t>
    <rPh sb="20" eb="22">
      <t>ヒワリ</t>
    </rPh>
    <phoneticPr fontId="5"/>
  </si>
  <si>
    <t>通所型独自サービス１２処遇改善加算Ⅰ</t>
    <rPh sb="11" eb="13">
      <t>ショグウ</t>
    </rPh>
    <rPh sb="13" eb="15">
      <t>カイゼン</t>
    </rPh>
    <rPh sb="15" eb="17">
      <t>カサン</t>
    </rPh>
    <phoneticPr fontId="2"/>
  </si>
  <si>
    <t>通所型独自サービス１２処遇改善加算Ⅱ</t>
    <rPh sb="11" eb="13">
      <t>ショグウ</t>
    </rPh>
    <rPh sb="13" eb="15">
      <t>カイゼン</t>
    </rPh>
    <rPh sb="15" eb="17">
      <t>カサン</t>
    </rPh>
    <phoneticPr fontId="2"/>
  </si>
  <si>
    <t>通所型独自サービス１２処遇改善加算Ⅲ</t>
    <rPh sb="11" eb="13">
      <t>ショグウ</t>
    </rPh>
    <rPh sb="13" eb="15">
      <t>カイゼン</t>
    </rPh>
    <rPh sb="15" eb="17">
      <t>カサン</t>
    </rPh>
    <phoneticPr fontId="2"/>
  </si>
  <si>
    <t>通所型独自高齢者虐待防止未実施減算１２</t>
    <phoneticPr fontId="5"/>
  </si>
  <si>
    <t>通所型独自業務継続計画未策定減算１２</t>
    <phoneticPr fontId="5"/>
  </si>
  <si>
    <t>通所型独自サービス１２同一建物減算２</t>
    <phoneticPr fontId="2"/>
  </si>
  <si>
    <t>通所型独自サービス１２同一２処遇改善加算Ⅰ</t>
    <rPh sb="14" eb="16">
      <t>ショグウ</t>
    </rPh>
    <rPh sb="16" eb="18">
      <t>カイゼン</t>
    </rPh>
    <rPh sb="18" eb="20">
      <t>カサン</t>
    </rPh>
    <phoneticPr fontId="2"/>
  </si>
  <si>
    <t>通所型独自サービス１２同一２処遇改善加算Ⅱ</t>
    <rPh sb="14" eb="16">
      <t>ショグウ</t>
    </rPh>
    <rPh sb="16" eb="18">
      <t>カイゼン</t>
    </rPh>
    <rPh sb="18" eb="20">
      <t>カサン</t>
    </rPh>
    <phoneticPr fontId="2"/>
  </si>
  <si>
    <t>通所型独自サービス１２同一２処遇改善加算Ⅲ</t>
    <rPh sb="14" eb="16">
      <t>ショグウ</t>
    </rPh>
    <rPh sb="16" eb="18">
      <t>カイゼン</t>
    </rPh>
    <rPh sb="18" eb="20">
      <t>カサン</t>
    </rPh>
    <phoneticPr fontId="2"/>
  </si>
  <si>
    <t>通所型独自同一高齢者虐待防止未実施減算１２</t>
    <phoneticPr fontId="5"/>
  </si>
  <si>
    <t>通所型独自同一業務継続計画未策定減算１２</t>
    <phoneticPr fontId="5"/>
  </si>
  <si>
    <t>通所型独自サービス１２日割</t>
    <phoneticPr fontId="12"/>
  </si>
  <si>
    <t>通所型独自サービス１２日割処遇改善加算Ⅰ</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</si>
  <si>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通所型独自サービス１２日割処遇改善加算Ⅱ</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</si>
  <si>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通所型独自サービス１２日割処遇改善加算Ⅲ</t>
    <rPh sb="0" eb="3">
      <t>ツウショガタ</t>
    </rPh>
    <rPh sb="3" eb="5">
      <t>ドクジ</t>
    </rPh>
    <rPh sb="11" eb="12">
      <t>ヒ</t>
    </rPh>
    <rPh sb="12" eb="13">
      <t>ワ</t>
    </rPh>
    <rPh sb="13" eb="15">
      <t>ショグウ</t>
    </rPh>
    <rPh sb="15" eb="17">
      <t>カイゼン</t>
    </rPh>
    <rPh sb="17" eb="19">
      <t>カサン</t>
    </rPh>
    <phoneticPr fontId="2"/>
  </si>
  <si>
    <t>通所型独自高齢者虐待防止未実施減算１２日割</t>
    <rPh sb="19" eb="21">
      <t>ヒワリ</t>
    </rPh>
    <phoneticPr fontId="5"/>
  </si>
  <si>
    <t>通所型独自業務継続計画未策定減算１２日割</t>
    <rPh sb="18" eb="20">
      <t>ヒワリ</t>
    </rPh>
    <phoneticPr fontId="5"/>
  </si>
  <si>
    <t>通所型独自サービス１２日割同一建物減算２</t>
    <rPh sb="13" eb="15">
      <t>ドウイツ</t>
    </rPh>
    <rPh sb="15" eb="17">
      <t>タテモノ</t>
    </rPh>
    <rPh sb="17" eb="19">
      <t>ゲンサン</t>
    </rPh>
    <phoneticPr fontId="2"/>
  </si>
  <si>
    <t>通所型独自サービス１２日割同一２処遇改善加算Ⅰ</t>
    <rPh sb="0" eb="3">
      <t>ツウショガタ</t>
    </rPh>
    <rPh sb="3" eb="5">
      <t>ドクジ</t>
    </rPh>
    <rPh sb="11" eb="12">
      <t>ヒ</t>
    </rPh>
    <rPh sb="12" eb="13">
      <t>ワ</t>
    </rPh>
    <rPh sb="13" eb="15">
      <t>ドウイツ</t>
    </rPh>
    <phoneticPr fontId="2"/>
  </si>
  <si>
    <t>通所型独自サービス１２日割同一２処遇改善加算Ⅱ</t>
    <rPh sb="0" eb="3">
      <t>ツウショガタ</t>
    </rPh>
    <rPh sb="3" eb="5">
      <t>ドクジ</t>
    </rPh>
    <rPh sb="11" eb="12">
      <t>ヒ</t>
    </rPh>
    <rPh sb="12" eb="13">
      <t>ワ</t>
    </rPh>
    <rPh sb="13" eb="15">
      <t>ドウイツ</t>
    </rPh>
    <phoneticPr fontId="2"/>
  </si>
  <si>
    <t>通所型独自サービス１２日割同一２処遇改善加算Ⅲ</t>
    <rPh sb="0" eb="3">
      <t>ツウショガタ</t>
    </rPh>
    <rPh sb="3" eb="5">
      <t>ドクジ</t>
    </rPh>
    <rPh sb="11" eb="12">
      <t>ヒ</t>
    </rPh>
    <rPh sb="12" eb="13">
      <t>ワ</t>
    </rPh>
    <rPh sb="13" eb="15">
      <t>ドウイツ</t>
    </rPh>
    <phoneticPr fontId="2"/>
  </si>
  <si>
    <t>通所型独自同一高齢者虐待防止未実施減算１２日割</t>
    <rPh sb="21" eb="23">
      <t>ヒワリ</t>
    </rPh>
    <phoneticPr fontId="5"/>
  </si>
  <si>
    <t>通所型独自同一業務継続計画未策定減算１２日割</t>
    <rPh sb="20" eb="22">
      <t>ヒワリ</t>
    </rPh>
    <phoneticPr fontId="5"/>
  </si>
  <si>
    <t>通所型独自サービス１１・定超処遇改善加算Ⅰ</t>
    <rPh sb="13" eb="14">
      <t>コ</t>
    </rPh>
    <phoneticPr fontId="2"/>
  </si>
  <si>
    <t>通所型独自サービス１１・定超処遇改善加算Ⅱ</t>
    <rPh sb="13" eb="14">
      <t>コ</t>
    </rPh>
    <phoneticPr fontId="2"/>
  </si>
  <si>
    <t>通所型独自サービス１１・定超処遇改善加算Ⅲ</t>
    <rPh sb="13" eb="14">
      <t>コ</t>
    </rPh>
    <phoneticPr fontId="2"/>
  </si>
  <si>
    <t>通所型独自・定超高齢者虐待防止未実施減算１１</t>
    <rPh sb="7" eb="8">
      <t>コ</t>
    </rPh>
    <phoneticPr fontId="2"/>
  </si>
  <si>
    <t>通所型独自・定超業務継続計画未策定減算１１</t>
    <rPh sb="6" eb="7">
      <t>サダム</t>
    </rPh>
    <rPh sb="7" eb="8">
      <t>チョウ</t>
    </rPh>
    <rPh sb="8" eb="10">
      <t>ギョウム</t>
    </rPh>
    <phoneticPr fontId="5"/>
  </si>
  <si>
    <t>通所型独自サービス１１・定超同一建物減算１</t>
    <phoneticPr fontId="5"/>
  </si>
  <si>
    <t>通所型独自サービス１１・定超同一１処遇改善加算Ⅰ</t>
    <phoneticPr fontId="5"/>
  </si>
  <si>
    <t>通所型独自サービス１１・定超同一１処遇改善加算Ⅱ</t>
    <phoneticPr fontId="5"/>
  </si>
  <si>
    <t>通所型独自サービス１１・定超同一１処遇改善加算Ⅲ</t>
    <phoneticPr fontId="5"/>
  </si>
  <si>
    <t>通所型独自・定超同一高齢者虐待防止未実施減算１１</t>
    <rPh sb="7" eb="8">
      <t>コ</t>
    </rPh>
    <phoneticPr fontId="2"/>
  </si>
  <si>
    <t>通所型独自・定超同一業務継続計画未策定減算１１</t>
    <rPh sb="6" eb="7">
      <t>サダム</t>
    </rPh>
    <rPh sb="7" eb="8">
      <t>チョウ</t>
    </rPh>
    <rPh sb="10" eb="12">
      <t>ギョウム</t>
    </rPh>
    <phoneticPr fontId="5"/>
  </si>
  <si>
    <t>通所型独自サービス１１日割・定超処遇改善加算Ⅰ</t>
    <rPh sb="16" eb="18">
      <t>ショグウ</t>
    </rPh>
    <rPh sb="18" eb="20">
      <t>カイゼン</t>
    </rPh>
    <rPh sb="20" eb="22">
      <t>カサン</t>
    </rPh>
    <phoneticPr fontId="2"/>
  </si>
  <si>
    <t>通所型独自サービス１１日割・定超処遇改善加算Ⅱ</t>
    <rPh sb="16" eb="18">
      <t>ショグウ</t>
    </rPh>
    <rPh sb="18" eb="20">
      <t>カイゼン</t>
    </rPh>
    <rPh sb="20" eb="22">
      <t>カサン</t>
    </rPh>
    <phoneticPr fontId="2"/>
  </si>
  <si>
    <t>通所型独自サービス１１日割・定超処遇改善加算Ⅲ</t>
    <rPh sb="16" eb="18">
      <t>ショグウ</t>
    </rPh>
    <rPh sb="18" eb="20">
      <t>カイゼン</t>
    </rPh>
    <rPh sb="20" eb="22">
      <t>カサン</t>
    </rPh>
    <phoneticPr fontId="2"/>
  </si>
  <si>
    <t>通所型独自・定超高齢者虐待防止未実施減算１１日割</t>
    <rPh sb="7" eb="8">
      <t>コ</t>
    </rPh>
    <rPh sb="22" eb="24">
      <t>ヒワリ</t>
    </rPh>
    <phoneticPr fontId="2"/>
  </si>
  <si>
    <t>通所型独自・定超業務継続計画未策定減算１１日割</t>
    <rPh sb="6" eb="7">
      <t>サダム</t>
    </rPh>
    <rPh sb="7" eb="8">
      <t>チョウ</t>
    </rPh>
    <rPh sb="8" eb="10">
      <t>ギョウム</t>
    </rPh>
    <rPh sb="21" eb="23">
      <t>ヒワリ</t>
    </rPh>
    <phoneticPr fontId="5"/>
  </si>
  <si>
    <t>通所型独自サービス１１日割・定超同一建物減算１</t>
    <phoneticPr fontId="5"/>
  </si>
  <si>
    <t>通所型独自サービス１１日割・定超同一１処遇改善加算Ⅰ</t>
    <phoneticPr fontId="5"/>
  </si>
  <si>
    <t>通所型独自サービス１１日割・定超同一１処遇改善加算Ⅱ</t>
    <phoneticPr fontId="5"/>
  </si>
  <si>
    <t>通所型独自サービス１１日割・定超同一１処遇改善加算Ⅲ</t>
    <phoneticPr fontId="5"/>
  </si>
  <si>
    <t>通所型独自・定超同一高齢者虐待防止未実施減算１１日割</t>
    <rPh sb="7" eb="8">
      <t>コ</t>
    </rPh>
    <rPh sb="24" eb="26">
      <t>ヒワリ</t>
    </rPh>
    <phoneticPr fontId="2"/>
  </si>
  <si>
    <t>通所型独自・定超同一業務継続計画未策定減算１１日割</t>
    <rPh sb="6" eb="7">
      <t>サダム</t>
    </rPh>
    <rPh sb="7" eb="8">
      <t>チョウ</t>
    </rPh>
    <rPh sb="10" eb="12">
      <t>ギョウム</t>
    </rPh>
    <rPh sb="23" eb="25">
      <t>ヒワリ</t>
    </rPh>
    <phoneticPr fontId="5"/>
  </si>
  <si>
    <t>通所型独自サービス１２・定超</t>
    <phoneticPr fontId="12"/>
  </si>
  <si>
    <t>通所型独自サービス１２・定超処遇改善加算Ⅰ</t>
    <phoneticPr fontId="12"/>
  </si>
  <si>
    <t>通所型独自サービス１２・定超処遇改善加算Ⅱ</t>
    <phoneticPr fontId="12"/>
  </si>
  <si>
    <t>通所型独自サービス１２・定超処遇改善加算Ⅲ</t>
    <phoneticPr fontId="12"/>
  </si>
  <si>
    <t>通所型独自・定超高齢者虐待防止未実施減算１２</t>
    <rPh sb="7" eb="8">
      <t>コ</t>
    </rPh>
    <phoneticPr fontId="2"/>
  </si>
  <si>
    <t>通所型独自・定超業務継続計画未策定減算１２</t>
    <rPh sb="6" eb="7">
      <t>サダム</t>
    </rPh>
    <rPh sb="7" eb="8">
      <t>チョウ</t>
    </rPh>
    <rPh sb="8" eb="10">
      <t>ギョウム</t>
    </rPh>
    <phoneticPr fontId="5"/>
  </si>
  <si>
    <t>通所独自型サービス１２・定超同一建物減算２</t>
    <phoneticPr fontId="12"/>
  </si>
  <si>
    <t>通所独自型サービス１２・定超同一２処遇改善加算Ⅰ</t>
    <phoneticPr fontId="12"/>
  </si>
  <si>
    <t>通所独自型サービス１２・定超同一２処遇改善加算Ⅱ</t>
    <phoneticPr fontId="12"/>
  </si>
  <si>
    <t>通所独自型サービス１２・定超同一２処遇改善加算Ⅲ</t>
    <phoneticPr fontId="12"/>
  </si>
  <si>
    <t>通所型独自・定超同一高齢者虐待防止未実施減算１２</t>
    <rPh sb="7" eb="8">
      <t>コ</t>
    </rPh>
    <phoneticPr fontId="2"/>
  </si>
  <si>
    <t>通所型独自・定超同一業務継続計画未策定減算１２</t>
    <rPh sb="6" eb="7">
      <t>サダム</t>
    </rPh>
    <rPh sb="7" eb="8">
      <t>チョウ</t>
    </rPh>
    <rPh sb="10" eb="12">
      <t>ギョウム</t>
    </rPh>
    <phoneticPr fontId="5"/>
  </si>
  <si>
    <t>通所型独自サービス１２日割・定超</t>
    <phoneticPr fontId="12"/>
  </si>
  <si>
    <t>通所型独自サービス１２日割・定超処遇改善加算Ⅰ</t>
    <rPh sb="16" eb="18">
      <t>ショグウ</t>
    </rPh>
    <rPh sb="18" eb="20">
      <t>カイゼン</t>
    </rPh>
    <rPh sb="20" eb="22">
      <t>カサン</t>
    </rPh>
    <phoneticPr fontId="2"/>
  </si>
  <si>
    <t>通所型独自サービス１２日割・定超処遇改善加算Ⅱ</t>
    <rPh sb="16" eb="18">
      <t>ショグウ</t>
    </rPh>
    <rPh sb="18" eb="20">
      <t>カイゼン</t>
    </rPh>
    <rPh sb="20" eb="22">
      <t>カサン</t>
    </rPh>
    <phoneticPr fontId="2"/>
  </si>
  <si>
    <t>通所型独自サービス１２日割・定超処遇改善加算Ⅲ</t>
    <rPh sb="16" eb="18">
      <t>ショグウ</t>
    </rPh>
    <rPh sb="18" eb="20">
      <t>カイゼン</t>
    </rPh>
    <rPh sb="20" eb="22">
      <t>カサン</t>
    </rPh>
    <phoneticPr fontId="2"/>
  </si>
  <si>
    <t>通所型独自・定超高齢者虐待防止未実施減算１２日割</t>
    <rPh sb="7" eb="8">
      <t>コ</t>
    </rPh>
    <rPh sb="22" eb="24">
      <t>ヒワリ</t>
    </rPh>
    <phoneticPr fontId="2"/>
  </si>
  <si>
    <t>通所型独自・定超業務継続計画未策定減算１２日割</t>
    <rPh sb="6" eb="7">
      <t>サダム</t>
    </rPh>
    <rPh sb="7" eb="8">
      <t>チョウ</t>
    </rPh>
    <rPh sb="8" eb="10">
      <t>ギョウム</t>
    </rPh>
    <rPh sb="21" eb="23">
      <t>ヒワリ</t>
    </rPh>
    <phoneticPr fontId="5"/>
  </si>
  <si>
    <t>通所型独自サービス１２日割・定超同一建物減算２</t>
    <rPh sb="14" eb="15">
      <t>サダム</t>
    </rPh>
    <rPh sb="15" eb="16">
      <t>チョウ</t>
    </rPh>
    <rPh sb="16" eb="18">
      <t>ドウイツ</t>
    </rPh>
    <rPh sb="18" eb="20">
      <t>タテモノ</t>
    </rPh>
    <rPh sb="20" eb="22">
      <t>ゲンサン</t>
    </rPh>
    <phoneticPr fontId="2"/>
  </si>
  <si>
    <t>通所型独自サービス１２日割・定超同一２処遇改善加算Ⅰ</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</si>
  <si>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通所型独自サービス１２日割・定超同一２処遇改善加算Ⅱ</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</si>
  <si>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通所型独自サービス１２日割・定超同一２処遇改善加算Ⅲ</t>
    <rPh sb="0" eb="3">
      <t>ツウショガタ</t>
    </rPh>
    <rPh sb="3" eb="5">
      <t>ドクジ</t>
    </rPh>
    <rPh sb="11" eb="12">
      <t>ヒ</t>
    </rPh>
    <rPh sb="12" eb="13">
      <t>ワ</t>
    </rPh>
    <rPh sb="14" eb="15">
      <t>テイ</t>
    </rPh>
    <rPh sb="15" eb="16">
      <t>チョウ</t>
    </rPh>
    <rPh sb="16" eb="18">
      <t>ドウイツ</t>
    </rPh>
    <phoneticPr fontId="2"/>
  </si>
  <si>
    <t>通所型独自・定超同一高齢者虐待防止未実施減算１２日割</t>
    <rPh sb="7" eb="8">
      <t>コ</t>
    </rPh>
    <rPh sb="24" eb="26">
      <t>ヒワリ</t>
    </rPh>
    <phoneticPr fontId="2"/>
  </si>
  <si>
    <t>通所型独自・定超同一業務継続計画未策定減算１２日割</t>
    <rPh sb="6" eb="7">
      <t>サダム</t>
    </rPh>
    <rPh sb="7" eb="8">
      <t>チョウ</t>
    </rPh>
    <rPh sb="10" eb="12">
      <t>ギョウム</t>
    </rPh>
    <rPh sb="23" eb="25">
      <t>ヒワリ</t>
    </rPh>
    <phoneticPr fontId="5"/>
  </si>
  <si>
    <t>通所型独自サービス１１・人欠処遇改善加算Ⅰ</t>
    <rPh sb="12" eb="13">
      <t>ヒト</t>
    </rPh>
    <rPh sb="13" eb="14">
      <t>ケツ</t>
    </rPh>
    <rPh sb="14" eb="16">
      <t>ショグウ</t>
    </rPh>
    <rPh sb="16" eb="18">
      <t>カイゼン</t>
    </rPh>
    <rPh sb="18" eb="20">
      <t>カサン</t>
    </rPh>
    <phoneticPr fontId="2"/>
  </si>
  <si>
    <t>通所型独自サービス１１・人欠処遇改善加算Ⅱ</t>
    <rPh sb="12" eb="13">
      <t>ヒト</t>
    </rPh>
    <rPh sb="13" eb="14">
      <t>ケツ</t>
    </rPh>
    <rPh sb="14" eb="16">
      <t>ショグウ</t>
    </rPh>
    <rPh sb="16" eb="18">
      <t>カイゼン</t>
    </rPh>
    <rPh sb="18" eb="20">
      <t>カサン</t>
    </rPh>
    <phoneticPr fontId="2"/>
  </si>
  <si>
    <t>通所型独自サービス１１・人欠処遇改善加算Ⅲ</t>
    <rPh sb="12" eb="13">
      <t>ヒト</t>
    </rPh>
    <rPh sb="13" eb="14">
      <t>ケツ</t>
    </rPh>
    <rPh sb="14" eb="16">
      <t>ショグウ</t>
    </rPh>
    <rPh sb="16" eb="18">
      <t>カイゼン</t>
    </rPh>
    <rPh sb="18" eb="20">
      <t>カサン</t>
    </rPh>
    <phoneticPr fontId="2"/>
  </si>
  <si>
    <t>通所型独自・人欠高齢者虐待防止未実施減算１１</t>
    <rPh sb="6" eb="7">
      <t>ヒト</t>
    </rPh>
    <rPh sb="7" eb="8">
      <t>ケツ</t>
    </rPh>
    <rPh sb="8" eb="11">
      <t>コウレイシャ</t>
    </rPh>
    <phoneticPr fontId="2"/>
  </si>
  <si>
    <t>通所型独自・人欠業務継続計画未策定減算１１</t>
    <rPh sb="6" eb="7">
      <t>ヒト</t>
    </rPh>
    <rPh sb="7" eb="8">
      <t>ケツ</t>
    </rPh>
    <rPh sb="8" eb="10">
      <t>ギョウム</t>
    </rPh>
    <phoneticPr fontId="5"/>
  </si>
  <si>
    <t>通所型独自サービス１１・人欠同一建物減算１</t>
    <rPh sb="12" eb="13">
      <t>ヒト</t>
    </rPh>
    <rPh sb="13" eb="14">
      <t>ケツ</t>
    </rPh>
    <rPh sb="14" eb="16">
      <t>ドウイツ</t>
    </rPh>
    <rPh sb="16" eb="18">
      <t>タテモノ</t>
    </rPh>
    <rPh sb="18" eb="20">
      <t>ゲンサン</t>
    </rPh>
    <phoneticPr fontId="2"/>
  </si>
  <si>
    <t>通所型独自サービス１１・人欠同一１処遇改善加算Ⅰ</t>
    <rPh sb="12" eb="13">
      <t>ヒト</t>
    </rPh>
    <rPh sb="13" eb="14">
      <t>ケツ</t>
    </rPh>
    <rPh sb="14" eb="16">
      <t>ドウイツ</t>
    </rPh>
    <phoneticPr fontId="2"/>
  </si>
  <si>
    <t>通所型独自サービス１１・人欠同一１処遇改善加算Ⅱ</t>
    <rPh sb="12" eb="13">
      <t>ヒト</t>
    </rPh>
    <rPh sb="13" eb="14">
      <t>ケツ</t>
    </rPh>
    <rPh sb="14" eb="16">
      <t>ドウイツ</t>
    </rPh>
    <phoneticPr fontId="2"/>
  </si>
  <si>
    <t>通所型独自サービス１１・人欠同一１処遇改善加算Ⅲ</t>
    <rPh sb="12" eb="13">
      <t>ヒト</t>
    </rPh>
    <rPh sb="13" eb="14">
      <t>ケツ</t>
    </rPh>
    <rPh sb="14" eb="16">
      <t>ドウイツ</t>
    </rPh>
    <phoneticPr fontId="2"/>
  </si>
  <si>
    <t>通所型独自・人欠同一高齢者虐待防止未実施減算１１</t>
    <rPh sb="6" eb="7">
      <t>ヒト</t>
    </rPh>
    <rPh sb="7" eb="8">
      <t>ケツ</t>
    </rPh>
    <phoneticPr fontId="2"/>
  </si>
  <si>
    <t>通所型独自・人欠同一業務継続計画未策定減算１１</t>
    <rPh sb="6" eb="7">
      <t>ヒト</t>
    </rPh>
    <rPh sb="7" eb="8">
      <t>ケツ</t>
    </rPh>
    <rPh sb="10" eb="12">
      <t>ギョウム</t>
    </rPh>
    <phoneticPr fontId="5"/>
  </si>
  <si>
    <t>通所型独自サービス１１日割・人欠</t>
    <phoneticPr fontId="12"/>
  </si>
  <si>
    <t>通所型独自サービス１１日割・人欠処遇改善加算Ⅰ</t>
    <rPh sb="16" eb="18">
      <t>ショグウ</t>
    </rPh>
    <rPh sb="18" eb="20">
      <t>カイゼン</t>
    </rPh>
    <rPh sb="20" eb="22">
      <t>カサン</t>
    </rPh>
    <phoneticPr fontId="2"/>
  </si>
  <si>
    <t>通所型独自サービス１１日割・人欠処遇改善加算Ⅱ</t>
    <rPh sb="16" eb="18">
      <t>ショグウ</t>
    </rPh>
    <rPh sb="18" eb="20">
      <t>カイゼン</t>
    </rPh>
    <rPh sb="20" eb="22">
      <t>カサン</t>
    </rPh>
    <phoneticPr fontId="2"/>
  </si>
  <si>
    <t>通所型独自サービス１１日割・人欠処遇改善加算Ⅲ</t>
    <rPh sb="16" eb="18">
      <t>ショグウ</t>
    </rPh>
    <rPh sb="18" eb="20">
      <t>カイゼン</t>
    </rPh>
    <rPh sb="20" eb="22">
      <t>カサン</t>
    </rPh>
    <phoneticPr fontId="2"/>
  </si>
  <si>
    <t>通所型独自・人欠高齢者虐待防止未実施減算１１日割</t>
    <rPh sb="6" eb="7">
      <t>ヒト</t>
    </rPh>
    <rPh sb="7" eb="8">
      <t>ケツ</t>
    </rPh>
    <rPh sb="22" eb="24">
      <t>ヒワリ</t>
    </rPh>
    <phoneticPr fontId="2"/>
  </si>
  <si>
    <t>通所型独自・人欠業務継続計画未策定減算１１日割</t>
    <rPh sb="6" eb="7">
      <t>ヒト</t>
    </rPh>
    <rPh sb="7" eb="8">
      <t>ケツ</t>
    </rPh>
    <rPh sb="8" eb="10">
      <t>ギョウム</t>
    </rPh>
    <rPh sb="21" eb="23">
      <t>ヒワリ</t>
    </rPh>
    <phoneticPr fontId="5"/>
  </si>
  <si>
    <t>通所独自型サービス１１日割・人欠同一建物減算１</t>
    <phoneticPr fontId="5"/>
  </si>
  <si>
    <t>通所独自型サービス１１日割・人欠同一１処遇改善加算Ⅰ</t>
    <phoneticPr fontId="12"/>
  </si>
  <si>
    <t>通所独自型サービス１１日割・人欠同一１処遇改善加算Ⅱ</t>
    <phoneticPr fontId="12"/>
  </si>
  <si>
    <t>通所独自型サービス１１日割・人欠同一１処遇改善加算Ⅲ</t>
    <phoneticPr fontId="12"/>
  </si>
  <si>
    <t>通所型独自・人欠同一高齢者虐待防止未実施減算１１日割</t>
    <rPh sb="6" eb="7">
      <t>ヒト</t>
    </rPh>
    <rPh sb="7" eb="8">
      <t>ケツ</t>
    </rPh>
    <rPh sb="24" eb="26">
      <t>ヒワリ</t>
    </rPh>
    <phoneticPr fontId="2"/>
  </si>
  <si>
    <t>通所型独自・人欠同一業務継続計画未策定減算１１日割</t>
    <rPh sb="6" eb="7">
      <t>ヒト</t>
    </rPh>
    <rPh sb="7" eb="8">
      <t>ケツ</t>
    </rPh>
    <rPh sb="10" eb="12">
      <t>ギョウム</t>
    </rPh>
    <rPh sb="23" eb="25">
      <t>ヒワリ</t>
    </rPh>
    <phoneticPr fontId="5"/>
  </si>
  <si>
    <t>通所型独自サービス１２・人欠</t>
    <phoneticPr fontId="12"/>
  </si>
  <si>
    <t>通所型独自サービス１２・人欠処遇改善加算Ⅰ</t>
    <rPh sb="14" eb="16">
      <t>ショグウ</t>
    </rPh>
    <rPh sb="16" eb="18">
      <t>カイゼン</t>
    </rPh>
    <rPh sb="18" eb="20">
      <t>カサン</t>
    </rPh>
    <phoneticPr fontId="2"/>
  </si>
  <si>
    <t>通所型独自サービス１２・人欠処遇改善加算Ⅱ</t>
    <rPh sb="14" eb="16">
      <t>ショグウ</t>
    </rPh>
    <rPh sb="16" eb="18">
      <t>カイゼン</t>
    </rPh>
    <rPh sb="18" eb="20">
      <t>カサン</t>
    </rPh>
    <phoneticPr fontId="2"/>
  </si>
  <si>
    <t>通所型独自サービス１２・人欠処遇改善加算Ⅲ</t>
    <rPh sb="14" eb="16">
      <t>ショグウ</t>
    </rPh>
    <rPh sb="16" eb="18">
      <t>カイゼン</t>
    </rPh>
    <rPh sb="18" eb="20">
      <t>カサン</t>
    </rPh>
    <phoneticPr fontId="2"/>
  </si>
  <si>
    <t>通所型独自・人欠高齢者虐待防止未実施減算１２</t>
    <rPh sb="6" eb="7">
      <t>ヒト</t>
    </rPh>
    <rPh sb="7" eb="8">
      <t>ケツ</t>
    </rPh>
    <phoneticPr fontId="2"/>
  </si>
  <si>
    <t>通所型独自・人欠業務継続計画未策定減算１２</t>
    <rPh sb="6" eb="7">
      <t>ヒト</t>
    </rPh>
    <rPh sb="7" eb="8">
      <t>ケツ</t>
    </rPh>
    <rPh sb="8" eb="10">
      <t>ギョウム</t>
    </rPh>
    <phoneticPr fontId="5"/>
  </si>
  <si>
    <t>通所型独自サービス１２・人欠同一建物減算２</t>
    <rPh sb="14" eb="16">
      <t>ドウイツ</t>
    </rPh>
    <rPh sb="16" eb="18">
      <t>タテモノ</t>
    </rPh>
    <rPh sb="18" eb="20">
      <t>ゲンサン</t>
    </rPh>
    <phoneticPr fontId="2"/>
  </si>
  <si>
    <t>通所型独自サービス１２・人欠同一２処遇改善加算Ⅰ</t>
    <rPh sb="14" eb="16">
      <t>ドウイツ</t>
    </rPh>
    <phoneticPr fontId="2"/>
  </si>
  <si>
    <t>通所型独自サービス１２・人欠同一２処遇改善加算Ⅱ</t>
    <rPh sb="14" eb="16">
      <t>ドウイツ</t>
    </rPh>
    <phoneticPr fontId="2"/>
  </si>
  <si>
    <t>通所型独自サービス１２・人欠同一２処遇改善加算Ⅲ</t>
    <rPh sb="14" eb="16">
      <t>ドウイツ</t>
    </rPh>
    <phoneticPr fontId="2"/>
  </si>
  <si>
    <t>通所型独自・人欠同一高齢者虐待防止未実施減算１２</t>
    <rPh sb="6" eb="7">
      <t>ヒト</t>
    </rPh>
    <rPh sb="7" eb="8">
      <t>ケツ</t>
    </rPh>
    <phoneticPr fontId="2"/>
  </si>
  <si>
    <t>通所型独自・人欠同一業務継続計画未策定減算１２</t>
    <rPh sb="6" eb="7">
      <t>ヒト</t>
    </rPh>
    <rPh sb="7" eb="8">
      <t>ケツ</t>
    </rPh>
    <rPh sb="10" eb="12">
      <t>ギョウム</t>
    </rPh>
    <phoneticPr fontId="5"/>
  </si>
  <si>
    <t>通所型独自サービス１２日割・人欠</t>
    <phoneticPr fontId="12"/>
  </si>
  <si>
    <t>通所型独自サービス１２日割・人欠処遇改善加算Ⅰ</t>
    <rPh sb="16" eb="18">
      <t>ショグウ</t>
    </rPh>
    <rPh sb="18" eb="20">
      <t>カイゼン</t>
    </rPh>
    <rPh sb="20" eb="22">
      <t>カサン</t>
    </rPh>
    <phoneticPr fontId="2"/>
  </si>
  <si>
    <t>通所型独自サービス１２日割・人欠処遇改善加算Ⅱ</t>
    <rPh sb="16" eb="18">
      <t>ショグウ</t>
    </rPh>
    <rPh sb="18" eb="20">
      <t>カイゼン</t>
    </rPh>
    <rPh sb="20" eb="22">
      <t>カサン</t>
    </rPh>
    <phoneticPr fontId="2"/>
  </si>
  <si>
    <t>通所型独自サービス１２日割・人欠処遇改善加算Ⅲ</t>
    <rPh sb="16" eb="18">
      <t>ショグウ</t>
    </rPh>
    <rPh sb="18" eb="20">
      <t>カイゼン</t>
    </rPh>
    <rPh sb="20" eb="22">
      <t>カサン</t>
    </rPh>
    <phoneticPr fontId="2"/>
  </si>
  <si>
    <t>通所型独自・人欠高齢者虐待防止未実施減算１２日割</t>
    <rPh sb="6" eb="7">
      <t>ヒト</t>
    </rPh>
    <rPh sb="7" eb="8">
      <t>ケツ</t>
    </rPh>
    <rPh sb="22" eb="24">
      <t>ヒワリ</t>
    </rPh>
    <phoneticPr fontId="2"/>
  </si>
  <si>
    <t>通所型独自・人欠業務継続計画未策定減算１２日割</t>
    <rPh sb="6" eb="7">
      <t>ヒト</t>
    </rPh>
    <rPh sb="7" eb="8">
      <t>ケツ</t>
    </rPh>
    <rPh sb="8" eb="10">
      <t>ギョウム</t>
    </rPh>
    <rPh sb="21" eb="23">
      <t>ヒワリ</t>
    </rPh>
    <phoneticPr fontId="5"/>
  </si>
  <si>
    <t>通所型独自サービス１２日割・人欠同一建物減算２</t>
    <phoneticPr fontId="5"/>
  </si>
  <si>
    <t>通所型独自サービス１２日割・人欠同一２処遇改善加算Ⅰ</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</si>
  <si>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通所型独自サービス１２日割・人欠同一２処遇改善加算Ⅱ</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</si>
  <si>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通所型独自サービス１２日割・人欠同一２処遇改善加算Ⅲ</t>
    <rPh sb="0" eb="3">
      <t>ツウショガタ</t>
    </rPh>
    <rPh sb="3" eb="5">
      <t>ドクジ</t>
    </rPh>
    <rPh sb="11" eb="12">
      <t>ヒ</t>
    </rPh>
    <rPh sb="12" eb="13">
      <t>ワ</t>
    </rPh>
    <rPh sb="14" eb="15">
      <t>ヒト</t>
    </rPh>
    <rPh sb="15" eb="16">
      <t>ケツ</t>
    </rPh>
    <rPh sb="16" eb="18">
      <t>ドウイツ</t>
    </rPh>
    <phoneticPr fontId="2"/>
  </si>
  <si>
    <t>通所型独自・人欠同一高齢者虐待防止未実施減算１２日割</t>
    <rPh sb="6" eb="7">
      <t>ヒト</t>
    </rPh>
    <rPh sb="7" eb="8">
      <t>ケツ</t>
    </rPh>
    <rPh sb="24" eb="26">
      <t>ヒワリ</t>
    </rPh>
    <phoneticPr fontId="2"/>
  </si>
  <si>
    <t>通所型独自・人欠同一業務継続計画未策定減算１２日割</t>
    <rPh sb="6" eb="7">
      <t>ヒト</t>
    </rPh>
    <rPh sb="7" eb="8">
      <t>ケツ</t>
    </rPh>
    <rPh sb="10" eb="12">
      <t>ギョウム</t>
    </rPh>
    <rPh sb="23" eb="25">
      <t>ヒワリ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</si>
</sst>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sz val="16"/>
      <color theme="1"/>
      <name val="ＭＳ Ｐゴシック"/>
      <family val="3"/>
      <charset val="128"/>
    </font>
    <font>
      <strike/>
      <sz val="11"/>
      <color theme="1"/>
      <name val="ＭＳ Ｐゴシック"/>
      <family val="3"/>
      <charset val="128"/>
      <scheme val="minor"/>
    </font>
    <font>
      <strike/>
      <sz val="16"/>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theme="1"/>
      </right>
      <top style="thin">
        <color theme="1"/>
      </top>
      <bottom style="thin">
        <color theme="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7" fillId="0" borderId="1" xfId="1" applyFont="1" applyBorder="1">
      <alignment vertical="center"/>
    </xf>
    <xf numFmtId="38" fontId="7"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8" fillId="0" borderId="0" xfId="0" applyFont="1" applyFill="1" applyBorder="1" applyAlignment="1">
      <alignment vertical="center"/>
    </xf>
    <xf numFmtId="0" fontId="8" fillId="0" borderId="0" xfId="0" applyFont="1" applyAlignment="1">
      <alignment vertical="center"/>
    </xf>
    <xf numFmtId="38" fontId="7" fillId="0" borderId="1" xfId="1" applyFont="1" applyFill="1" applyBorder="1">
      <alignment vertical="center"/>
    </xf>
    <xf numFmtId="38" fontId="7"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7"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9"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7" fillId="4" borderId="0" xfId="1" applyFont="1" applyFill="1">
      <alignment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0" xfId="0" applyFont="1" applyFill="1" applyBorder="1" applyAlignment="1">
      <alignment vertical="center"/>
    </xf>
    <xf numFmtId="0" fontId="11" fillId="0" borderId="0" xfId="0" applyFont="1" applyBorder="1">
      <alignment vertical="center"/>
    </xf>
    <xf numFmtId="0" fontId="11" fillId="0" borderId="0" xfId="0" applyFont="1" applyBorder="1" applyAlignment="1">
      <alignment horizontal="center" vertical="center" wrapText="1"/>
    </xf>
    <xf numFmtId="0" fontId="11" fillId="0" borderId="6" xfId="0" applyFont="1" applyBorder="1">
      <alignment vertical="center"/>
    </xf>
    <xf numFmtId="0" fontId="11" fillId="0" borderId="0" xfId="0" applyFont="1" applyBorder="1" applyAlignment="1">
      <alignment horizontal="left" vertical="center"/>
    </xf>
    <xf numFmtId="177" fontId="11" fillId="0" borderId="0" xfId="1" applyNumberFormat="1" applyFont="1">
      <alignment vertical="center"/>
    </xf>
    <xf numFmtId="177" fontId="11" fillId="0" borderId="0" xfId="0" applyNumberFormat="1" applyFont="1">
      <alignment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11" fillId="0" borderId="0" xfId="0" applyFont="1" applyAlignment="1">
      <alignment vertical="center" shrinkToFit="1"/>
    </xf>
    <xf numFmtId="0" fontId="11" fillId="0" borderId="0" xfId="0" applyFont="1" applyAlignment="1">
      <alignment horizontal="center" vertical="center" shrinkToFit="1"/>
    </xf>
    <xf numFmtId="38" fontId="11" fillId="5" borderId="0" xfId="1" applyFont="1" applyFill="1" applyBorder="1" applyAlignment="1">
      <alignment vertical="center" shrinkToFit="1"/>
    </xf>
    <xf numFmtId="0" fontId="11" fillId="5" borderId="0" xfId="0" applyFont="1" applyFill="1" applyBorder="1" applyAlignment="1">
      <alignment vertical="center" shrinkToFit="1"/>
    </xf>
    <xf numFmtId="0" fontId="11" fillId="0" borderId="0" xfId="0" applyFont="1" applyAlignment="1">
      <alignment vertical="center" wrapText="1" shrinkToFit="1"/>
    </xf>
    <xf numFmtId="0" fontId="9" fillId="0" borderId="0" xfId="0" applyFont="1" applyAlignment="1">
      <alignment vertical="center"/>
    </xf>
    <xf numFmtId="0" fontId="11" fillId="0" borderId="1" xfId="0" applyFont="1" applyFill="1" applyBorder="1">
      <alignment vertical="center"/>
    </xf>
    <xf numFmtId="38" fontId="11" fillId="0" borderId="1" xfId="1" applyFont="1" applyFill="1" applyBorder="1">
      <alignment vertical="center"/>
    </xf>
    <xf numFmtId="38" fontId="11" fillId="0" borderId="1" xfId="1" applyFont="1" applyFill="1" applyBorder="1" applyAlignment="1">
      <alignment vertical="center"/>
    </xf>
    <xf numFmtId="38" fontId="11" fillId="0" borderId="0" xfId="1" applyFont="1">
      <alignment vertical="center"/>
    </xf>
    <xf numFmtId="0" fontId="9" fillId="0" borderId="0" xfId="0" applyFont="1" applyAlignment="1">
      <alignment horizontal="center" vertical="center"/>
    </xf>
    <xf numFmtId="0" fontId="11" fillId="0" borderId="0" xfId="0" applyFont="1" applyAlignment="1">
      <alignment horizontal="right" vertical="center"/>
    </xf>
    <xf numFmtId="38" fontId="11" fillId="5" borderId="0" xfId="1" applyFont="1" applyFill="1">
      <alignment vertical="center"/>
    </xf>
    <xf numFmtId="3" fontId="11" fillId="0" borderId="4" xfId="0" applyNumberFormat="1" applyFont="1" applyFill="1" applyBorder="1" applyAlignment="1">
      <alignment vertical="center"/>
    </xf>
    <xf numFmtId="0" fontId="11" fillId="0" borderId="3" xfId="0" applyFont="1" applyFill="1" applyBorder="1" applyAlignment="1">
      <alignment vertical="center"/>
    </xf>
    <xf numFmtId="0" fontId="11" fillId="0" borderId="2" xfId="0" applyFont="1" applyFill="1" applyBorder="1">
      <alignment vertical="center"/>
    </xf>
    <xf numFmtId="0" fontId="9" fillId="0" borderId="1"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1" xfId="0" applyFont="1" applyFill="1" applyBorder="1">
      <alignment vertical="center"/>
    </xf>
    <xf numFmtId="0" fontId="11" fillId="0" borderId="24"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Alignment="1">
      <alignment horizontal="center" vertical="center"/>
    </xf>
    <xf numFmtId="0" fontId="11" fillId="0" borderId="0" xfId="0" applyFont="1" applyFill="1" applyAlignment="1">
      <alignment vertical="center" shrinkToFit="1"/>
    </xf>
    <xf numFmtId="0" fontId="11" fillId="0" borderId="0" xfId="0" applyFont="1" applyFill="1" applyAlignment="1">
      <alignment vertical="center" wrapText="1" shrinkToFit="1"/>
    </xf>
    <xf numFmtId="38" fontId="11" fillId="0" borderId="0" xfId="1" applyFont="1" applyFill="1" applyBorder="1" applyAlignment="1">
      <alignment vertical="center" shrinkToFit="1"/>
    </xf>
    <xf numFmtId="0" fontId="11" fillId="0" borderId="0" xfId="0" applyFont="1" applyFill="1" applyAlignment="1">
      <alignment horizontal="center" vertical="center" shrinkToFit="1"/>
    </xf>
    <xf numFmtId="0" fontId="11" fillId="0" borderId="0" xfId="0" applyFont="1" applyFill="1">
      <alignment vertical="center"/>
    </xf>
    <xf numFmtId="0" fontId="11" fillId="0" borderId="0" xfId="0" applyFont="1" applyFill="1" applyBorder="1" applyAlignment="1">
      <alignment vertical="center" shrinkToFit="1"/>
    </xf>
    <xf numFmtId="0" fontId="11" fillId="0" borderId="7" xfId="0" applyFont="1" applyFill="1" applyBorder="1" applyAlignment="1">
      <alignment vertical="center" wrapText="1"/>
    </xf>
    <xf numFmtId="0" fontId="11" fillId="0" borderId="3"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xf>
    <xf numFmtId="0" fontId="11" fillId="0" borderId="10" xfId="0" applyFont="1" applyFill="1" applyBorder="1" applyAlignment="1">
      <alignment horizontal="right" vertical="center" wrapText="1"/>
    </xf>
    <xf numFmtId="0" fontId="11" fillId="0" borderId="15" xfId="0" applyFont="1" applyFill="1" applyBorder="1" applyAlignment="1">
      <alignment horizontal="right" vertical="center" wrapText="1"/>
    </xf>
    <xf numFmtId="0" fontId="11" fillId="0" borderId="13" xfId="0" applyFont="1" applyFill="1" applyBorder="1" applyAlignment="1">
      <alignment vertical="center"/>
    </xf>
    <xf numFmtId="3" fontId="11" fillId="0" borderId="0" xfId="0" applyNumberFormat="1" applyFont="1">
      <alignment vertical="center"/>
    </xf>
    <xf numFmtId="0" fontId="11" fillId="0" borderId="0" xfId="0" applyFont="1" applyBorder="1" applyAlignment="1">
      <alignment horizontal="right" vertical="center"/>
    </xf>
    <xf numFmtId="0" fontId="11" fillId="0" borderId="0" xfId="0" applyFont="1" applyFill="1" applyAlignment="1">
      <alignment horizontal="right" vertical="center" shrinkToFit="1"/>
    </xf>
    <xf numFmtId="0" fontId="11" fillId="0" borderId="0" xfId="0" applyFont="1" applyAlignment="1">
      <alignment horizontal="right" vertical="center" shrinkToFit="1"/>
    </xf>
    <xf numFmtId="0" fontId="11" fillId="0" borderId="0" xfId="0" applyFont="1" applyFill="1" applyBorder="1" applyAlignment="1">
      <alignment horizontal="right" vertical="center" wrapText="1"/>
    </xf>
    <xf numFmtId="3" fontId="11" fillId="0" borderId="0" xfId="0" applyNumberFormat="1" applyFont="1" applyFill="1" applyBorder="1">
      <alignment vertical="center"/>
    </xf>
    <xf numFmtId="0" fontId="0" fillId="0" borderId="0" xfId="0" applyFont="1" applyFill="1">
      <alignment vertical="center"/>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1" fillId="0" borderId="4" xfId="0" applyFont="1" applyFill="1" applyBorder="1" applyAlignment="1">
      <alignment horizontal="right" vertical="center"/>
    </xf>
    <xf numFmtId="0" fontId="11" fillId="0" borderId="11" xfId="0" applyFont="1" applyFill="1" applyBorder="1" applyAlignment="1">
      <alignment horizontal="right" vertical="center"/>
    </xf>
    <xf numFmtId="3" fontId="11" fillId="0" borderId="4" xfId="0" applyNumberFormat="1" applyFont="1" applyFill="1" applyBorder="1" applyAlignment="1">
      <alignment horizontal="right" vertical="center"/>
    </xf>
    <xf numFmtId="0" fontId="11" fillId="0" borderId="4" xfId="0" applyFont="1" applyFill="1" applyBorder="1">
      <alignment vertical="center"/>
    </xf>
    <xf numFmtId="0" fontId="11" fillId="0" borderId="3" xfId="0" applyFont="1" applyFill="1" applyBorder="1">
      <alignment vertical="center"/>
    </xf>
    <xf numFmtId="0" fontId="11" fillId="0" borderId="8" xfId="0" applyFont="1" applyFill="1" applyBorder="1" applyAlignment="1">
      <alignment vertical="center" wrapText="1"/>
    </xf>
    <xf numFmtId="0" fontId="13" fillId="0" borderId="1" xfId="0" applyFont="1" applyFill="1" applyBorder="1">
      <alignment vertical="center"/>
    </xf>
    <xf numFmtId="176" fontId="0" fillId="0" borderId="0" xfId="0" applyNumberFormat="1" applyFont="1" applyFill="1">
      <alignment vertical="center"/>
    </xf>
    <xf numFmtId="0" fontId="11" fillId="0" borderId="1" xfId="0" applyFont="1" applyFill="1" applyBorder="1" applyAlignment="1">
      <alignment vertical="center" shrinkToFit="1"/>
    </xf>
    <xf numFmtId="0" fontId="11" fillId="0" borderId="3" xfId="0" applyFont="1" applyFill="1" applyBorder="1" applyAlignment="1">
      <alignment horizontal="right" vertical="center" shrinkToFit="1"/>
    </xf>
    <xf numFmtId="38" fontId="11" fillId="0" borderId="1" xfId="1" applyFont="1" applyFill="1" applyBorder="1" applyAlignment="1">
      <alignment vertical="center" shrinkToFit="1"/>
    </xf>
    <xf numFmtId="0" fontId="11" fillId="0" borderId="2" xfId="0" applyFont="1" applyFill="1" applyBorder="1" applyAlignment="1">
      <alignment vertical="center" shrinkToFit="1"/>
    </xf>
    <xf numFmtId="38" fontId="0" fillId="0" borderId="0" xfId="1" applyFont="1" applyFill="1">
      <alignment vertical="center"/>
    </xf>
    <xf numFmtId="0" fontId="11" fillId="0" borderId="13" xfId="0" applyFont="1" applyFill="1" applyBorder="1" applyAlignment="1">
      <alignment horizontal="right" vertical="center" shrinkToFit="1"/>
    </xf>
    <xf numFmtId="0" fontId="11" fillId="0" borderId="4" xfId="0" applyFont="1" applyFill="1" applyBorder="1" applyAlignment="1">
      <alignment horizontal="right" vertical="center" shrinkToFit="1"/>
    </xf>
    <xf numFmtId="0" fontId="13" fillId="0" borderId="2" xfId="0" applyFont="1" applyFill="1" applyBorder="1" applyAlignment="1">
      <alignment vertical="center" shrinkToFit="1"/>
    </xf>
    <xf numFmtId="0" fontId="11" fillId="0" borderId="0" xfId="0" applyFont="1" applyFill="1" applyBorder="1" applyAlignment="1">
      <alignment vertical="center" wrapText="1" shrinkToFit="1"/>
    </xf>
    <xf numFmtId="0" fontId="11" fillId="0"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3" fontId="11" fillId="0" borderId="0" xfId="1" applyNumberFormat="1" applyFont="1" applyFill="1" applyBorder="1" applyAlignment="1">
      <alignment vertical="center" shrinkToFit="1"/>
    </xf>
    <xf numFmtId="0" fontId="11" fillId="0" borderId="12" xfId="0" applyFont="1" applyFill="1" applyBorder="1" applyAlignment="1">
      <alignment horizontal="left" vertical="center"/>
    </xf>
    <xf numFmtId="0" fontId="11" fillId="0" borderId="10" xfId="0" applyFont="1" applyFill="1" applyBorder="1" applyAlignment="1">
      <alignment vertical="center" shrinkToFit="1"/>
    </xf>
    <xf numFmtId="0" fontId="11" fillId="0" borderId="6" xfId="0" applyFont="1" applyFill="1" applyBorder="1" applyAlignment="1">
      <alignment horizontal="center" vertical="center" shrinkToFit="1"/>
    </xf>
    <xf numFmtId="0" fontId="11" fillId="0" borderId="6" xfId="0" applyFont="1" applyFill="1" applyBorder="1" applyAlignment="1">
      <alignment horizontal="right" vertical="center" shrinkToFit="1"/>
    </xf>
    <xf numFmtId="0" fontId="11" fillId="0" borderId="1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3" fontId="11" fillId="0" borderId="1" xfId="1" applyNumberFormat="1" applyFont="1" applyFill="1" applyBorder="1" applyAlignment="1">
      <alignment vertical="center" shrinkToFit="1"/>
    </xf>
    <xf numFmtId="1" fontId="11" fillId="0" borderId="1" xfId="0" applyNumberFormat="1" applyFont="1" applyFill="1" applyBorder="1" applyAlignment="1">
      <alignment horizontal="right" vertical="center"/>
    </xf>
    <xf numFmtId="3" fontId="11" fillId="0" borderId="1" xfId="1" applyNumberFormat="1" applyFont="1" applyFill="1" applyBorder="1">
      <alignment vertical="center"/>
    </xf>
    <xf numFmtId="0" fontId="0" fillId="0" borderId="0" xfId="0" applyFont="1">
      <alignment vertical="center"/>
    </xf>
    <xf numFmtId="0" fontId="0" fillId="2" borderId="0" xfId="0" applyFont="1" applyFill="1">
      <alignment vertical="center"/>
    </xf>
    <xf numFmtId="0" fontId="0" fillId="6" borderId="0" xfId="0" applyFont="1" applyFill="1">
      <alignment vertical="center"/>
    </xf>
    <xf numFmtId="3" fontId="11" fillId="0" borderId="1" xfId="1" applyNumberFormat="1" applyFont="1" applyFill="1" applyBorder="1" applyAlignment="1">
      <alignment vertical="center"/>
    </xf>
    <xf numFmtId="38" fontId="0" fillId="0" borderId="0" xfId="1"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5" borderId="0" xfId="0" applyFont="1" applyFill="1">
      <alignment vertical="center"/>
    </xf>
    <xf numFmtId="0" fontId="14" fillId="0" borderId="0" xfId="0" applyFont="1" applyFill="1">
      <alignment vertical="center"/>
    </xf>
    <xf numFmtId="0" fontId="11" fillId="0" borderId="6" xfId="0" applyFont="1" applyBorder="1" applyAlignment="1">
      <alignment horizontal="center" vertical="center"/>
    </xf>
    <xf numFmtId="0" fontId="11" fillId="0" borderId="6" xfId="0" applyFont="1" applyFill="1" applyBorder="1" applyAlignment="1">
      <alignment horizontal="left" vertical="center"/>
    </xf>
    <xf numFmtId="0" fontId="11" fillId="0" borderId="6" xfId="0" applyFont="1" applyFill="1" applyBorder="1" applyAlignment="1">
      <alignment horizontal="right" vertical="center"/>
    </xf>
    <xf numFmtId="177" fontId="11" fillId="0" borderId="6" xfId="0" applyNumberFormat="1" applyFont="1" applyFill="1" applyBorder="1">
      <alignment vertical="center"/>
    </xf>
    <xf numFmtId="177" fontId="11" fillId="0" borderId="0" xfId="0" applyNumberFormat="1" applyFont="1" applyFill="1" applyBorder="1">
      <alignment vertical="center"/>
    </xf>
    <xf numFmtId="177" fontId="11" fillId="5" borderId="0" xfId="0" applyNumberFormat="1" applyFont="1" applyFill="1" applyBorder="1">
      <alignment vertical="center"/>
    </xf>
    <xf numFmtId="177" fontId="11" fillId="5" borderId="6" xfId="0" applyNumberFormat="1" applyFont="1" applyFill="1" applyBorder="1">
      <alignment vertical="center"/>
    </xf>
    <xf numFmtId="3" fontId="11" fillId="0" borderId="1" xfId="0" applyNumberFormat="1" applyFont="1" applyFill="1" applyBorder="1" applyAlignment="1">
      <alignment vertical="center"/>
    </xf>
    <xf numFmtId="3" fontId="11" fillId="0" borderId="21" xfId="0" applyNumberFormat="1" applyFont="1" applyFill="1" applyBorder="1" applyAlignment="1">
      <alignment vertical="center"/>
    </xf>
    <xf numFmtId="0" fontId="0" fillId="0" borderId="0" xfId="0" applyFont="1" applyFill="1" applyBorder="1">
      <alignment vertical="center"/>
    </xf>
    <xf numFmtId="0" fontId="11" fillId="0" borderId="4" xfId="0" applyFont="1" applyFill="1" applyBorder="1" applyAlignment="1">
      <alignment vertical="center" shrinkToFit="1"/>
    </xf>
    <xf numFmtId="0" fontId="11" fillId="0" borderId="6" xfId="0" applyFont="1" applyFill="1" applyBorder="1" applyAlignment="1">
      <alignment vertical="center" shrinkToFit="1"/>
    </xf>
    <xf numFmtId="0" fontId="11" fillId="0" borderId="1"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left" vertical="center"/>
    </xf>
    <xf numFmtId="0" fontId="11" fillId="2" borderId="1"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12"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righ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4" xfId="0"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2"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xf>
    <xf numFmtId="49" fontId="11" fillId="0" borderId="1" xfId="1" applyNumberFormat="1" applyFont="1" applyFill="1" applyBorder="1" applyAlignment="1">
      <alignment horizontal="right" vertical="center"/>
    </xf>
    <xf numFmtId="176" fontId="0" fillId="0" borderId="0" xfId="0" applyNumberFormat="1" applyFont="1">
      <alignment vertical="center"/>
    </xf>
    <xf numFmtId="0" fontId="15" fillId="0" borderId="4" xfId="0" applyFont="1" applyFill="1" applyBorder="1" applyAlignment="1">
      <alignment horizontal="right" vertical="center"/>
    </xf>
    <xf numFmtId="0" fontId="15" fillId="0" borderId="4" xfId="0" applyFont="1" applyFill="1" applyBorder="1">
      <alignment vertical="center"/>
    </xf>
    <xf numFmtId="0" fontId="15" fillId="0" borderId="4" xfId="0" applyFont="1" applyFill="1" applyBorder="1" applyAlignment="1">
      <alignment horizontal="left" vertical="center" wrapText="1"/>
    </xf>
    <xf numFmtId="0" fontId="11" fillId="0" borderId="0" xfId="0" applyFont="1" applyFill="1" applyAlignment="1">
      <alignment vertical="center" wrapText="1"/>
    </xf>
    <xf numFmtId="0" fontId="0" fillId="0" borderId="0" xfId="0" applyFont="1" applyFill="1" applyAlignment="1">
      <alignment horizontal="center" vertical="center"/>
    </xf>
    <xf numFmtId="3" fontId="11" fillId="0" borderId="1" xfId="1" applyNumberFormat="1" applyFont="1" applyFill="1" applyBorder="1" applyAlignment="1">
      <alignment horizontal="right" vertical="center"/>
    </xf>
    <xf numFmtId="0" fontId="11" fillId="0" borderId="1" xfId="0" applyFont="1" applyBorder="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left" vertical="center"/>
    </xf>
    <xf numFmtId="38" fontId="8" fillId="2" borderId="1" xfId="1" applyFont="1" applyFill="1" applyBorder="1" applyAlignment="1">
      <alignment horizontal="center" vertical="center" wrapText="1"/>
    </xf>
    <xf numFmtId="38" fontId="8" fillId="2" borderId="1" xfId="1"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right" vertical="center"/>
    </xf>
    <xf numFmtId="0" fontId="11" fillId="0" borderId="10" xfId="0" applyFont="1" applyFill="1" applyBorder="1" applyAlignment="1">
      <alignmen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38" fontId="11" fillId="2" borderId="1" xfId="1" applyFont="1" applyFill="1" applyBorder="1" applyAlignment="1">
      <alignment horizontal="center" vertical="center" wrapText="1"/>
    </xf>
    <xf numFmtId="38" fontId="11" fillId="2" borderId="1" xfId="1" applyFont="1" applyFill="1" applyBorder="1" applyAlignment="1">
      <alignment horizontal="center" vertical="center"/>
    </xf>
    <xf numFmtId="0" fontId="9"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38" fontId="7" fillId="2" borderId="1" xfId="1" applyFont="1" applyFill="1" applyBorder="1" applyAlignment="1">
      <alignment horizontal="center"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3"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3" borderId="2" xfId="0"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Font="1" applyBorder="1" applyAlignment="1">
      <alignment vertical="center" shrinkToFit="1"/>
    </xf>
    <xf numFmtId="0" fontId="0" fillId="0" borderId="4" xfId="0" applyFont="1" applyBorder="1" applyAlignment="1">
      <alignment vertical="center" shrinkToFit="1"/>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3" xfId="0" applyFont="1" applyFill="1" applyBorder="1" applyAlignment="1">
      <alignment horizontal="left" vertical="center"/>
    </xf>
    <xf numFmtId="0" fontId="11" fillId="0" borderId="1" xfId="0" applyFont="1" applyFill="1" applyBorder="1" applyAlignment="1">
      <alignment horizontal="left" vertical="center" wrapText="1" shrinkToFit="1"/>
    </xf>
    <xf numFmtId="0" fontId="11" fillId="0" borderId="1" xfId="0" applyFont="1" applyFill="1" applyBorder="1" applyAlignment="1">
      <alignment horizontal="left" vertical="center" shrinkToFit="1"/>
    </xf>
    <xf numFmtId="0" fontId="11" fillId="2" borderId="7"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38" fontId="11" fillId="2" borderId="7" xfId="1" applyFont="1" applyFill="1" applyBorder="1" applyAlignment="1">
      <alignment horizontal="center" vertical="center" wrapText="1" shrinkToFit="1"/>
    </xf>
    <xf numFmtId="38" fontId="11" fillId="2" borderId="10" xfId="1"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38" fontId="11" fillId="2" borderId="1" xfId="1" applyFont="1" applyFill="1" applyBorder="1" applyAlignment="1">
      <alignment horizontal="center" vertical="center" wrapText="1" shrinkToFit="1"/>
    </xf>
    <xf numFmtId="0" fontId="11" fillId="0" borderId="2"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1"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0" fontId="11" fillId="0" borderId="30" xfId="0" applyFont="1" applyFill="1" applyBorder="1" applyAlignment="1">
      <alignment horizontal="left" vertical="center" wrapText="1" shrinkToFit="1"/>
    </xf>
    <xf numFmtId="0" fontId="11" fillId="0" borderId="14" xfId="0" applyFont="1" applyFill="1" applyBorder="1" applyAlignment="1">
      <alignment horizontal="left" vertical="center" wrapText="1" shrinkToFit="1"/>
    </xf>
    <xf numFmtId="0" fontId="11" fillId="0" borderId="1" xfId="0" applyFont="1" applyFill="1" applyBorder="1" applyAlignment="1">
      <alignment horizontal="center" vertical="center" shrinkToFit="1"/>
    </xf>
    <xf numFmtId="0" fontId="11" fillId="0" borderId="6" xfId="0" applyFont="1" applyBorder="1" applyAlignment="1">
      <alignment horizontal="left" vertical="center"/>
    </xf>
    <xf numFmtId="0" fontId="11" fillId="0" borderId="4" xfId="0"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38" fontId="11" fillId="2" borderId="7" xfId="1" applyFont="1" applyFill="1" applyBorder="1" applyAlignment="1">
      <alignment horizontal="center" vertical="center" wrapText="1"/>
    </xf>
    <xf numFmtId="38" fontId="11" fillId="2" borderId="10" xfId="1" applyFont="1" applyFill="1" applyBorder="1" applyAlignment="1">
      <alignment horizontal="center" vertical="center"/>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12"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7" xfId="0" applyFont="1" applyFill="1" applyBorder="1" applyAlignment="1">
      <alignment vertical="center" wrapText="1"/>
    </xf>
    <xf numFmtId="0" fontId="11" fillId="0" borderId="10" xfId="0" applyFont="1" applyFill="1" applyBorder="1" applyAlignment="1">
      <alignment vertical="center" wrapText="1"/>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3" fontId="11" fillId="0" borderId="1"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38" fontId="8" fillId="2" borderId="17" xfId="1" applyFont="1" applyFill="1" applyBorder="1" applyAlignment="1">
      <alignment horizontal="center" vertical="center" wrapText="1"/>
    </xf>
    <xf numFmtId="0" fontId="11" fillId="0" borderId="21" xfId="0" applyFont="1" applyFill="1" applyBorder="1" applyAlignment="1">
      <alignment horizontal="left" vertical="center"/>
    </xf>
    <xf numFmtId="3" fontId="11" fillId="0" borderId="9"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1" fillId="0" borderId="4" xfId="0" applyNumberFormat="1" applyFont="1" applyFill="1" applyBorder="1" applyAlignment="1">
      <alignment horizontal="right" vertical="center"/>
    </xf>
    <xf numFmtId="0" fontId="11" fillId="0" borderId="22" xfId="0" applyFont="1" applyFill="1" applyBorder="1" applyAlignment="1">
      <alignment horizontal="right" vertical="center"/>
    </xf>
    <xf numFmtId="0" fontId="11" fillId="0" borderId="23"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CI52"/>
  <sheetViews>
    <sheetView tabSelected="1" view="pageBreakPreview" zoomScale="50" zoomScaleNormal="75" zoomScaleSheetLayoutView="50" zoomScalePageLayoutView="70" workbookViewId="0"/>
  </sheetViews>
  <sheetFormatPr defaultRowHeight="30.75" customHeight="1" x14ac:dyDescent="0.15"/>
  <cols>
    <col min="1" max="2" width="13.875" style="131" customWidth="1"/>
    <col min="3" max="3" width="71.125" style="125" bestFit="1" customWidth="1"/>
    <col min="4" max="4" width="44.5" style="125" bestFit="1" customWidth="1"/>
    <col min="5" max="5" width="56.25" style="125" bestFit="1" customWidth="1"/>
    <col min="6" max="6" width="56.625" style="125" bestFit="1" customWidth="1"/>
    <col min="7" max="7" width="56.625" style="125" customWidth="1"/>
    <col min="8" max="8" width="44.375" style="125" bestFit="1" customWidth="1"/>
    <col min="9" max="9" width="13.875" style="129" customWidth="1"/>
    <col min="10" max="10" width="13.875" style="131" customWidth="1"/>
    <col min="11" max="11" width="2.5" style="175" customWidth="1"/>
    <col min="12" max="16384" width="9" style="125"/>
  </cols>
  <sheetData>
    <row r="1" spans="1:87" ht="33" customHeight="1" x14ac:dyDescent="0.15">
      <c r="A1" s="34" t="s">
        <v>152</v>
      </c>
      <c r="B1" s="29"/>
      <c r="C1" s="30"/>
      <c r="D1" s="30"/>
      <c r="E1" s="30"/>
      <c r="F1" s="30"/>
      <c r="G1" s="30"/>
    </row>
    <row r="2" spans="1:87" ht="32.25" customHeight="1" x14ac:dyDescent="0.15">
      <c r="A2" s="218" t="s">
        <v>2</v>
      </c>
      <c r="B2" s="219"/>
      <c r="C2" s="200" t="s">
        <v>3</v>
      </c>
      <c r="D2" s="202" t="s">
        <v>4</v>
      </c>
      <c r="E2" s="202"/>
      <c r="F2" s="202"/>
      <c r="G2" s="202"/>
      <c r="H2" s="202"/>
      <c r="I2" s="210" t="s">
        <v>228</v>
      </c>
      <c r="J2" s="202" t="s">
        <v>8</v>
      </c>
    </row>
    <row r="3" spans="1:87" ht="32.25" customHeight="1" x14ac:dyDescent="0.15">
      <c r="A3" s="153" t="s">
        <v>0</v>
      </c>
      <c r="B3" s="153" t="s">
        <v>1</v>
      </c>
      <c r="C3" s="201"/>
      <c r="D3" s="202"/>
      <c r="E3" s="202"/>
      <c r="F3" s="202"/>
      <c r="G3" s="202"/>
      <c r="H3" s="202"/>
      <c r="I3" s="211"/>
      <c r="J3" s="202"/>
    </row>
    <row r="4" spans="1:87" ht="32.25" customHeight="1" x14ac:dyDescent="0.15">
      <c r="A4" s="147" t="s">
        <v>70</v>
      </c>
      <c r="B4" s="147">
        <v>1111</v>
      </c>
      <c r="C4" s="50" t="s">
        <v>1367</v>
      </c>
      <c r="D4" s="204" t="s">
        <v>263</v>
      </c>
      <c r="E4" s="164" t="s">
        <v>264</v>
      </c>
      <c r="F4" s="158"/>
      <c r="G4" s="80"/>
      <c r="H4" s="58"/>
      <c r="I4" s="51">
        <v>1176</v>
      </c>
      <c r="J4" s="150" t="s">
        <v>9</v>
      </c>
      <c r="K4" s="101"/>
      <c r="L4" s="90"/>
    </row>
    <row r="5" spans="1:87" ht="32.25" customHeight="1" x14ac:dyDescent="0.15">
      <c r="A5" s="147" t="s">
        <v>70</v>
      </c>
      <c r="B5" s="147">
        <v>2111</v>
      </c>
      <c r="C5" s="50" t="s">
        <v>1368</v>
      </c>
      <c r="D5" s="205"/>
      <c r="E5" s="81" t="s">
        <v>273</v>
      </c>
      <c r="F5" s="158" t="s">
        <v>644</v>
      </c>
      <c r="G5" s="176"/>
      <c r="H5" s="157" t="s">
        <v>249</v>
      </c>
      <c r="I5" s="51">
        <v>39</v>
      </c>
      <c r="J5" s="150" t="s">
        <v>10</v>
      </c>
      <c r="K5" s="101"/>
      <c r="L5" s="106"/>
    </row>
    <row r="6" spans="1:87" ht="32.25" customHeight="1" x14ac:dyDescent="0.15">
      <c r="A6" s="147" t="s">
        <v>70</v>
      </c>
      <c r="B6" s="147">
        <v>1211</v>
      </c>
      <c r="C6" s="50" t="s">
        <v>1369</v>
      </c>
      <c r="D6" s="206"/>
      <c r="E6" s="164" t="s">
        <v>266</v>
      </c>
      <c r="F6" s="97"/>
      <c r="G6" s="177"/>
      <c r="H6" s="98"/>
      <c r="I6" s="51">
        <v>2349</v>
      </c>
      <c r="J6" s="150" t="s">
        <v>9</v>
      </c>
      <c r="K6" s="101"/>
      <c r="L6" s="90"/>
    </row>
    <row r="7" spans="1:87" ht="32.25" customHeight="1" x14ac:dyDescent="0.15">
      <c r="A7" s="147" t="s">
        <v>70</v>
      </c>
      <c r="B7" s="147">
        <v>2211</v>
      </c>
      <c r="C7" s="50" t="s">
        <v>1370</v>
      </c>
      <c r="D7" s="206"/>
      <c r="E7" s="81" t="s">
        <v>274</v>
      </c>
      <c r="F7" s="158" t="s">
        <v>644</v>
      </c>
      <c r="G7" s="176"/>
      <c r="H7" s="157" t="s">
        <v>250</v>
      </c>
      <c r="I7" s="51">
        <v>77</v>
      </c>
      <c r="J7" s="150" t="s">
        <v>10</v>
      </c>
      <c r="K7" s="101"/>
      <c r="L7" s="106"/>
    </row>
    <row r="8" spans="1:87" ht="32.25" customHeight="1" x14ac:dyDescent="0.15">
      <c r="A8" s="147" t="s">
        <v>70</v>
      </c>
      <c r="B8" s="147">
        <v>1321</v>
      </c>
      <c r="C8" s="50" t="s">
        <v>1371</v>
      </c>
      <c r="D8" s="206"/>
      <c r="E8" s="99" t="s">
        <v>265</v>
      </c>
      <c r="F8" s="97"/>
      <c r="G8" s="177"/>
      <c r="H8" s="98"/>
      <c r="I8" s="51">
        <v>3727</v>
      </c>
      <c r="J8" s="150" t="s">
        <v>9</v>
      </c>
      <c r="K8" s="101"/>
      <c r="L8" s="90"/>
    </row>
    <row r="9" spans="1:87" ht="32.25" customHeight="1" x14ac:dyDescent="0.15">
      <c r="A9" s="147" t="s">
        <v>70</v>
      </c>
      <c r="B9" s="147">
        <v>2321</v>
      </c>
      <c r="C9" s="50" t="s">
        <v>1372</v>
      </c>
      <c r="D9" s="207"/>
      <c r="E9" s="81" t="s">
        <v>275</v>
      </c>
      <c r="F9" s="158" t="s">
        <v>644</v>
      </c>
      <c r="G9" s="176"/>
      <c r="H9" s="95" t="s">
        <v>251</v>
      </c>
      <c r="I9" s="51">
        <v>123</v>
      </c>
      <c r="J9" s="150" t="s">
        <v>10</v>
      </c>
      <c r="K9" s="101"/>
      <c r="L9" s="106"/>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row>
    <row r="10" spans="1:87" ht="32.25" customHeight="1" x14ac:dyDescent="0.15">
      <c r="A10" s="147" t="s">
        <v>148</v>
      </c>
      <c r="B10" s="147" t="s">
        <v>252</v>
      </c>
      <c r="C10" s="50" t="s">
        <v>1373</v>
      </c>
      <c r="D10" s="204" t="s">
        <v>244</v>
      </c>
      <c r="E10" s="204" t="s">
        <v>643</v>
      </c>
      <c r="F10" s="204" t="s">
        <v>264</v>
      </c>
      <c r="G10" s="178"/>
      <c r="H10" s="77" t="s">
        <v>245</v>
      </c>
      <c r="I10" s="174">
        <v>-12</v>
      </c>
      <c r="J10" s="150" t="s">
        <v>175</v>
      </c>
      <c r="K10" s="101"/>
      <c r="L10" s="106"/>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row>
    <row r="11" spans="1:87" ht="32.25" customHeight="1" x14ac:dyDescent="0.15">
      <c r="A11" s="147" t="s">
        <v>148</v>
      </c>
      <c r="B11" s="147" t="s">
        <v>253</v>
      </c>
      <c r="C11" s="50" t="s">
        <v>1374</v>
      </c>
      <c r="D11" s="205"/>
      <c r="E11" s="205"/>
      <c r="F11" s="208"/>
      <c r="G11" s="148" t="s">
        <v>644</v>
      </c>
      <c r="H11" s="77" t="s">
        <v>246</v>
      </c>
      <c r="I11" s="174" t="s">
        <v>640</v>
      </c>
      <c r="J11" s="150" t="s">
        <v>10</v>
      </c>
      <c r="K11" s="101"/>
      <c r="L11" s="106"/>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row>
    <row r="12" spans="1:87" ht="32.25" customHeight="1" x14ac:dyDescent="0.15">
      <c r="A12" s="147" t="s">
        <v>148</v>
      </c>
      <c r="B12" s="147" t="s">
        <v>254</v>
      </c>
      <c r="C12" s="50" t="s">
        <v>1375</v>
      </c>
      <c r="D12" s="205"/>
      <c r="E12" s="205"/>
      <c r="F12" s="192" t="s">
        <v>266</v>
      </c>
      <c r="G12" s="177"/>
      <c r="H12" s="77" t="s">
        <v>247</v>
      </c>
      <c r="I12" s="174" t="s">
        <v>641</v>
      </c>
      <c r="J12" s="150" t="s">
        <v>9</v>
      </c>
      <c r="K12" s="101"/>
      <c r="L12" s="106"/>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row>
    <row r="13" spans="1:87" ht="32.25" customHeight="1" x14ac:dyDescent="0.15">
      <c r="A13" s="147" t="s">
        <v>148</v>
      </c>
      <c r="B13" s="147" t="s">
        <v>255</v>
      </c>
      <c r="C13" s="50" t="s">
        <v>1376</v>
      </c>
      <c r="D13" s="205"/>
      <c r="E13" s="205"/>
      <c r="F13" s="209"/>
      <c r="G13" s="148" t="s">
        <v>644</v>
      </c>
      <c r="H13" s="77" t="s">
        <v>246</v>
      </c>
      <c r="I13" s="174" t="s">
        <v>640</v>
      </c>
      <c r="J13" s="150" t="s">
        <v>10</v>
      </c>
      <c r="K13" s="101"/>
      <c r="L13" s="106"/>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row>
    <row r="14" spans="1:87" ht="32.25" customHeight="1" x14ac:dyDescent="0.15">
      <c r="A14" s="147" t="s">
        <v>148</v>
      </c>
      <c r="B14" s="147" t="s">
        <v>256</v>
      </c>
      <c r="C14" s="50" t="s">
        <v>1377</v>
      </c>
      <c r="D14" s="205"/>
      <c r="E14" s="205"/>
      <c r="F14" s="192" t="s">
        <v>265</v>
      </c>
      <c r="G14" s="177"/>
      <c r="H14" s="77" t="s">
        <v>248</v>
      </c>
      <c r="I14" s="174" t="s">
        <v>642</v>
      </c>
      <c r="J14" s="150" t="s">
        <v>9</v>
      </c>
      <c r="K14" s="101"/>
      <c r="L14" s="106"/>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row>
    <row r="15" spans="1:87" ht="32.25" customHeight="1" x14ac:dyDescent="0.15">
      <c r="A15" s="147" t="s">
        <v>148</v>
      </c>
      <c r="B15" s="147" t="s">
        <v>257</v>
      </c>
      <c r="C15" s="50" t="s">
        <v>1378</v>
      </c>
      <c r="D15" s="208"/>
      <c r="E15" s="208"/>
      <c r="F15" s="209"/>
      <c r="G15" s="148" t="s">
        <v>644</v>
      </c>
      <c r="H15" s="77" t="s">
        <v>246</v>
      </c>
      <c r="I15" s="174" t="s">
        <v>640</v>
      </c>
      <c r="J15" s="150" t="s">
        <v>10</v>
      </c>
      <c r="K15" s="101"/>
      <c r="L15" s="106"/>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row>
    <row r="16" spans="1:87" s="127" customFormat="1" ht="32.25" customHeight="1" x14ac:dyDescent="0.15">
      <c r="A16" s="147" t="s">
        <v>148</v>
      </c>
      <c r="B16" s="147">
        <v>6001</v>
      </c>
      <c r="C16" s="50" t="s">
        <v>1379</v>
      </c>
      <c r="D16" s="184" t="s">
        <v>262</v>
      </c>
      <c r="E16" s="185" t="s">
        <v>258</v>
      </c>
      <c r="F16" s="185"/>
      <c r="G16" s="148"/>
      <c r="H16" s="157" t="s">
        <v>213</v>
      </c>
      <c r="I16" s="51"/>
      <c r="J16" s="187" t="s">
        <v>175</v>
      </c>
      <c r="K16" s="101"/>
      <c r="L16" s="106"/>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row>
    <row r="17" spans="1:87" s="127" customFormat="1" ht="32.25" customHeight="1" x14ac:dyDescent="0.15">
      <c r="A17" s="147" t="s">
        <v>148</v>
      </c>
      <c r="B17" s="147">
        <v>6003</v>
      </c>
      <c r="C17" s="50" t="s">
        <v>1380</v>
      </c>
      <c r="D17" s="184"/>
      <c r="E17" s="186" t="s">
        <v>349</v>
      </c>
      <c r="F17" s="186"/>
      <c r="G17" s="149"/>
      <c r="H17" s="157" t="s">
        <v>261</v>
      </c>
      <c r="I17" s="51"/>
      <c r="J17" s="188"/>
      <c r="K17" s="101"/>
      <c r="L17" s="106"/>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row>
    <row r="18" spans="1:87" s="127" customFormat="1" ht="32.25" customHeight="1" x14ac:dyDescent="0.15">
      <c r="A18" s="147" t="s">
        <v>148</v>
      </c>
      <c r="B18" s="147">
        <v>6002</v>
      </c>
      <c r="C18" s="50" t="s">
        <v>1381</v>
      </c>
      <c r="D18" s="184"/>
      <c r="E18" s="186" t="s">
        <v>259</v>
      </c>
      <c r="F18" s="186"/>
      <c r="G18" s="149"/>
      <c r="H18" s="157" t="s">
        <v>260</v>
      </c>
      <c r="I18" s="51"/>
      <c r="J18" s="189"/>
      <c r="K18" s="101"/>
      <c r="L18" s="106"/>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row>
    <row r="19" spans="1:87" ht="32.25" customHeight="1" x14ac:dyDescent="0.15">
      <c r="A19" s="147" t="s">
        <v>148</v>
      </c>
      <c r="B19" s="147">
        <v>8000</v>
      </c>
      <c r="C19" s="50" t="s">
        <v>85</v>
      </c>
      <c r="D19" s="215" t="s">
        <v>6</v>
      </c>
      <c r="E19" s="215"/>
      <c r="F19" s="203" t="s">
        <v>15</v>
      </c>
      <c r="G19" s="203"/>
      <c r="H19" s="203"/>
      <c r="I19" s="51"/>
      <c r="J19" s="147" t="s">
        <v>12</v>
      </c>
      <c r="K19" s="101"/>
      <c r="L19" s="90"/>
    </row>
    <row r="20" spans="1:87" ht="32.25" customHeight="1" x14ac:dyDescent="0.15">
      <c r="A20" s="165" t="s">
        <v>70</v>
      </c>
      <c r="B20" s="147">
        <v>8001</v>
      </c>
      <c r="C20" s="50" t="s">
        <v>86</v>
      </c>
      <c r="D20" s="216"/>
      <c r="E20" s="216"/>
      <c r="F20" s="203" t="s">
        <v>15</v>
      </c>
      <c r="G20" s="203"/>
      <c r="H20" s="203"/>
      <c r="I20" s="51"/>
      <c r="J20" s="147" t="s">
        <v>13</v>
      </c>
      <c r="K20" s="101"/>
      <c r="L20" s="90"/>
    </row>
    <row r="21" spans="1:87" ht="32.25" customHeight="1" x14ac:dyDescent="0.15">
      <c r="A21" s="165" t="s">
        <v>70</v>
      </c>
      <c r="B21" s="147">
        <v>8100</v>
      </c>
      <c r="C21" s="50" t="s">
        <v>87</v>
      </c>
      <c r="D21" s="213" t="s">
        <v>5</v>
      </c>
      <c r="E21" s="213"/>
      <c r="F21" s="203" t="s">
        <v>16</v>
      </c>
      <c r="G21" s="203"/>
      <c r="H21" s="203"/>
      <c r="I21" s="51"/>
      <c r="J21" s="147" t="s">
        <v>12</v>
      </c>
      <c r="K21" s="101"/>
      <c r="L21" s="90"/>
    </row>
    <row r="22" spans="1:87" ht="32.25" customHeight="1" x14ac:dyDescent="0.15">
      <c r="A22" s="165" t="s">
        <v>70</v>
      </c>
      <c r="B22" s="147">
        <v>8101</v>
      </c>
      <c r="C22" s="50" t="s">
        <v>88</v>
      </c>
      <c r="D22" s="213"/>
      <c r="E22" s="213"/>
      <c r="F22" s="203" t="s">
        <v>16</v>
      </c>
      <c r="G22" s="203"/>
      <c r="H22" s="203"/>
      <c r="I22" s="51"/>
      <c r="J22" s="147" t="s">
        <v>13</v>
      </c>
      <c r="K22" s="101"/>
      <c r="L22" s="90"/>
    </row>
    <row r="23" spans="1:87" ht="32.25" customHeight="1" x14ac:dyDescent="0.15">
      <c r="A23" s="165" t="s">
        <v>70</v>
      </c>
      <c r="B23" s="147">
        <v>8110</v>
      </c>
      <c r="C23" s="50" t="s">
        <v>89</v>
      </c>
      <c r="D23" s="213" t="s">
        <v>220</v>
      </c>
      <c r="E23" s="213"/>
      <c r="F23" s="203" t="s">
        <v>17</v>
      </c>
      <c r="G23" s="203"/>
      <c r="H23" s="203"/>
      <c r="I23" s="51"/>
      <c r="J23" s="147" t="s">
        <v>12</v>
      </c>
      <c r="K23" s="101"/>
      <c r="L23" s="90"/>
    </row>
    <row r="24" spans="1:87" ht="32.25" customHeight="1" x14ac:dyDescent="0.15">
      <c r="A24" s="165" t="s">
        <v>70</v>
      </c>
      <c r="B24" s="147">
        <v>8111</v>
      </c>
      <c r="C24" s="50" t="s">
        <v>90</v>
      </c>
      <c r="D24" s="213"/>
      <c r="E24" s="213"/>
      <c r="F24" s="203" t="s">
        <v>17</v>
      </c>
      <c r="G24" s="203"/>
      <c r="H24" s="203"/>
      <c r="I24" s="51"/>
      <c r="J24" s="147" t="s">
        <v>13</v>
      </c>
      <c r="K24" s="101"/>
      <c r="L24" s="90"/>
    </row>
    <row r="25" spans="1:87" ht="32.25" customHeight="1" x14ac:dyDescent="0.15">
      <c r="A25" s="165" t="s">
        <v>70</v>
      </c>
      <c r="B25" s="147">
        <v>4001</v>
      </c>
      <c r="C25" s="50" t="s">
        <v>147</v>
      </c>
      <c r="D25" s="216" t="s">
        <v>482</v>
      </c>
      <c r="E25" s="217"/>
      <c r="F25" s="214" t="s">
        <v>18</v>
      </c>
      <c r="G25" s="203"/>
      <c r="H25" s="203"/>
      <c r="I25" s="51">
        <v>200</v>
      </c>
      <c r="J25" s="192" t="s">
        <v>12</v>
      </c>
      <c r="K25" s="101"/>
      <c r="L25" s="90"/>
    </row>
    <row r="26" spans="1:87" ht="32.25" customHeight="1" x14ac:dyDescent="0.15">
      <c r="A26" s="165" t="s">
        <v>70</v>
      </c>
      <c r="B26" s="147">
        <v>4003</v>
      </c>
      <c r="C26" s="50" t="s">
        <v>156</v>
      </c>
      <c r="D26" s="216" t="s">
        <v>483</v>
      </c>
      <c r="E26" s="216"/>
      <c r="F26" s="158" t="s">
        <v>165</v>
      </c>
      <c r="G26" s="80"/>
      <c r="H26" s="157" t="s">
        <v>19</v>
      </c>
      <c r="I26" s="51">
        <v>100</v>
      </c>
      <c r="J26" s="193"/>
      <c r="K26" s="101"/>
      <c r="L26" s="90"/>
    </row>
    <row r="27" spans="1:87" ht="32.25" customHeight="1" x14ac:dyDescent="0.15">
      <c r="A27" s="165" t="s">
        <v>70</v>
      </c>
      <c r="B27" s="147">
        <v>4002</v>
      </c>
      <c r="C27" s="50" t="s">
        <v>484</v>
      </c>
      <c r="D27" s="216"/>
      <c r="E27" s="216"/>
      <c r="F27" s="158" t="s">
        <v>166</v>
      </c>
      <c r="G27" s="80"/>
      <c r="H27" s="157" t="s">
        <v>18</v>
      </c>
      <c r="I27" s="51">
        <v>200</v>
      </c>
      <c r="J27" s="193"/>
      <c r="K27" s="101"/>
      <c r="L27" s="90"/>
    </row>
    <row r="28" spans="1:87" ht="32.25" customHeight="1" x14ac:dyDescent="0.15">
      <c r="A28" s="165" t="s">
        <v>148</v>
      </c>
      <c r="B28" s="147">
        <v>6102</v>
      </c>
      <c r="C28" s="100" t="s">
        <v>229</v>
      </c>
      <c r="D28" s="190" t="s">
        <v>485</v>
      </c>
      <c r="E28" s="190"/>
      <c r="F28" s="191"/>
      <c r="G28" s="148"/>
      <c r="H28" s="157" t="s">
        <v>230</v>
      </c>
      <c r="I28" s="51">
        <v>50</v>
      </c>
      <c r="J28" s="161" t="s">
        <v>645</v>
      </c>
      <c r="K28" s="101"/>
      <c r="L28" s="90"/>
    </row>
    <row r="29" spans="1:87" ht="32.25" customHeight="1" x14ac:dyDescent="0.15">
      <c r="A29" s="165" t="s">
        <v>148</v>
      </c>
      <c r="B29" s="147">
        <v>6269</v>
      </c>
      <c r="C29" s="50" t="s">
        <v>160</v>
      </c>
      <c r="D29" s="194" t="s">
        <v>1382</v>
      </c>
      <c r="E29" s="195"/>
      <c r="F29" s="105" t="s">
        <v>1383</v>
      </c>
      <c r="G29" s="97"/>
      <c r="H29" s="157" t="s">
        <v>1384</v>
      </c>
      <c r="I29" s="52"/>
      <c r="J29" s="183" t="s">
        <v>267</v>
      </c>
      <c r="K29" s="101"/>
      <c r="L29" s="90"/>
    </row>
    <row r="30" spans="1:87" ht="32.25" customHeight="1" x14ac:dyDescent="0.15">
      <c r="A30" s="165" t="s">
        <v>70</v>
      </c>
      <c r="B30" s="147">
        <v>6270</v>
      </c>
      <c r="C30" s="50" t="s">
        <v>161</v>
      </c>
      <c r="D30" s="196"/>
      <c r="E30" s="197"/>
      <c r="F30" s="105" t="s">
        <v>1385</v>
      </c>
      <c r="G30" s="97"/>
      <c r="H30" s="157" t="s">
        <v>1386</v>
      </c>
      <c r="I30" s="51"/>
      <c r="J30" s="183"/>
      <c r="K30" s="101"/>
      <c r="L30" s="90"/>
    </row>
    <row r="31" spans="1:87" ht="32.25" customHeight="1" x14ac:dyDescent="0.15">
      <c r="A31" s="165" t="s">
        <v>70</v>
      </c>
      <c r="B31" s="147">
        <v>6271</v>
      </c>
      <c r="C31" s="50" t="s">
        <v>162</v>
      </c>
      <c r="D31" s="196"/>
      <c r="E31" s="197"/>
      <c r="F31" s="105" t="s">
        <v>1387</v>
      </c>
      <c r="G31" s="97"/>
      <c r="H31" s="157" t="s">
        <v>1388</v>
      </c>
      <c r="I31" s="51"/>
      <c r="J31" s="183"/>
      <c r="K31" s="101"/>
      <c r="L31" s="90"/>
    </row>
    <row r="32" spans="1:87" ht="32.25" customHeight="1" x14ac:dyDescent="0.15">
      <c r="A32" s="165" t="s">
        <v>148</v>
      </c>
      <c r="B32" s="147">
        <v>6380</v>
      </c>
      <c r="C32" s="50" t="s">
        <v>511</v>
      </c>
      <c r="D32" s="196"/>
      <c r="E32" s="197"/>
      <c r="F32" s="105" t="s">
        <v>1389</v>
      </c>
      <c r="G32" s="97"/>
      <c r="H32" s="157" t="s">
        <v>526</v>
      </c>
      <c r="I32" s="51"/>
      <c r="J32" s="183"/>
      <c r="K32" s="101"/>
      <c r="L32" s="90"/>
    </row>
    <row r="33" spans="1:12" ht="32.25" customHeight="1" x14ac:dyDescent="0.15">
      <c r="A33" s="165" t="s">
        <v>148</v>
      </c>
      <c r="B33" s="147">
        <v>6381</v>
      </c>
      <c r="C33" s="50" t="s">
        <v>512</v>
      </c>
      <c r="D33" s="196"/>
      <c r="E33" s="197"/>
      <c r="F33" s="105" t="s">
        <v>1390</v>
      </c>
      <c r="G33" s="97" t="s">
        <v>528</v>
      </c>
      <c r="H33" s="157" t="s">
        <v>556</v>
      </c>
      <c r="I33" s="51"/>
      <c r="J33" s="183"/>
      <c r="K33" s="101"/>
      <c r="L33" s="90"/>
    </row>
    <row r="34" spans="1:12" ht="32.25" customHeight="1" x14ac:dyDescent="0.15">
      <c r="A34" s="165" t="s">
        <v>148</v>
      </c>
      <c r="B34" s="147">
        <v>6382</v>
      </c>
      <c r="C34" s="50" t="s">
        <v>513</v>
      </c>
      <c r="D34" s="196"/>
      <c r="E34" s="197"/>
      <c r="F34" s="59"/>
      <c r="G34" s="97" t="s">
        <v>530</v>
      </c>
      <c r="H34" s="157" t="s">
        <v>558</v>
      </c>
      <c r="I34" s="51"/>
      <c r="J34" s="183"/>
      <c r="K34" s="101"/>
      <c r="L34" s="90"/>
    </row>
    <row r="35" spans="1:12" ht="32.25" customHeight="1" x14ac:dyDescent="0.15">
      <c r="A35" s="165" t="s">
        <v>148</v>
      </c>
      <c r="B35" s="147">
        <v>6383</v>
      </c>
      <c r="C35" s="50" t="s">
        <v>514</v>
      </c>
      <c r="D35" s="196"/>
      <c r="E35" s="197"/>
      <c r="F35" s="59"/>
      <c r="G35" s="97" t="s">
        <v>532</v>
      </c>
      <c r="H35" s="157" t="s">
        <v>560</v>
      </c>
      <c r="I35" s="51"/>
      <c r="J35" s="183"/>
      <c r="K35" s="101"/>
      <c r="L35" s="90"/>
    </row>
    <row r="36" spans="1:12" ht="32.25" customHeight="1" x14ac:dyDescent="0.15">
      <c r="A36" s="165" t="s">
        <v>148</v>
      </c>
      <c r="B36" s="147">
        <v>6384</v>
      </c>
      <c r="C36" s="50" t="s">
        <v>515</v>
      </c>
      <c r="D36" s="196"/>
      <c r="E36" s="197"/>
      <c r="F36" s="59"/>
      <c r="G36" s="97" t="s">
        <v>534</v>
      </c>
      <c r="H36" s="157" t="s">
        <v>562</v>
      </c>
      <c r="I36" s="51"/>
      <c r="J36" s="183"/>
      <c r="K36" s="101"/>
      <c r="L36" s="90"/>
    </row>
    <row r="37" spans="1:12" ht="32.25" customHeight="1" x14ac:dyDescent="0.15">
      <c r="A37" s="165" t="s">
        <v>148</v>
      </c>
      <c r="B37" s="147">
        <v>6385</v>
      </c>
      <c r="C37" s="50" t="s">
        <v>516</v>
      </c>
      <c r="D37" s="196"/>
      <c r="E37" s="197"/>
      <c r="F37" s="59"/>
      <c r="G37" s="97" t="s">
        <v>536</v>
      </c>
      <c r="H37" s="157" t="s">
        <v>564</v>
      </c>
      <c r="I37" s="51"/>
      <c r="J37" s="183"/>
      <c r="K37" s="101"/>
      <c r="L37" s="90"/>
    </row>
    <row r="38" spans="1:12" ht="32.25" customHeight="1" x14ac:dyDescent="0.15">
      <c r="A38" s="165" t="s">
        <v>148</v>
      </c>
      <c r="B38" s="147">
        <v>6386</v>
      </c>
      <c r="C38" s="50" t="s">
        <v>517</v>
      </c>
      <c r="D38" s="196"/>
      <c r="E38" s="197"/>
      <c r="F38" s="59"/>
      <c r="G38" s="97" t="s">
        <v>538</v>
      </c>
      <c r="H38" s="157" t="s">
        <v>566</v>
      </c>
      <c r="I38" s="51"/>
      <c r="J38" s="183"/>
      <c r="K38" s="101"/>
      <c r="L38" s="90"/>
    </row>
    <row r="39" spans="1:12" ht="32.25" customHeight="1" x14ac:dyDescent="0.15">
      <c r="A39" s="165" t="s">
        <v>148</v>
      </c>
      <c r="B39" s="147">
        <v>6387</v>
      </c>
      <c r="C39" s="50" t="s">
        <v>518</v>
      </c>
      <c r="D39" s="196"/>
      <c r="E39" s="197"/>
      <c r="F39" s="59"/>
      <c r="G39" s="97" t="s">
        <v>540</v>
      </c>
      <c r="H39" s="157" t="s">
        <v>566</v>
      </c>
      <c r="I39" s="51"/>
      <c r="J39" s="183"/>
      <c r="K39" s="101"/>
      <c r="L39" s="90"/>
    </row>
    <row r="40" spans="1:12" ht="32.25" customHeight="1" x14ac:dyDescent="0.15">
      <c r="A40" s="165" t="s">
        <v>148</v>
      </c>
      <c r="B40" s="147">
        <v>6388</v>
      </c>
      <c r="C40" s="50" t="s">
        <v>519</v>
      </c>
      <c r="D40" s="196"/>
      <c r="E40" s="197"/>
      <c r="F40" s="59"/>
      <c r="G40" s="97" t="s">
        <v>542</v>
      </c>
      <c r="H40" s="157" t="s">
        <v>568</v>
      </c>
      <c r="I40" s="51"/>
      <c r="J40" s="183"/>
      <c r="K40" s="101"/>
      <c r="L40" s="90"/>
    </row>
    <row r="41" spans="1:12" ht="32.25" customHeight="1" x14ac:dyDescent="0.15">
      <c r="A41" s="165" t="s">
        <v>148</v>
      </c>
      <c r="B41" s="147">
        <v>6389</v>
      </c>
      <c r="C41" s="50" t="s">
        <v>520</v>
      </c>
      <c r="D41" s="196"/>
      <c r="E41" s="197"/>
      <c r="F41" s="59"/>
      <c r="G41" s="97" t="s">
        <v>544</v>
      </c>
      <c r="H41" s="157" t="s">
        <v>570</v>
      </c>
      <c r="I41" s="51"/>
      <c r="J41" s="183"/>
      <c r="K41" s="101"/>
      <c r="L41" s="90"/>
    </row>
    <row r="42" spans="1:12" ht="32.25" customHeight="1" x14ac:dyDescent="0.15">
      <c r="A42" s="165" t="s">
        <v>148</v>
      </c>
      <c r="B42" s="147">
        <v>6390</v>
      </c>
      <c r="C42" s="50" t="s">
        <v>521</v>
      </c>
      <c r="D42" s="196"/>
      <c r="E42" s="197"/>
      <c r="F42" s="59"/>
      <c r="G42" s="97" t="s">
        <v>546</v>
      </c>
      <c r="H42" s="157" t="s">
        <v>572</v>
      </c>
      <c r="I42" s="51"/>
      <c r="J42" s="183"/>
      <c r="K42" s="101"/>
      <c r="L42" s="90"/>
    </row>
    <row r="43" spans="1:12" ht="32.25" customHeight="1" x14ac:dyDescent="0.15">
      <c r="A43" s="165" t="s">
        <v>148</v>
      </c>
      <c r="B43" s="147">
        <v>6391</v>
      </c>
      <c r="C43" s="50" t="s">
        <v>522</v>
      </c>
      <c r="D43" s="196"/>
      <c r="E43" s="197"/>
      <c r="F43" s="59"/>
      <c r="G43" s="97" t="s">
        <v>548</v>
      </c>
      <c r="H43" s="157" t="s">
        <v>574</v>
      </c>
      <c r="I43" s="51"/>
      <c r="J43" s="183"/>
      <c r="K43" s="101"/>
      <c r="L43" s="90"/>
    </row>
    <row r="44" spans="1:12" ht="32.25" customHeight="1" x14ac:dyDescent="0.15">
      <c r="A44" s="165" t="s">
        <v>148</v>
      </c>
      <c r="B44" s="147">
        <v>6392</v>
      </c>
      <c r="C44" s="50" t="s">
        <v>523</v>
      </c>
      <c r="D44" s="196"/>
      <c r="E44" s="197"/>
      <c r="F44" s="59"/>
      <c r="G44" s="97" t="s">
        <v>550</v>
      </c>
      <c r="H44" s="157" t="s">
        <v>576</v>
      </c>
      <c r="I44" s="51"/>
      <c r="J44" s="183"/>
      <c r="K44" s="101"/>
      <c r="L44" s="90"/>
    </row>
    <row r="45" spans="1:12" ht="32.25" customHeight="1" x14ac:dyDescent="0.15">
      <c r="A45" s="165" t="s">
        <v>148</v>
      </c>
      <c r="B45" s="147">
        <v>6393</v>
      </c>
      <c r="C45" s="50" t="s">
        <v>524</v>
      </c>
      <c r="D45" s="196"/>
      <c r="E45" s="197"/>
      <c r="F45" s="59"/>
      <c r="G45" s="97" t="s">
        <v>552</v>
      </c>
      <c r="H45" s="157" t="s">
        <v>577</v>
      </c>
      <c r="I45" s="51"/>
      <c r="J45" s="183"/>
      <c r="K45" s="101"/>
      <c r="L45" s="90"/>
    </row>
    <row r="46" spans="1:12" ht="32.25" customHeight="1" x14ac:dyDescent="0.15">
      <c r="A46" s="165" t="s">
        <v>148</v>
      </c>
      <c r="B46" s="147">
        <v>6394</v>
      </c>
      <c r="C46" s="50" t="s">
        <v>525</v>
      </c>
      <c r="D46" s="198"/>
      <c r="E46" s="199"/>
      <c r="F46" s="59"/>
      <c r="G46" s="97" t="s">
        <v>554</v>
      </c>
      <c r="H46" s="157" t="s">
        <v>579</v>
      </c>
      <c r="I46" s="51"/>
      <c r="J46" s="183"/>
      <c r="K46" s="101"/>
      <c r="L46" s="90"/>
    </row>
    <row r="47" spans="1:12" ht="30.75" customHeight="1" x14ac:dyDescent="0.15">
      <c r="A47" s="212" t="s">
        <v>1391</v>
      </c>
      <c r="B47" s="212"/>
      <c r="C47" s="212"/>
      <c r="D47" s="212"/>
      <c r="E47" s="212"/>
      <c r="F47" s="212"/>
      <c r="G47" s="212"/>
      <c r="H47" s="212"/>
      <c r="I47" s="212"/>
      <c r="J47" s="212"/>
      <c r="K47" s="179"/>
      <c r="L47" s="90"/>
    </row>
    <row r="48" spans="1:12" ht="30.75" customHeight="1" x14ac:dyDescent="0.15">
      <c r="A48" s="179"/>
      <c r="B48" s="179"/>
      <c r="C48" s="179"/>
      <c r="D48" s="179"/>
      <c r="E48" s="179"/>
      <c r="F48" s="179"/>
      <c r="G48" s="179"/>
      <c r="H48" s="179"/>
      <c r="I48" s="179"/>
      <c r="J48" s="179"/>
      <c r="K48" s="179"/>
      <c r="L48" s="90"/>
    </row>
    <row r="49" spans="1:12" ht="30.75" customHeight="1" x14ac:dyDescent="0.15">
      <c r="A49" s="180"/>
      <c r="B49" s="180"/>
      <c r="C49" s="90"/>
      <c r="D49" s="90"/>
      <c r="E49" s="90"/>
      <c r="F49" s="90"/>
      <c r="G49" s="90"/>
      <c r="H49" s="90"/>
      <c r="I49" s="106"/>
      <c r="J49" s="180"/>
      <c r="K49" s="101"/>
      <c r="L49" s="90"/>
    </row>
    <row r="50" spans="1:12" ht="30.75" customHeight="1" x14ac:dyDescent="0.15">
      <c r="A50" s="180"/>
      <c r="B50" s="180"/>
      <c r="C50" s="90"/>
      <c r="D50" s="90"/>
      <c r="E50" s="90"/>
      <c r="F50" s="90"/>
      <c r="G50" s="90"/>
      <c r="H50" s="90"/>
      <c r="I50" s="106"/>
      <c r="J50" s="180"/>
      <c r="K50" s="101"/>
      <c r="L50" s="90"/>
    </row>
    <row r="51" spans="1:12" ht="30.75" customHeight="1" x14ac:dyDescent="0.15">
      <c r="A51" s="180"/>
      <c r="B51" s="180"/>
      <c r="C51" s="90"/>
      <c r="D51" s="90"/>
      <c r="E51" s="90"/>
      <c r="F51" s="90"/>
      <c r="G51" s="90"/>
      <c r="H51" s="90"/>
      <c r="I51" s="106"/>
      <c r="J51" s="180"/>
      <c r="K51" s="101"/>
      <c r="L51" s="90"/>
    </row>
    <row r="52" spans="1:12" ht="30.75" customHeight="1" x14ac:dyDescent="0.15">
      <c r="A52" s="180"/>
      <c r="B52" s="180"/>
      <c r="C52" s="90"/>
      <c r="D52" s="90"/>
      <c r="E52" s="90"/>
      <c r="F52" s="90"/>
      <c r="G52" s="90"/>
      <c r="H52" s="90"/>
      <c r="I52" s="106"/>
      <c r="J52" s="180"/>
      <c r="K52" s="101"/>
      <c r="L52" s="90"/>
    </row>
  </sheetData>
  <mergeCells count="33">
    <mergeCell ref="I2:I3"/>
    <mergeCell ref="A47:J47"/>
    <mergeCell ref="J2:J3"/>
    <mergeCell ref="D21:E22"/>
    <mergeCell ref="D23:E24"/>
    <mergeCell ref="F19:H19"/>
    <mergeCell ref="F25:H25"/>
    <mergeCell ref="D19:E20"/>
    <mergeCell ref="F20:H20"/>
    <mergeCell ref="F21:H21"/>
    <mergeCell ref="F22:H22"/>
    <mergeCell ref="D25:E25"/>
    <mergeCell ref="D26:E27"/>
    <mergeCell ref="A2:B2"/>
    <mergeCell ref="C2:C3"/>
    <mergeCell ref="D2:H3"/>
    <mergeCell ref="F23:H23"/>
    <mergeCell ref="F24:H24"/>
    <mergeCell ref="D4:D9"/>
    <mergeCell ref="D10:D15"/>
    <mergeCell ref="E10:E15"/>
    <mergeCell ref="F10:F11"/>
    <mergeCell ref="F12:F13"/>
    <mergeCell ref="F14:F15"/>
    <mergeCell ref="J29:J46"/>
    <mergeCell ref="D16:D18"/>
    <mergeCell ref="E16:F16"/>
    <mergeCell ref="E17:F17"/>
    <mergeCell ref="E18:F18"/>
    <mergeCell ref="J16:J18"/>
    <mergeCell ref="D28:F28"/>
    <mergeCell ref="J25:J27"/>
    <mergeCell ref="D29:E46"/>
  </mergeCells>
  <phoneticPr fontId="6"/>
  <pageMargins left="0.70866141732283472" right="0.70866141732283472" top="0.74803149606299213" bottom="0.74803149606299213" header="0.31496062992125984"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9"/>
  <sheetViews>
    <sheetView view="pageBreakPreview" zoomScale="50" zoomScaleNormal="75" zoomScaleSheetLayoutView="50" workbookViewId="0"/>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customWidth="1"/>
    <col min="9" max="9" width="14.375" style="1" bestFit="1" customWidth="1"/>
    <col min="10" max="10" width="2.5" style="13" customWidth="1"/>
  </cols>
  <sheetData>
    <row r="1" spans="1:11" ht="39.75" customHeight="1" x14ac:dyDescent="0.15">
      <c r="A1" s="49" t="s">
        <v>153</v>
      </c>
      <c r="B1" s="54"/>
      <c r="C1" s="31"/>
      <c r="D1" s="31"/>
      <c r="E1" s="31"/>
      <c r="F1" s="31"/>
      <c r="G1" s="31"/>
      <c r="H1" s="53"/>
      <c r="I1" s="32"/>
    </row>
    <row r="2" spans="1:11" ht="39.75" customHeight="1" x14ac:dyDescent="0.15">
      <c r="A2" s="222" t="s">
        <v>2</v>
      </c>
      <c r="B2" s="222"/>
      <c r="C2" s="202" t="s">
        <v>3</v>
      </c>
      <c r="D2" s="202" t="s">
        <v>4</v>
      </c>
      <c r="E2" s="202"/>
      <c r="F2" s="202"/>
      <c r="G2" s="202"/>
      <c r="H2" s="220" t="s">
        <v>228</v>
      </c>
      <c r="I2" s="202" t="s">
        <v>8</v>
      </c>
    </row>
    <row r="3" spans="1:11" ht="39.75" customHeight="1" x14ac:dyDescent="0.15">
      <c r="A3" s="93" t="s">
        <v>0</v>
      </c>
      <c r="B3" s="93" t="s">
        <v>1</v>
      </c>
      <c r="C3" s="202"/>
      <c r="D3" s="202"/>
      <c r="E3" s="202"/>
      <c r="F3" s="202"/>
      <c r="G3" s="202"/>
      <c r="H3" s="221"/>
      <c r="I3" s="202"/>
    </row>
    <row r="4" spans="1:11" ht="59.25" customHeight="1" x14ac:dyDescent="0.15">
      <c r="A4" s="60" t="s">
        <v>70</v>
      </c>
      <c r="B4" s="60">
        <v>1121</v>
      </c>
      <c r="C4" s="50" t="s">
        <v>146</v>
      </c>
      <c r="D4" s="184" t="s">
        <v>263</v>
      </c>
      <c r="E4" s="204" t="s">
        <v>268</v>
      </c>
      <c r="F4" s="183"/>
      <c r="G4" s="183"/>
      <c r="H4" s="51">
        <v>823</v>
      </c>
      <c r="I4" s="91" t="s">
        <v>9</v>
      </c>
    </row>
    <row r="5" spans="1:11" ht="59.25" customHeight="1" x14ac:dyDescent="0.15">
      <c r="A5" s="60" t="s">
        <v>70</v>
      </c>
      <c r="B5" s="60">
        <v>2121</v>
      </c>
      <c r="C5" s="50" t="s">
        <v>91</v>
      </c>
      <c r="D5" s="184"/>
      <c r="E5" s="208"/>
      <c r="F5" s="190" t="s">
        <v>269</v>
      </c>
      <c r="G5" s="190"/>
      <c r="H5" s="51">
        <v>27</v>
      </c>
      <c r="I5" s="91" t="s">
        <v>10</v>
      </c>
      <c r="K5" s="9"/>
    </row>
    <row r="6" spans="1:11" ht="59.25" customHeight="1" x14ac:dyDescent="0.15">
      <c r="A6" s="60" t="s">
        <v>70</v>
      </c>
      <c r="B6" s="60">
        <v>1221</v>
      </c>
      <c r="C6" s="50" t="s">
        <v>92</v>
      </c>
      <c r="D6" s="184"/>
      <c r="E6" s="204" t="s">
        <v>276</v>
      </c>
      <c r="F6" s="183"/>
      <c r="G6" s="183"/>
      <c r="H6" s="51">
        <v>1644</v>
      </c>
      <c r="I6" s="91" t="s">
        <v>9</v>
      </c>
    </row>
    <row r="7" spans="1:11" ht="59.25" customHeight="1" x14ac:dyDescent="0.15">
      <c r="A7" s="60" t="s">
        <v>70</v>
      </c>
      <c r="B7" s="60">
        <v>2221</v>
      </c>
      <c r="C7" s="50" t="s">
        <v>93</v>
      </c>
      <c r="D7" s="184"/>
      <c r="E7" s="208"/>
      <c r="F7" s="183" t="s">
        <v>270</v>
      </c>
      <c r="G7" s="183"/>
      <c r="H7" s="51">
        <v>54</v>
      </c>
      <c r="I7" s="91" t="s">
        <v>10</v>
      </c>
      <c r="K7" s="9"/>
    </row>
    <row r="8" spans="1:11" ht="59.25" customHeight="1" x14ac:dyDescent="0.15">
      <c r="A8" s="60" t="s">
        <v>70</v>
      </c>
      <c r="B8" s="60">
        <v>1331</v>
      </c>
      <c r="C8" s="50" t="s">
        <v>94</v>
      </c>
      <c r="D8" s="184"/>
      <c r="E8" s="204" t="s">
        <v>277</v>
      </c>
      <c r="F8" s="183"/>
      <c r="G8" s="183"/>
      <c r="H8" s="51">
        <v>2609</v>
      </c>
      <c r="I8" s="91" t="s">
        <v>9</v>
      </c>
    </row>
    <row r="9" spans="1:11" ht="59.25" customHeight="1" x14ac:dyDescent="0.15">
      <c r="A9" s="60" t="s">
        <v>70</v>
      </c>
      <c r="B9" s="60">
        <v>2331</v>
      </c>
      <c r="C9" s="50" t="s">
        <v>95</v>
      </c>
      <c r="D9" s="184"/>
      <c r="E9" s="208"/>
      <c r="F9" s="183" t="s">
        <v>271</v>
      </c>
      <c r="G9" s="183"/>
      <c r="H9" s="51">
        <v>86</v>
      </c>
      <c r="I9" s="91" t="s">
        <v>10</v>
      </c>
      <c r="K9" s="9"/>
    </row>
  </sheetData>
  <mergeCells count="15">
    <mergeCell ref="D4:D9"/>
    <mergeCell ref="E4:E5"/>
    <mergeCell ref="E6:E7"/>
    <mergeCell ref="E8:E9"/>
    <mergeCell ref="A2:B2"/>
    <mergeCell ref="C2:C3"/>
    <mergeCell ref="D2:G3"/>
    <mergeCell ref="F7:G7"/>
    <mergeCell ref="F6:G6"/>
    <mergeCell ref="F5:G5"/>
    <mergeCell ref="I2:I3"/>
    <mergeCell ref="F4:G4"/>
    <mergeCell ref="F9:G9"/>
    <mergeCell ref="F8:G8"/>
    <mergeCell ref="H2:H3"/>
  </mergeCells>
  <phoneticPr fontId="4"/>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82</v>
      </c>
      <c r="B1" s="26"/>
      <c r="C1" s="27"/>
      <c r="D1" s="27"/>
      <c r="E1" s="27"/>
      <c r="F1" s="27"/>
      <c r="G1" s="27"/>
      <c r="H1" s="27"/>
      <c r="I1" s="27"/>
      <c r="J1" s="28"/>
      <c r="K1" s="26"/>
    </row>
    <row r="2" spans="1:12" ht="25.5" customHeight="1" x14ac:dyDescent="0.15">
      <c r="A2" s="227" t="s">
        <v>2</v>
      </c>
      <c r="B2" s="227"/>
      <c r="C2" s="228" t="s">
        <v>3</v>
      </c>
      <c r="D2" s="227" t="s">
        <v>4</v>
      </c>
      <c r="E2" s="227"/>
      <c r="F2" s="227"/>
      <c r="G2" s="227"/>
      <c r="H2" s="227"/>
      <c r="I2" s="227"/>
      <c r="J2" s="230" t="s">
        <v>7</v>
      </c>
      <c r="K2" s="227" t="s">
        <v>8</v>
      </c>
    </row>
    <row r="3" spans="1:12" ht="25.5" customHeight="1" x14ac:dyDescent="0.15">
      <c r="A3" s="2" t="s">
        <v>0</v>
      </c>
      <c r="B3" s="2" t="s">
        <v>1</v>
      </c>
      <c r="C3" s="229"/>
      <c r="D3" s="227"/>
      <c r="E3" s="227"/>
      <c r="F3" s="227"/>
      <c r="G3" s="227"/>
      <c r="H3" s="227"/>
      <c r="I3" s="227"/>
      <c r="J3" s="230"/>
      <c r="K3" s="227"/>
    </row>
    <row r="4" spans="1:12" ht="27.75" customHeight="1" x14ac:dyDescent="0.15">
      <c r="A4" s="5" t="s">
        <v>71</v>
      </c>
      <c r="B4" s="5">
        <v>1111</v>
      </c>
      <c r="C4" s="3" t="s">
        <v>96</v>
      </c>
      <c r="D4" s="258" t="s">
        <v>83</v>
      </c>
      <c r="E4" s="259"/>
      <c r="F4" s="237" t="s">
        <v>30</v>
      </c>
      <c r="G4" s="238"/>
      <c r="H4" s="264" t="s">
        <v>69</v>
      </c>
      <c r="I4" s="265"/>
      <c r="J4" s="16">
        <v>1317</v>
      </c>
      <c r="K4" s="4" t="s">
        <v>9</v>
      </c>
    </row>
    <row r="5" spans="1:12" ht="27.75" customHeight="1" x14ac:dyDescent="0.15">
      <c r="A5" s="5" t="s">
        <v>71</v>
      </c>
      <c r="B5" s="5">
        <v>1112</v>
      </c>
      <c r="C5" s="3" t="s">
        <v>97</v>
      </c>
      <c r="D5" s="260"/>
      <c r="E5" s="261"/>
      <c r="F5" s="239"/>
      <c r="G5" s="240"/>
      <c r="H5" s="273" t="s">
        <v>77</v>
      </c>
      <c r="I5" s="265"/>
      <c r="J5" s="16">
        <v>43</v>
      </c>
      <c r="K5" s="4" t="s">
        <v>10</v>
      </c>
    </row>
    <row r="6" spans="1:12" ht="27.75" customHeight="1" x14ac:dyDescent="0.15">
      <c r="A6" s="5" t="s">
        <v>71</v>
      </c>
      <c r="B6" s="5">
        <v>1121</v>
      </c>
      <c r="C6" s="3" t="s">
        <v>98</v>
      </c>
      <c r="D6" s="260"/>
      <c r="E6" s="261"/>
      <c r="F6" s="237" t="s">
        <v>31</v>
      </c>
      <c r="G6" s="238"/>
      <c r="H6" s="264" t="s">
        <v>79</v>
      </c>
      <c r="I6" s="265"/>
      <c r="J6" s="16">
        <v>2701</v>
      </c>
      <c r="K6" s="4" t="s">
        <v>9</v>
      </c>
    </row>
    <row r="7" spans="1:12" ht="27.75" customHeight="1" x14ac:dyDescent="0.15">
      <c r="A7" s="5" t="s">
        <v>71</v>
      </c>
      <c r="B7" s="5">
        <v>1122</v>
      </c>
      <c r="C7" s="3" t="s">
        <v>99</v>
      </c>
      <c r="D7" s="260"/>
      <c r="E7" s="261"/>
      <c r="F7" s="239"/>
      <c r="G7" s="240"/>
      <c r="H7" s="273" t="s">
        <v>81</v>
      </c>
      <c r="I7" s="265"/>
      <c r="J7" s="16">
        <v>89</v>
      </c>
      <c r="K7" s="4" t="s">
        <v>10</v>
      </c>
    </row>
    <row r="8" spans="1:12" ht="27.75" customHeight="1" x14ac:dyDescent="0.15">
      <c r="A8" s="20" t="s">
        <v>71</v>
      </c>
      <c r="B8" s="20">
        <v>1113</v>
      </c>
      <c r="C8" s="21" t="s">
        <v>100</v>
      </c>
      <c r="D8" s="260"/>
      <c r="E8" s="261"/>
      <c r="F8" s="266" t="s">
        <v>25</v>
      </c>
      <c r="G8" s="257"/>
      <c r="H8" s="255" t="s">
        <v>72</v>
      </c>
      <c r="I8" s="257"/>
      <c r="J8" s="22">
        <v>0</v>
      </c>
      <c r="K8" s="223" t="s">
        <v>11</v>
      </c>
      <c r="L8" s="13"/>
    </row>
    <row r="9" spans="1:12" ht="27.75" customHeight="1" x14ac:dyDescent="0.15">
      <c r="A9" s="20" t="s">
        <v>71</v>
      </c>
      <c r="B9" s="20">
        <v>1123</v>
      </c>
      <c r="C9" s="21" t="s">
        <v>101</v>
      </c>
      <c r="D9" s="262"/>
      <c r="E9" s="263"/>
      <c r="F9" s="266" t="s">
        <v>27</v>
      </c>
      <c r="G9" s="257"/>
      <c r="H9" s="255" t="s">
        <v>72</v>
      </c>
      <c r="I9" s="257"/>
      <c r="J9" s="22">
        <v>0</v>
      </c>
      <c r="K9" s="224"/>
      <c r="L9" s="13"/>
    </row>
    <row r="10" spans="1:12" ht="27.75" customHeight="1" x14ac:dyDescent="0.15">
      <c r="A10" s="5" t="s">
        <v>71</v>
      </c>
      <c r="B10" s="5">
        <v>8110</v>
      </c>
      <c r="C10" s="3" t="s">
        <v>102</v>
      </c>
      <c r="D10" s="258" t="s">
        <v>28</v>
      </c>
      <c r="E10" s="267"/>
      <c r="F10" s="259"/>
      <c r="G10" s="270" t="s">
        <v>29</v>
      </c>
      <c r="H10" s="271"/>
      <c r="I10" s="272"/>
      <c r="J10" s="17"/>
      <c r="K10" s="4" t="s">
        <v>9</v>
      </c>
    </row>
    <row r="11" spans="1:12" ht="27.75" customHeight="1" x14ac:dyDescent="0.15">
      <c r="A11" s="5" t="s">
        <v>71</v>
      </c>
      <c r="B11" s="5">
        <v>8111</v>
      </c>
      <c r="C11" s="3" t="s">
        <v>103</v>
      </c>
      <c r="D11" s="260"/>
      <c r="E11" s="268"/>
      <c r="F11" s="261"/>
      <c r="G11" s="270" t="s">
        <v>29</v>
      </c>
      <c r="H11" s="271"/>
      <c r="I11" s="272"/>
      <c r="J11" s="17"/>
      <c r="K11" s="4" t="s">
        <v>10</v>
      </c>
    </row>
    <row r="12" spans="1:12" ht="27.75" customHeight="1" x14ac:dyDescent="0.15">
      <c r="A12" s="20" t="s">
        <v>71</v>
      </c>
      <c r="B12" s="20">
        <v>8112</v>
      </c>
      <c r="C12" s="21" t="s">
        <v>104</v>
      </c>
      <c r="D12" s="262"/>
      <c r="E12" s="269"/>
      <c r="F12" s="263"/>
      <c r="G12" s="255" t="s">
        <v>29</v>
      </c>
      <c r="H12" s="256"/>
      <c r="I12" s="257"/>
      <c r="J12" s="22" t="s">
        <v>73</v>
      </c>
      <c r="K12" s="20" t="s">
        <v>14</v>
      </c>
      <c r="L12" s="13"/>
    </row>
    <row r="13" spans="1:12" ht="27.75" customHeight="1" x14ac:dyDescent="0.15">
      <c r="A13" s="5" t="s">
        <v>71</v>
      </c>
      <c r="B13" s="5">
        <v>6109</v>
      </c>
      <c r="C13" s="3" t="s">
        <v>105</v>
      </c>
      <c r="D13" s="6" t="s">
        <v>59</v>
      </c>
      <c r="E13" s="10"/>
      <c r="F13" s="10"/>
      <c r="G13" s="10"/>
      <c r="H13" s="10"/>
      <c r="I13" s="7" t="s">
        <v>60</v>
      </c>
      <c r="J13" s="8">
        <v>240</v>
      </c>
      <c r="K13" s="244" t="s">
        <v>9</v>
      </c>
    </row>
    <row r="14" spans="1:12" ht="27.75" customHeight="1" x14ac:dyDescent="0.15">
      <c r="A14" s="5" t="s">
        <v>71</v>
      </c>
      <c r="B14" s="5">
        <v>6105</v>
      </c>
      <c r="C14" s="3" t="s">
        <v>106</v>
      </c>
      <c r="D14" s="231" t="s">
        <v>84</v>
      </c>
      <c r="E14" s="247"/>
      <c r="F14" s="248"/>
      <c r="G14" s="6" t="s">
        <v>32</v>
      </c>
      <c r="H14" s="10"/>
      <c r="I14" s="7" t="s">
        <v>61</v>
      </c>
      <c r="J14" s="8">
        <v>-376</v>
      </c>
      <c r="K14" s="245"/>
    </row>
    <row r="15" spans="1:12" ht="27.75" customHeight="1" x14ac:dyDescent="0.15">
      <c r="A15" s="5" t="s">
        <v>71</v>
      </c>
      <c r="B15" s="5">
        <v>6106</v>
      </c>
      <c r="C15" s="3" t="s">
        <v>107</v>
      </c>
      <c r="D15" s="249"/>
      <c r="E15" s="250"/>
      <c r="F15" s="251"/>
      <c r="G15" s="6" t="s">
        <v>44</v>
      </c>
      <c r="H15" s="10"/>
      <c r="I15" s="7" t="s">
        <v>62</v>
      </c>
      <c r="J15" s="8">
        <v>-752</v>
      </c>
      <c r="K15" s="245"/>
    </row>
    <row r="16" spans="1:12" ht="27.75" customHeight="1" x14ac:dyDescent="0.15">
      <c r="A16" s="5" t="s">
        <v>71</v>
      </c>
      <c r="B16" s="5">
        <v>5010</v>
      </c>
      <c r="C16" s="3" t="s">
        <v>108</v>
      </c>
      <c r="D16" s="6" t="s">
        <v>54</v>
      </c>
      <c r="E16" s="10"/>
      <c r="F16" s="10"/>
      <c r="G16" s="10"/>
      <c r="H16" s="10"/>
      <c r="I16" s="7" t="s">
        <v>58</v>
      </c>
      <c r="J16" s="8">
        <v>100</v>
      </c>
      <c r="K16" s="245"/>
    </row>
    <row r="17" spans="1:11" ht="27.75" customHeight="1" x14ac:dyDescent="0.15">
      <c r="A17" s="5" t="s">
        <v>71</v>
      </c>
      <c r="B17" s="5">
        <v>5002</v>
      </c>
      <c r="C17" s="3" t="s">
        <v>109</v>
      </c>
      <c r="D17" s="6" t="s">
        <v>55</v>
      </c>
      <c r="E17" s="10"/>
      <c r="F17" s="10"/>
      <c r="G17" s="10"/>
      <c r="H17" s="10"/>
      <c r="I17" s="7" t="s">
        <v>63</v>
      </c>
      <c r="J17" s="8">
        <v>225</v>
      </c>
      <c r="K17" s="245"/>
    </row>
    <row r="18" spans="1:11" ht="27.75" customHeight="1" x14ac:dyDescent="0.15">
      <c r="A18" s="5" t="s">
        <v>71</v>
      </c>
      <c r="B18" s="5">
        <v>5003</v>
      </c>
      <c r="C18" s="3" t="s">
        <v>110</v>
      </c>
      <c r="D18" s="6" t="s">
        <v>56</v>
      </c>
      <c r="E18" s="10"/>
      <c r="F18" s="10"/>
      <c r="G18" s="10"/>
      <c r="H18" s="10"/>
      <c r="I18" s="7" t="s">
        <v>64</v>
      </c>
      <c r="J18" s="8">
        <v>150</v>
      </c>
      <c r="K18" s="245"/>
    </row>
    <row r="19" spans="1:11" ht="27.75" customHeight="1" x14ac:dyDescent="0.15">
      <c r="A19" s="5" t="s">
        <v>71</v>
      </c>
      <c r="B19" s="5">
        <v>5004</v>
      </c>
      <c r="C19" s="3" t="s">
        <v>111</v>
      </c>
      <c r="D19" s="6" t="s">
        <v>33</v>
      </c>
      <c r="E19" s="10"/>
      <c r="F19" s="10"/>
      <c r="G19" s="10"/>
      <c r="H19" s="10"/>
      <c r="I19" s="7" t="s">
        <v>64</v>
      </c>
      <c r="J19" s="8">
        <v>150</v>
      </c>
      <c r="K19" s="245"/>
    </row>
    <row r="20" spans="1:11" ht="27.75" customHeight="1" x14ac:dyDescent="0.15">
      <c r="A20" s="5" t="s">
        <v>71</v>
      </c>
      <c r="B20" s="5">
        <v>5006</v>
      </c>
      <c r="C20" s="3" t="s">
        <v>112</v>
      </c>
      <c r="D20" s="252" t="s">
        <v>34</v>
      </c>
      <c r="E20" s="231" t="s">
        <v>35</v>
      </c>
      <c r="F20" s="232"/>
      <c r="G20" s="274" t="s">
        <v>37</v>
      </c>
      <c r="H20" s="275"/>
      <c r="I20" s="11" t="s">
        <v>51</v>
      </c>
      <c r="J20" s="8">
        <v>480</v>
      </c>
      <c r="K20" s="245"/>
    </row>
    <row r="21" spans="1:11" ht="27.75" customHeight="1" x14ac:dyDescent="0.15">
      <c r="A21" s="5" t="s">
        <v>71</v>
      </c>
      <c r="B21" s="5">
        <v>5007</v>
      </c>
      <c r="C21" s="3" t="s">
        <v>113</v>
      </c>
      <c r="D21" s="253"/>
      <c r="E21" s="233"/>
      <c r="F21" s="234"/>
      <c r="G21" s="274" t="s">
        <v>38</v>
      </c>
      <c r="H21" s="275"/>
      <c r="I21" s="11" t="s">
        <v>51</v>
      </c>
      <c r="J21" s="8">
        <v>480</v>
      </c>
      <c r="K21" s="245"/>
    </row>
    <row r="22" spans="1:11" ht="27.75" customHeight="1" x14ac:dyDescent="0.15">
      <c r="A22" s="5" t="s">
        <v>71</v>
      </c>
      <c r="B22" s="5">
        <v>5008</v>
      </c>
      <c r="C22" s="3" t="s">
        <v>114</v>
      </c>
      <c r="D22" s="253"/>
      <c r="E22" s="235"/>
      <c r="F22" s="236"/>
      <c r="G22" s="274" t="s">
        <v>39</v>
      </c>
      <c r="H22" s="275"/>
      <c r="I22" s="11" t="s">
        <v>51</v>
      </c>
      <c r="J22" s="8">
        <v>480</v>
      </c>
      <c r="K22" s="245"/>
    </row>
    <row r="23" spans="1:11" ht="27.75" customHeight="1" x14ac:dyDescent="0.15">
      <c r="A23" s="5" t="s">
        <v>71</v>
      </c>
      <c r="B23" s="5">
        <v>5009</v>
      </c>
      <c r="C23" s="3" t="s">
        <v>115</v>
      </c>
      <c r="D23" s="254"/>
      <c r="E23" s="276" t="s">
        <v>36</v>
      </c>
      <c r="F23" s="277"/>
      <c r="G23" s="278" t="s">
        <v>52</v>
      </c>
      <c r="H23" s="279"/>
      <c r="I23" s="11" t="s">
        <v>53</v>
      </c>
      <c r="J23" s="8">
        <v>700</v>
      </c>
      <c r="K23" s="245"/>
    </row>
    <row r="24" spans="1:11" ht="27.75" customHeight="1" x14ac:dyDescent="0.15">
      <c r="A24" s="5" t="s">
        <v>71</v>
      </c>
      <c r="B24" s="5">
        <v>5005</v>
      </c>
      <c r="C24" s="3" t="s">
        <v>116</v>
      </c>
      <c r="D24" s="6" t="s">
        <v>139</v>
      </c>
      <c r="E24" s="10"/>
      <c r="F24" s="10"/>
      <c r="G24" s="10"/>
      <c r="H24" s="10"/>
      <c r="I24" s="11" t="s">
        <v>57</v>
      </c>
      <c r="J24" s="8">
        <v>120</v>
      </c>
      <c r="K24" s="245"/>
    </row>
    <row r="25" spans="1:11" ht="27.75" customHeight="1" x14ac:dyDescent="0.15">
      <c r="A25" s="5" t="s">
        <v>71</v>
      </c>
      <c r="B25" s="5">
        <v>6107</v>
      </c>
      <c r="C25" s="3" t="s">
        <v>117</v>
      </c>
      <c r="D25" s="231" t="s">
        <v>40</v>
      </c>
      <c r="E25" s="232"/>
      <c r="F25" s="252" t="s">
        <v>42</v>
      </c>
      <c r="G25" s="3" t="s">
        <v>32</v>
      </c>
      <c r="H25" s="12"/>
      <c r="I25" s="11" t="s">
        <v>45</v>
      </c>
      <c r="J25" s="8">
        <v>72</v>
      </c>
      <c r="K25" s="245"/>
    </row>
    <row r="26" spans="1:11" ht="27.75" customHeight="1" x14ac:dyDescent="0.15">
      <c r="A26" s="5" t="s">
        <v>71</v>
      </c>
      <c r="B26" s="5">
        <v>6108</v>
      </c>
      <c r="C26" s="3" t="s">
        <v>118</v>
      </c>
      <c r="D26" s="233"/>
      <c r="E26" s="234"/>
      <c r="F26" s="254"/>
      <c r="G26" s="3" t="s">
        <v>44</v>
      </c>
      <c r="H26" s="12"/>
      <c r="I26" s="11" t="s">
        <v>46</v>
      </c>
      <c r="J26" s="8">
        <v>144</v>
      </c>
      <c r="K26" s="245"/>
    </row>
    <row r="27" spans="1:11" ht="27.75" customHeight="1" x14ac:dyDescent="0.15">
      <c r="A27" s="5" t="s">
        <v>71</v>
      </c>
      <c r="B27" s="5">
        <v>6101</v>
      </c>
      <c r="C27" s="3" t="s">
        <v>119</v>
      </c>
      <c r="D27" s="233"/>
      <c r="E27" s="234"/>
      <c r="F27" s="252" t="s">
        <v>41</v>
      </c>
      <c r="G27" s="3" t="s">
        <v>32</v>
      </c>
      <c r="H27" s="12"/>
      <c r="I27" s="11" t="s">
        <v>47</v>
      </c>
      <c r="J27" s="8">
        <v>48</v>
      </c>
      <c r="K27" s="245"/>
    </row>
    <row r="28" spans="1:11" ht="27.75" customHeight="1" x14ac:dyDescent="0.15">
      <c r="A28" s="5" t="s">
        <v>71</v>
      </c>
      <c r="B28" s="5">
        <v>6102</v>
      </c>
      <c r="C28" s="3" t="s">
        <v>120</v>
      </c>
      <c r="D28" s="233"/>
      <c r="E28" s="234"/>
      <c r="F28" s="254"/>
      <c r="G28" s="3" t="s">
        <v>44</v>
      </c>
      <c r="H28" s="12"/>
      <c r="I28" s="11" t="s">
        <v>48</v>
      </c>
      <c r="J28" s="8">
        <v>96</v>
      </c>
      <c r="K28" s="245"/>
    </row>
    <row r="29" spans="1:11" ht="27.75" customHeight="1" x14ac:dyDescent="0.15">
      <c r="A29" s="5" t="s">
        <v>71</v>
      </c>
      <c r="B29" s="5">
        <v>6103</v>
      </c>
      <c r="C29" s="3" t="s">
        <v>121</v>
      </c>
      <c r="D29" s="233"/>
      <c r="E29" s="234"/>
      <c r="F29" s="252" t="s">
        <v>43</v>
      </c>
      <c r="G29" s="3" t="s">
        <v>32</v>
      </c>
      <c r="H29" s="12"/>
      <c r="I29" s="11" t="s">
        <v>49</v>
      </c>
      <c r="J29" s="8">
        <v>24</v>
      </c>
      <c r="K29" s="245"/>
    </row>
    <row r="30" spans="1:11" ht="27.75" customHeight="1" x14ac:dyDescent="0.15">
      <c r="A30" s="5" t="s">
        <v>71</v>
      </c>
      <c r="B30" s="5">
        <v>6104</v>
      </c>
      <c r="C30" s="3" t="s">
        <v>122</v>
      </c>
      <c r="D30" s="235"/>
      <c r="E30" s="236"/>
      <c r="F30" s="254"/>
      <c r="G30" s="3" t="s">
        <v>44</v>
      </c>
      <c r="H30" s="12"/>
      <c r="I30" s="11" t="s">
        <v>47</v>
      </c>
      <c r="J30" s="8">
        <v>48</v>
      </c>
      <c r="K30" s="245"/>
    </row>
    <row r="31" spans="1:11" ht="27.75" customHeight="1" x14ac:dyDescent="0.15">
      <c r="A31" s="5" t="s">
        <v>71</v>
      </c>
      <c r="B31" s="5">
        <v>6110</v>
      </c>
      <c r="C31" s="3" t="s">
        <v>123</v>
      </c>
      <c r="D31" s="231" t="s">
        <v>50</v>
      </c>
      <c r="E31" s="232"/>
      <c r="F31" s="3" t="s">
        <v>65</v>
      </c>
      <c r="G31" s="3"/>
      <c r="H31" s="3"/>
      <c r="I31" s="3"/>
      <c r="J31" s="8"/>
      <c r="K31" s="245"/>
    </row>
    <row r="32" spans="1:11" ht="27.75" customHeight="1" x14ac:dyDescent="0.15">
      <c r="A32" s="5" t="s">
        <v>71</v>
      </c>
      <c r="B32" s="5">
        <v>6111</v>
      </c>
      <c r="C32" s="3" t="s">
        <v>124</v>
      </c>
      <c r="D32" s="233"/>
      <c r="E32" s="234"/>
      <c r="F32" s="3" t="s">
        <v>66</v>
      </c>
      <c r="G32" s="3"/>
      <c r="H32" s="3"/>
      <c r="I32" s="3"/>
      <c r="J32" s="8"/>
      <c r="K32" s="245"/>
    </row>
    <row r="33" spans="1:12" ht="27.75" customHeight="1" x14ac:dyDescent="0.15">
      <c r="A33" s="5" t="s">
        <v>71</v>
      </c>
      <c r="B33" s="5">
        <v>6113</v>
      </c>
      <c r="C33" s="3" t="s">
        <v>125</v>
      </c>
      <c r="D33" s="233"/>
      <c r="E33" s="234"/>
      <c r="F33" s="3" t="s">
        <v>67</v>
      </c>
      <c r="G33" s="3"/>
      <c r="H33" s="3"/>
      <c r="I33" s="3"/>
      <c r="J33" s="8"/>
      <c r="K33" s="245"/>
    </row>
    <row r="34" spans="1:12" ht="27.75" customHeight="1" x14ac:dyDescent="0.15">
      <c r="A34" s="5" t="s">
        <v>71</v>
      </c>
      <c r="B34" s="5">
        <v>6115</v>
      </c>
      <c r="C34" s="3" t="s">
        <v>126</v>
      </c>
      <c r="D34" s="235"/>
      <c r="E34" s="236"/>
      <c r="F34" s="3" t="s">
        <v>68</v>
      </c>
      <c r="G34" s="3"/>
      <c r="H34" s="3"/>
      <c r="I34" s="3"/>
      <c r="J34" s="8"/>
      <c r="K34" s="246"/>
    </row>
    <row r="36" spans="1:12" ht="21" customHeight="1" x14ac:dyDescent="0.15">
      <c r="A36" s="15" t="s">
        <v>75</v>
      </c>
    </row>
    <row r="37" spans="1:12" x14ac:dyDescent="0.15">
      <c r="A37" s="227" t="s">
        <v>2</v>
      </c>
      <c r="B37" s="227"/>
      <c r="C37" s="228" t="s">
        <v>3</v>
      </c>
      <c r="D37" s="227" t="s">
        <v>4</v>
      </c>
      <c r="E37" s="227"/>
      <c r="F37" s="227"/>
      <c r="G37" s="227"/>
      <c r="H37" s="227"/>
      <c r="I37" s="227"/>
      <c r="J37" s="230" t="s">
        <v>7</v>
      </c>
      <c r="K37" s="227" t="s">
        <v>8</v>
      </c>
    </row>
    <row r="38" spans="1:12" x14ac:dyDescent="0.15">
      <c r="A38" s="2" t="s">
        <v>0</v>
      </c>
      <c r="B38" s="2" t="s">
        <v>1</v>
      </c>
      <c r="C38" s="229"/>
      <c r="D38" s="227"/>
      <c r="E38" s="227"/>
      <c r="F38" s="227"/>
      <c r="G38" s="227"/>
      <c r="H38" s="227"/>
      <c r="I38" s="227"/>
      <c r="J38" s="230"/>
      <c r="K38" s="227"/>
    </row>
    <row r="39" spans="1:12" ht="27" customHeight="1" x14ac:dyDescent="0.15">
      <c r="A39" s="5" t="s">
        <v>71</v>
      </c>
      <c r="B39" s="24">
        <v>8001</v>
      </c>
      <c r="C39" s="3" t="s">
        <v>127</v>
      </c>
      <c r="D39" s="231" t="s">
        <v>83</v>
      </c>
      <c r="E39" s="232"/>
      <c r="F39" s="237" t="s">
        <v>24</v>
      </c>
      <c r="G39" s="238"/>
      <c r="H39" s="18" t="s">
        <v>76</v>
      </c>
      <c r="I39" s="241" t="s">
        <v>22</v>
      </c>
      <c r="J39" s="17">
        <v>922</v>
      </c>
      <c r="K39" s="4" t="s">
        <v>9</v>
      </c>
    </row>
    <row r="40" spans="1:12" ht="27" customHeight="1" x14ac:dyDescent="0.15">
      <c r="A40" s="5" t="s">
        <v>71</v>
      </c>
      <c r="B40" s="24">
        <v>8002</v>
      </c>
      <c r="C40" s="3" t="s">
        <v>128</v>
      </c>
      <c r="D40" s="233"/>
      <c r="E40" s="234"/>
      <c r="F40" s="239"/>
      <c r="G40" s="240"/>
      <c r="H40" s="19" t="s">
        <v>78</v>
      </c>
      <c r="I40" s="242"/>
      <c r="J40" s="17">
        <v>30</v>
      </c>
      <c r="K40" s="4" t="s">
        <v>10</v>
      </c>
    </row>
    <row r="41" spans="1:12" ht="27" customHeight="1" x14ac:dyDescent="0.15">
      <c r="A41" s="5" t="s">
        <v>71</v>
      </c>
      <c r="B41" s="24">
        <v>8011</v>
      </c>
      <c r="C41" s="3" t="s">
        <v>129</v>
      </c>
      <c r="D41" s="233"/>
      <c r="E41" s="234"/>
      <c r="F41" s="237" t="s">
        <v>26</v>
      </c>
      <c r="G41" s="238"/>
      <c r="H41" s="19" t="s">
        <v>80</v>
      </c>
      <c r="I41" s="242"/>
      <c r="J41" s="17">
        <v>1891</v>
      </c>
      <c r="K41" s="4" t="s">
        <v>9</v>
      </c>
    </row>
    <row r="42" spans="1:12" ht="27" customHeight="1" x14ac:dyDescent="0.15">
      <c r="A42" s="5" t="s">
        <v>71</v>
      </c>
      <c r="B42" s="24">
        <v>8012</v>
      </c>
      <c r="C42" s="3" t="s">
        <v>130</v>
      </c>
      <c r="D42" s="233"/>
      <c r="E42" s="234"/>
      <c r="F42" s="239"/>
      <c r="G42" s="240"/>
      <c r="H42" s="19" t="s">
        <v>81</v>
      </c>
      <c r="I42" s="242"/>
      <c r="J42" s="17">
        <v>62</v>
      </c>
      <c r="K42" s="4" t="s">
        <v>10</v>
      </c>
    </row>
    <row r="43" spans="1:12" ht="33.75" customHeight="1" x14ac:dyDescent="0.15">
      <c r="A43" s="20" t="s">
        <v>71</v>
      </c>
      <c r="B43" s="20">
        <v>8003</v>
      </c>
      <c r="C43" s="21" t="s">
        <v>131</v>
      </c>
      <c r="D43" s="233"/>
      <c r="E43" s="234"/>
      <c r="F43" s="225" t="s">
        <v>25</v>
      </c>
      <c r="G43" s="226"/>
      <c r="H43" s="23" t="s">
        <v>74</v>
      </c>
      <c r="I43" s="242"/>
      <c r="J43" s="22">
        <v>0</v>
      </c>
      <c r="K43" s="223" t="s">
        <v>11</v>
      </c>
      <c r="L43" s="13"/>
    </row>
    <row r="44" spans="1:12" ht="33.75" customHeight="1" x14ac:dyDescent="0.15">
      <c r="A44" s="20" t="s">
        <v>71</v>
      </c>
      <c r="B44" s="20">
        <v>8013</v>
      </c>
      <c r="C44" s="21" t="s">
        <v>132</v>
      </c>
      <c r="D44" s="235"/>
      <c r="E44" s="236"/>
      <c r="F44" s="225" t="s">
        <v>27</v>
      </c>
      <c r="G44" s="226"/>
      <c r="H44" s="23" t="s">
        <v>74</v>
      </c>
      <c r="I44" s="243"/>
      <c r="J44" s="22">
        <v>0</v>
      </c>
      <c r="K44" s="224"/>
      <c r="L44" s="13"/>
    </row>
    <row r="45" spans="1:12" x14ac:dyDescent="0.15">
      <c r="J45" s="9"/>
    </row>
    <row r="46" spans="1:12" ht="21" customHeight="1" x14ac:dyDescent="0.15">
      <c r="A46" s="14" t="s">
        <v>21</v>
      </c>
      <c r="J46" s="9"/>
    </row>
    <row r="47" spans="1:12" x14ac:dyDescent="0.15">
      <c r="A47" s="227" t="s">
        <v>2</v>
      </c>
      <c r="B47" s="227"/>
      <c r="C47" s="228" t="s">
        <v>3</v>
      </c>
      <c r="D47" s="227" t="s">
        <v>4</v>
      </c>
      <c r="E47" s="227"/>
      <c r="F47" s="227"/>
      <c r="G47" s="227"/>
      <c r="H47" s="227"/>
      <c r="I47" s="227"/>
      <c r="J47" s="230" t="s">
        <v>7</v>
      </c>
      <c r="K47" s="227" t="s">
        <v>8</v>
      </c>
    </row>
    <row r="48" spans="1:12" x14ac:dyDescent="0.15">
      <c r="A48" s="2" t="s">
        <v>0</v>
      </c>
      <c r="B48" s="2" t="s">
        <v>1</v>
      </c>
      <c r="C48" s="229"/>
      <c r="D48" s="227"/>
      <c r="E48" s="227"/>
      <c r="F48" s="227"/>
      <c r="G48" s="227"/>
      <c r="H48" s="227"/>
      <c r="I48" s="227"/>
      <c r="J48" s="230"/>
      <c r="K48" s="227"/>
    </row>
    <row r="49" spans="1:13" ht="27" customHeight="1" x14ac:dyDescent="0.15">
      <c r="A49" s="5" t="s">
        <v>71</v>
      </c>
      <c r="B49" s="24">
        <v>9001</v>
      </c>
      <c r="C49" s="3" t="s">
        <v>133</v>
      </c>
      <c r="D49" s="231" t="s">
        <v>83</v>
      </c>
      <c r="E49" s="232"/>
      <c r="F49" s="237" t="s">
        <v>24</v>
      </c>
      <c r="G49" s="238"/>
      <c r="H49" s="18" t="s">
        <v>76</v>
      </c>
      <c r="I49" s="241" t="s">
        <v>23</v>
      </c>
      <c r="J49" s="17">
        <v>922</v>
      </c>
      <c r="K49" s="4" t="s">
        <v>9</v>
      </c>
      <c r="M49" s="9"/>
    </row>
    <row r="50" spans="1:13" ht="27" customHeight="1" x14ac:dyDescent="0.15">
      <c r="A50" s="5" t="s">
        <v>71</v>
      </c>
      <c r="B50" s="24">
        <v>9002</v>
      </c>
      <c r="C50" s="3" t="s">
        <v>134</v>
      </c>
      <c r="D50" s="233"/>
      <c r="E50" s="234"/>
      <c r="F50" s="239"/>
      <c r="G50" s="240"/>
      <c r="H50" s="19" t="s">
        <v>78</v>
      </c>
      <c r="I50" s="242"/>
      <c r="J50" s="17">
        <v>30</v>
      </c>
      <c r="K50" s="4" t="s">
        <v>10</v>
      </c>
      <c r="M50" s="9"/>
    </row>
    <row r="51" spans="1:13" ht="27" customHeight="1" x14ac:dyDescent="0.15">
      <c r="A51" s="5" t="s">
        <v>71</v>
      </c>
      <c r="B51" s="24">
        <v>9011</v>
      </c>
      <c r="C51" s="3" t="s">
        <v>135</v>
      </c>
      <c r="D51" s="233"/>
      <c r="E51" s="234"/>
      <c r="F51" s="237" t="s">
        <v>26</v>
      </c>
      <c r="G51" s="238"/>
      <c r="H51" s="19" t="s">
        <v>80</v>
      </c>
      <c r="I51" s="242"/>
      <c r="J51" s="17">
        <v>1891</v>
      </c>
      <c r="K51" s="4" t="s">
        <v>9</v>
      </c>
      <c r="M51" s="9"/>
    </row>
    <row r="52" spans="1:13" ht="27" customHeight="1" x14ac:dyDescent="0.15">
      <c r="A52" s="5" t="s">
        <v>71</v>
      </c>
      <c r="B52" s="24">
        <v>9012</v>
      </c>
      <c r="C52" s="3" t="s">
        <v>136</v>
      </c>
      <c r="D52" s="233"/>
      <c r="E52" s="234"/>
      <c r="F52" s="239"/>
      <c r="G52" s="240"/>
      <c r="H52" s="19" t="s">
        <v>81</v>
      </c>
      <c r="I52" s="242"/>
      <c r="J52" s="17">
        <v>62</v>
      </c>
      <c r="K52" s="4" t="s">
        <v>10</v>
      </c>
      <c r="M52" s="9"/>
    </row>
    <row r="53" spans="1:13" ht="30" customHeight="1" x14ac:dyDescent="0.15">
      <c r="A53" s="20" t="s">
        <v>71</v>
      </c>
      <c r="B53" s="20">
        <v>9003</v>
      </c>
      <c r="C53" s="21" t="s">
        <v>137</v>
      </c>
      <c r="D53" s="233"/>
      <c r="E53" s="234"/>
      <c r="F53" s="225" t="s">
        <v>25</v>
      </c>
      <c r="G53" s="226"/>
      <c r="H53" s="23" t="s">
        <v>74</v>
      </c>
      <c r="I53" s="242"/>
      <c r="J53" s="22">
        <v>0</v>
      </c>
      <c r="K53" s="223" t="s">
        <v>11</v>
      </c>
      <c r="L53" s="13"/>
    </row>
    <row r="54" spans="1:13" ht="30" customHeight="1" x14ac:dyDescent="0.15">
      <c r="A54" s="20" t="s">
        <v>71</v>
      </c>
      <c r="B54" s="20">
        <v>9013</v>
      </c>
      <c r="C54" s="21" t="s">
        <v>138</v>
      </c>
      <c r="D54" s="235"/>
      <c r="E54" s="236"/>
      <c r="F54" s="225" t="s">
        <v>27</v>
      </c>
      <c r="G54" s="226"/>
      <c r="H54" s="23" t="s">
        <v>74</v>
      </c>
      <c r="I54" s="243"/>
      <c r="J54" s="22">
        <v>0</v>
      </c>
      <c r="K54" s="224"/>
      <c r="L54" s="13"/>
    </row>
  </sheetData>
  <mergeCells count="59">
    <mergeCell ref="A2:B2"/>
    <mergeCell ref="C2:C3"/>
    <mergeCell ref="D2:I3"/>
    <mergeCell ref="H5:I5"/>
    <mergeCell ref="F6:G7"/>
    <mergeCell ref="E20:F22"/>
    <mergeCell ref="G20:H20"/>
    <mergeCell ref="D25:E30"/>
    <mergeCell ref="F25:F26"/>
    <mergeCell ref="F27:F28"/>
    <mergeCell ref="F29:F30"/>
    <mergeCell ref="G21:H21"/>
    <mergeCell ref="G22:H22"/>
    <mergeCell ref="E23:F23"/>
    <mergeCell ref="G23:H23"/>
    <mergeCell ref="J2:J3"/>
    <mergeCell ref="K2:K3"/>
    <mergeCell ref="G12:I12"/>
    <mergeCell ref="D4:E9"/>
    <mergeCell ref="F4:G5"/>
    <mergeCell ref="H4:I4"/>
    <mergeCell ref="K8:K9"/>
    <mergeCell ref="F9:G9"/>
    <mergeCell ref="H9:I9"/>
    <mergeCell ref="D10:F12"/>
    <mergeCell ref="G10:I10"/>
    <mergeCell ref="G11:I11"/>
    <mergeCell ref="H6:I6"/>
    <mergeCell ref="H7:I7"/>
    <mergeCell ref="F8:G8"/>
    <mergeCell ref="H8:I8"/>
    <mergeCell ref="K43:K44"/>
    <mergeCell ref="F44:G44"/>
    <mergeCell ref="D31:E34"/>
    <mergeCell ref="A37:B37"/>
    <mergeCell ref="C37:C38"/>
    <mergeCell ref="D37:I38"/>
    <mergeCell ref="J37:J38"/>
    <mergeCell ref="K37:K38"/>
    <mergeCell ref="I39:I44"/>
    <mergeCell ref="D39:E44"/>
    <mergeCell ref="F39:G40"/>
    <mergeCell ref="F41:G42"/>
    <mergeCell ref="F43:G43"/>
    <mergeCell ref="K13:K34"/>
    <mergeCell ref="D14:F15"/>
    <mergeCell ref="D20:D23"/>
    <mergeCell ref="K53:K54"/>
    <mergeCell ref="F54:G54"/>
    <mergeCell ref="A47:B47"/>
    <mergeCell ref="C47:C48"/>
    <mergeCell ref="D47:I48"/>
    <mergeCell ref="J47:J48"/>
    <mergeCell ref="K47:K48"/>
    <mergeCell ref="D49:E54"/>
    <mergeCell ref="F49:G50"/>
    <mergeCell ref="I49:I54"/>
    <mergeCell ref="F51:G52"/>
    <mergeCell ref="F53:G53"/>
  </mergeCells>
  <phoneticPr fontId="2"/>
  <pageMargins left="0.70866141732283472" right="0.64"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59"/>
  <sheetViews>
    <sheetView view="pageBreakPreview" zoomScale="50" zoomScaleNormal="50" zoomScaleSheetLayoutView="50" zoomScalePageLayoutView="40" workbookViewId="0">
      <selection activeCell="D134" sqref="D134:D253"/>
    </sheetView>
  </sheetViews>
  <sheetFormatPr defaultRowHeight="18.75" x14ac:dyDescent="0.15"/>
  <cols>
    <col min="1" max="2" width="17.75" style="32" customWidth="1"/>
    <col min="3" max="3" width="91.25" style="44" bestFit="1" customWidth="1"/>
    <col min="4" max="4" width="40.875" style="48" customWidth="1"/>
    <col min="5" max="5" width="36.75" style="48" customWidth="1"/>
    <col min="6" max="7" width="56.75" style="44" customWidth="1"/>
    <col min="8" max="8" width="56.75" style="87" customWidth="1"/>
    <col min="9" max="9" width="17.75" style="46" customWidth="1"/>
    <col min="10" max="10" width="17.75" style="45" customWidth="1"/>
    <col min="11" max="11" width="2.5" style="101" customWidth="1"/>
    <col min="12" max="16384" width="9" style="90"/>
  </cols>
  <sheetData>
    <row r="1" spans="1:12" ht="27" customHeight="1" x14ac:dyDescent="0.15">
      <c r="A1" s="315" t="s">
        <v>152</v>
      </c>
      <c r="B1" s="315"/>
      <c r="C1" s="315"/>
      <c r="D1" s="315"/>
      <c r="E1" s="315"/>
      <c r="F1" s="315"/>
      <c r="G1" s="39"/>
      <c r="H1" s="85"/>
    </row>
    <row r="2" spans="1:12" ht="30" customHeight="1" x14ac:dyDescent="0.15">
      <c r="A2" s="218" t="s">
        <v>2</v>
      </c>
      <c r="B2" s="219"/>
      <c r="C2" s="286" t="s">
        <v>3</v>
      </c>
      <c r="D2" s="288" t="s">
        <v>4</v>
      </c>
      <c r="E2" s="289"/>
      <c r="F2" s="289"/>
      <c r="G2" s="289"/>
      <c r="H2" s="290"/>
      <c r="I2" s="295" t="s">
        <v>490</v>
      </c>
      <c r="J2" s="294" t="s">
        <v>8</v>
      </c>
    </row>
    <row r="3" spans="1:12" ht="30" customHeight="1" x14ac:dyDescent="0.15">
      <c r="A3" s="153" t="s">
        <v>0</v>
      </c>
      <c r="B3" s="153" t="s">
        <v>1</v>
      </c>
      <c r="C3" s="287"/>
      <c r="D3" s="291"/>
      <c r="E3" s="292"/>
      <c r="F3" s="292"/>
      <c r="G3" s="292"/>
      <c r="H3" s="293"/>
      <c r="I3" s="296"/>
      <c r="J3" s="294"/>
    </row>
    <row r="4" spans="1:12" ht="19.5" customHeight="1" x14ac:dyDescent="0.15">
      <c r="A4" s="280" t="s">
        <v>171</v>
      </c>
      <c r="B4" s="281"/>
      <c r="C4" s="281"/>
      <c r="D4" s="281"/>
      <c r="E4" s="281"/>
      <c r="F4" s="281"/>
      <c r="G4" s="281"/>
      <c r="H4" s="281"/>
      <c r="I4" s="281"/>
      <c r="J4" s="283"/>
    </row>
    <row r="5" spans="1:12" ht="25.5" customHeight="1" x14ac:dyDescent="0.15">
      <c r="A5" s="147" t="s">
        <v>581</v>
      </c>
      <c r="B5" s="147">
        <v>1001</v>
      </c>
      <c r="C5" s="102" t="s">
        <v>1392</v>
      </c>
      <c r="D5" s="284" t="s">
        <v>263</v>
      </c>
      <c r="E5" s="310" t="s">
        <v>297</v>
      </c>
      <c r="F5" s="159"/>
      <c r="G5" s="160"/>
      <c r="H5" s="103"/>
      <c r="I5" s="122">
        <v>1176</v>
      </c>
      <c r="J5" s="308" t="s">
        <v>9</v>
      </c>
    </row>
    <row r="6" spans="1:12" ht="25.5" customHeight="1" x14ac:dyDescent="0.15">
      <c r="A6" s="147" t="s">
        <v>581</v>
      </c>
      <c r="B6" s="147">
        <v>1002</v>
      </c>
      <c r="C6" s="102" t="s">
        <v>1393</v>
      </c>
      <c r="D6" s="284"/>
      <c r="E6" s="311"/>
      <c r="F6" s="105" t="s">
        <v>1383</v>
      </c>
      <c r="G6" s="145"/>
      <c r="H6" s="103" t="s">
        <v>1394</v>
      </c>
      <c r="I6" s="122">
        <f>ROUND($I$5*245/1000,0)</f>
        <v>288</v>
      </c>
      <c r="J6" s="309"/>
      <c r="L6" s="106"/>
    </row>
    <row r="7" spans="1:12" ht="25.5" customHeight="1" x14ac:dyDescent="0.15">
      <c r="A7" s="147" t="s">
        <v>581</v>
      </c>
      <c r="B7" s="147">
        <v>1003</v>
      </c>
      <c r="C7" s="102" t="s">
        <v>1395</v>
      </c>
      <c r="D7" s="284"/>
      <c r="E7" s="311"/>
      <c r="F7" s="105" t="s">
        <v>1385</v>
      </c>
      <c r="G7" s="145"/>
      <c r="H7" s="103" t="s">
        <v>1396</v>
      </c>
      <c r="I7" s="122">
        <f>ROUND($I$5*224/1000,0)</f>
        <v>263</v>
      </c>
      <c r="J7" s="309"/>
      <c r="L7" s="106"/>
    </row>
    <row r="8" spans="1:12" ht="25.5" customHeight="1" x14ac:dyDescent="0.15">
      <c r="A8" s="147" t="s">
        <v>581</v>
      </c>
      <c r="B8" s="147">
        <v>1004</v>
      </c>
      <c r="C8" s="102" t="s">
        <v>1397</v>
      </c>
      <c r="D8" s="284"/>
      <c r="E8" s="311"/>
      <c r="F8" s="105" t="s">
        <v>1387</v>
      </c>
      <c r="G8" s="145"/>
      <c r="H8" s="103" t="s">
        <v>1398</v>
      </c>
      <c r="I8" s="122">
        <f>ROUND($I$5*182/1000,0)</f>
        <v>214</v>
      </c>
      <c r="J8" s="309"/>
      <c r="L8" s="106"/>
    </row>
    <row r="9" spans="1:12" ht="25.5" customHeight="1" x14ac:dyDescent="0.15">
      <c r="A9" s="147" t="s">
        <v>581</v>
      </c>
      <c r="B9" s="147">
        <v>6000</v>
      </c>
      <c r="C9" s="102" t="s">
        <v>752</v>
      </c>
      <c r="D9" s="284"/>
      <c r="E9" s="311"/>
      <c r="F9" s="105" t="s">
        <v>1389</v>
      </c>
      <c r="G9" s="145"/>
      <c r="H9" s="103" t="s">
        <v>580</v>
      </c>
      <c r="I9" s="122">
        <f>ROUND($I$5*145/1000,0)</f>
        <v>171</v>
      </c>
      <c r="J9" s="309"/>
      <c r="L9" s="106"/>
    </row>
    <row r="10" spans="1:12" ht="25.5" customHeight="1" x14ac:dyDescent="0.15">
      <c r="A10" s="147" t="s">
        <v>581</v>
      </c>
      <c r="B10" s="147">
        <v>6001</v>
      </c>
      <c r="C10" s="102" t="s">
        <v>753</v>
      </c>
      <c r="D10" s="284"/>
      <c r="E10" s="311"/>
      <c r="F10" s="105" t="s">
        <v>1390</v>
      </c>
      <c r="G10" s="145" t="s">
        <v>527</v>
      </c>
      <c r="H10" s="103" t="s">
        <v>555</v>
      </c>
      <c r="I10" s="122">
        <f>ROUND($I$5*221/1000,0)</f>
        <v>260</v>
      </c>
      <c r="J10" s="309"/>
      <c r="L10" s="106"/>
    </row>
    <row r="11" spans="1:12" ht="25.5" customHeight="1" x14ac:dyDescent="0.15">
      <c r="A11" s="147" t="s">
        <v>581</v>
      </c>
      <c r="B11" s="147">
        <v>6002</v>
      </c>
      <c r="C11" s="102" t="s">
        <v>754</v>
      </c>
      <c r="D11" s="284"/>
      <c r="E11" s="311"/>
      <c r="F11" s="105"/>
      <c r="G11" s="145" t="s">
        <v>530</v>
      </c>
      <c r="H11" s="103" t="s">
        <v>557</v>
      </c>
      <c r="I11" s="122">
        <f>ROUND($I$5*208/1000,0)</f>
        <v>245</v>
      </c>
      <c r="J11" s="309"/>
      <c r="L11" s="106"/>
    </row>
    <row r="12" spans="1:12" ht="25.5" customHeight="1" x14ac:dyDescent="0.15">
      <c r="A12" s="147" t="s">
        <v>581</v>
      </c>
      <c r="B12" s="147">
        <v>6003</v>
      </c>
      <c r="C12" s="102" t="s">
        <v>755</v>
      </c>
      <c r="D12" s="284"/>
      <c r="E12" s="311"/>
      <c r="F12" s="105"/>
      <c r="G12" s="145" t="s">
        <v>532</v>
      </c>
      <c r="H12" s="103" t="s">
        <v>559</v>
      </c>
      <c r="I12" s="122">
        <f>ROUND($I$5*200/1000,0)</f>
        <v>235</v>
      </c>
      <c r="J12" s="309"/>
      <c r="L12" s="106"/>
    </row>
    <row r="13" spans="1:12" ht="25.5" customHeight="1" x14ac:dyDescent="0.15">
      <c r="A13" s="147" t="s">
        <v>581</v>
      </c>
      <c r="B13" s="147">
        <v>6004</v>
      </c>
      <c r="C13" s="102" t="s">
        <v>756</v>
      </c>
      <c r="D13" s="284"/>
      <c r="E13" s="311"/>
      <c r="F13" s="105"/>
      <c r="G13" s="145" t="s">
        <v>534</v>
      </c>
      <c r="H13" s="103" t="s">
        <v>561</v>
      </c>
      <c r="I13" s="122">
        <f>ROUND($I$5*187/1000,0)</f>
        <v>220</v>
      </c>
      <c r="J13" s="309"/>
      <c r="L13" s="106"/>
    </row>
    <row r="14" spans="1:12" ht="25.5" customHeight="1" x14ac:dyDescent="0.15">
      <c r="A14" s="147" t="s">
        <v>581</v>
      </c>
      <c r="B14" s="147">
        <v>6005</v>
      </c>
      <c r="C14" s="102" t="s">
        <v>757</v>
      </c>
      <c r="D14" s="284"/>
      <c r="E14" s="311"/>
      <c r="F14" s="105"/>
      <c r="G14" s="145" t="s">
        <v>536</v>
      </c>
      <c r="H14" s="103" t="s">
        <v>563</v>
      </c>
      <c r="I14" s="122">
        <f>ROUND($I$5*184/1000,0)</f>
        <v>216</v>
      </c>
      <c r="J14" s="309"/>
      <c r="L14" s="106"/>
    </row>
    <row r="15" spans="1:12" ht="25.5" customHeight="1" x14ac:dyDescent="0.15">
      <c r="A15" s="147" t="s">
        <v>581</v>
      </c>
      <c r="B15" s="147">
        <v>6006</v>
      </c>
      <c r="C15" s="102" t="s">
        <v>758</v>
      </c>
      <c r="D15" s="284"/>
      <c r="E15" s="311"/>
      <c r="F15" s="105"/>
      <c r="G15" s="145" t="s">
        <v>538</v>
      </c>
      <c r="H15" s="103" t="s">
        <v>565</v>
      </c>
      <c r="I15" s="122">
        <f>ROUND($I$5*163/1000,0)</f>
        <v>192</v>
      </c>
      <c r="J15" s="309"/>
      <c r="L15" s="106"/>
    </row>
    <row r="16" spans="1:12" ht="25.5" customHeight="1" x14ac:dyDescent="0.15">
      <c r="A16" s="147" t="s">
        <v>581</v>
      </c>
      <c r="B16" s="147">
        <v>6007</v>
      </c>
      <c r="C16" s="102" t="s">
        <v>759</v>
      </c>
      <c r="D16" s="284"/>
      <c r="E16" s="311"/>
      <c r="F16" s="105"/>
      <c r="G16" s="145" t="s">
        <v>540</v>
      </c>
      <c r="H16" s="103" t="s">
        <v>565</v>
      </c>
      <c r="I16" s="122">
        <f>ROUND($I$5*163/1000,0)</f>
        <v>192</v>
      </c>
      <c r="J16" s="309"/>
      <c r="L16" s="106"/>
    </row>
    <row r="17" spans="1:12" ht="25.5" customHeight="1" x14ac:dyDescent="0.15">
      <c r="A17" s="147" t="s">
        <v>581</v>
      </c>
      <c r="B17" s="147">
        <v>6008</v>
      </c>
      <c r="C17" s="102" t="s">
        <v>760</v>
      </c>
      <c r="D17" s="284"/>
      <c r="E17" s="311"/>
      <c r="F17" s="105"/>
      <c r="G17" s="145" t="s">
        <v>542</v>
      </c>
      <c r="H17" s="103" t="s">
        <v>567</v>
      </c>
      <c r="I17" s="122">
        <f>ROUND($I$5*158/1000,0)</f>
        <v>186</v>
      </c>
      <c r="J17" s="309"/>
      <c r="L17" s="106"/>
    </row>
    <row r="18" spans="1:12" ht="25.5" customHeight="1" x14ac:dyDescent="0.15">
      <c r="A18" s="147" t="s">
        <v>581</v>
      </c>
      <c r="B18" s="147">
        <v>6009</v>
      </c>
      <c r="C18" s="102" t="s">
        <v>761</v>
      </c>
      <c r="D18" s="284"/>
      <c r="E18" s="311"/>
      <c r="F18" s="105"/>
      <c r="G18" s="145" t="s">
        <v>544</v>
      </c>
      <c r="H18" s="103" t="s">
        <v>569</v>
      </c>
      <c r="I18" s="122">
        <f>ROUND($I$5*142/1000,0)</f>
        <v>167</v>
      </c>
      <c r="J18" s="309"/>
      <c r="L18" s="106"/>
    </row>
    <row r="19" spans="1:12" ht="25.5" customHeight="1" x14ac:dyDescent="0.15">
      <c r="A19" s="147" t="s">
        <v>581</v>
      </c>
      <c r="B19" s="147">
        <v>6010</v>
      </c>
      <c r="C19" s="102" t="s">
        <v>762</v>
      </c>
      <c r="D19" s="284"/>
      <c r="E19" s="311"/>
      <c r="F19" s="105"/>
      <c r="G19" s="145" t="s">
        <v>546</v>
      </c>
      <c r="H19" s="103" t="s">
        <v>571</v>
      </c>
      <c r="I19" s="122">
        <f>ROUND($I$5*139/1000,0)</f>
        <v>163</v>
      </c>
      <c r="J19" s="309"/>
      <c r="L19" s="106"/>
    </row>
    <row r="20" spans="1:12" ht="25.5" customHeight="1" x14ac:dyDescent="0.15">
      <c r="A20" s="147" t="s">
        <v>581</v>
      </c>
      <c r="B20" s="147">
        <v>6011</v>
      </c>
      <c r="C20" s="102" t="s">
        <v>763</v>
      </c>
      <c r="D20" s="284"/>
      <c r="E20" s="311"/>
      <c r="F20" s="105"/>
      <c r="G20" s="145" t="s">
        <v>548</v>
      </c>
      <c r="H20" s="103" t="s">
        <v>573</v>
      </c>
      <c r="I20" s="122">
        <f>ROUND($I$5*121/1000,0)</f>
        <v>142</v>
      </c>
      <c r="J20" s="309"/>
      <c r="L20" s="106"/>
    </row>
    <row r="21" spans="1:12" ht="25.5" customHeight="1" x14ac:dyDescent="0.15">
      <c r="A21" s="147" t="s">
        <v>581</v>
      </c>
      <c r="B21" s="147">
        <v>6012</v>
      </c>
      <c r="C21" s="102" t="s">
        <v>764</v>
      </c>
      <c r="D21" s="284"/>
      <c r="E21" s="311"/>
      <c r="F21" s="105"/>
      <c r="G21" s="145" t="s">
        <v>550</v>
      </c>
      <c r="H21" s="103" t="s">
        <v>575</v>
      </c>
      <c r="I21" s="122">
        <f>ROUND($I$5*118/1000,0)</f>
        <v>139</v>
      </c>
      <c r="J21" s="309"/>
      <c r="L21" s="106"/>
    </row>
    <row r="22" spans="1:12" ht="25.5" customHeight="1" x14ac:dyDescent="0.15">
      <c r="A22" s="147" t="s">
        <v>581</v>
      </c>
      <c r="B22" s="147">
        <v>6013</v>
      </c>
      <c r="C22" s="102" t="s">
        <v>765</v>
      </c>
      <c r="D22" s="284"/>
      <c r="E22" s="311"/>
      <c r="F22" s="105"/>
      <c r="G22" s="145" t="s">
        <v>552</v>
      </c>
      <c r="H22" s="103" t="s">
        <v>173</v>
      </c>
      <c r="I22" s="122">
        <f>ROUND($I$5*100/1000,0)</f>
        <v>118</v>
      </c>
      <c r="J22" s="309"/>
      <c r="L22" s="106"/>
    </row>
    <row r="23" spans="1:12" ht="25.5" customHeight="1" x14ac:dyDescent="0.15">
      <c r="A23" s="147" t="s">
        <v>581</v>
      </c>
      <c r="B23" s="147">
        <v>6014</v>
      </c>
      <c r="C23" s="102" t="s">
        <v>766</v>
      </c>
      <c r="D23" s="284"/>
      <c r="E23" s="311"/>
      <c r="F23" s="105"/>
      <c r="G23" s="145" t="s">
        <v>554</v>
      </c>
      <c r="H23" s="103" t="s">
        <v>578</v>
      </c>
      <c r="I23" s="122">
        <f>ROUND($I$5*76/1000,0)</f>
        <v>89</v>
      </c>
      <c r="J23" s="309"/>
      <c r="L23" s="106"/>
    </row>
    <row r="24" spans="1:12" ht="25.5" customHeight="1" x14ac:dyDescent="0.15">
      <c r="A24" s="147" t="s">
        <v>581</v>
      </c>
      <c r="B24" s="147">
        <v>8211</v>
      </c>
      <c r="C24" s="102" t="s">
        <v>1399</v>
      </c>
      <c r="D24" s="284"/>
      <c r="E24" s="311"/>
      <c r="F24" s="105" t="s">
        <v>322</v>
      </c>
      <c r="G24" s="146"/>
      <c r="H24" s="107" t="s">
        <v>321</v>
      </c>
      <c r="I24" s="122">
        <v>-12</v>
      </c>
      <c r="J24" s="309"/>
      <c r="L24" s="106"/>
    </row>
    <row r="25" spans="1:12" ht="25.5" customHeight="1" x14ac:dyDescent="0.15">
      <c r="A25" s="147" t="s">
        <v>581</v>
      </c>
      <c r="B25" s="147">
        <v>1201</v>
      </c>
      <c r="C25" s="102" t="s">
        <v>1368</v>
      </c>
      <c r="D25" s="284"/>
      <c r="E25" s="310" t="s">
        <v>298</v>
      </c>
      <c r="F25" s="159"/>
      <c r="G25" s="160"/>
      <c r="H25" s="103"/>
      <c r="I25" s="122">
        <v>39</v>
      </c>
      <c r="J25" s="308" t="s">
        <v>10</v>
      </c>
      <c r="L25" s="106"/>
    </row>
    <row r="26" spans="1:12" ht="25.5" customHeight="1" x14ac:dyDescent="0.15">
      <c r="A26" s="147" t="s">
        <v>581</v>
      </c>
      <c r="B26" s="147">
        <v>1202</v>
      </c>
      <c r="C26" s="102" t="s">
        <v>1400</v>
      </c>
      <c r="D26" s="284"/>
      <c r="E26" s="311"/>
      <c r="F26" s="105" t="s">
        <v>1383</v>
      </c>
      <c r="G26" s="145"/>
      <c r="H26" s="103" t="s">
        <v>1394</v>
      </c>
      <c r="I26" s="122">
        <f>ROUND(I25*245/1000,0)</f>
        <v>10</v>
      </c>
      <c r="J26" s="309"/>
      <c r="L26" s="106"/>
    </row>
    <row r="27" spans="1:12" ht="25.5" customHeight="1" x14ac:dyDescent="0.15">
      <c r="A27" s="147" t="s">
        <v>581</v>
      </c>
      <c r="B27" s="147">
        <v>1203</v>
      </c>
      <c r="C27" s="102" t="s">
        <v>1401</v>
      </c>
      <c r="D27" s="284"/>
      <c r="E27" s="311"/>
      <c r="F27" s="105" t="s">
        <v>1385</v>
      </c>
      <c r="G27" s="145"/>
      <c r="H27" s="103" t="s">
        <v>1396</v>
      </c>
      <c r="I27" s="122">
        <f>ROUND(I25*224/1000,0)</f>
        <v>9</v>
      </c>
      <c r="J27" s="309"/>
      <c r="L27" s="106"/>
    </row>
    <row r="28" spans="1:12" ht="25.5" customHeight="1" x14ac:dyDescent="0.15">
      <c r="A28" s="147" t="s">
        <v>581</v>
      </c>
      <c r="B28" s="147">
        <v>1204</v>
      </c>
      <c r="C28" s="102" t="s">
        <v>1402</v>
      </c>
      <c r="D28" s="284"/>
      <c r="E28" s="311"/>
      <c r="F28" s="105" t="s">
        <v>1387</v>
      </c>
      <c r="G28" s="145"/>
      <c r="H28" s="103" t="s">
        <v>1398</v>
      </c>
      <c r="I28" s="122">
        <f>ROUND(I25*182/1000,0)</f>
        <v>7</v>
      </c>
      <c r="J28" s="309"/>
      <c r="L28" s="106"/>
    </row>
    <row r="29" spans="1:12" ht="25.5" customHeight="1" x14ac:dyDescent="0.15">
      <c r="A29" s="147" t="s">
        <v>581</v>
      </c>
      <c r="B29" s="147">
        <v>6200</v>
      </c>
      <c r="C29" s="102" t="s">
        <v>737</v>
      </c>
      <c r="D29" s="284"/>
      <c r="E29" s="311"/>
      <c r="F29" s="105" t="s">
        <v>1389</v>
      </c>
      <c r="G29" s="145"/>
      <c r="H29" s="103" t="s">
        <v>580</v>
      </c>
      <c r="I29" s="122">
        <f>ROUND($I25*145/1000,0)</f>
        <v>6</v>
      </c>
      <c r="J29" s="309"/>
      <c r="L29" s="106"/>
    </row>
    <row r="30" spans="1:12" ht="25.5" customHeight="1" x14ac:dyDescent="0.15">
      <c r="A30" s="147" t="s">
        <v>581</v>
      </c>
      <c r="B30" s="147">
        <v>6201</v>
      </c>
      <c r="C30" s="102" t="s">
        <v>738</v>
      </c>
      <c r="D30" s="284"/>
      <c r="E30" s="311"/>
      <c r="F30" s="105" t="s">
        <v>1390</v>
      </c>
      <c r="G30" s="145" t="s">
        <v>527</v>
      </c>
      <c r="H30" s="103" t="s">
        <v>555</v>
      </c>
      <c r="I30" s="122">
        <f>ROUND($I25*221/1000,0)</f>
        <v>9</v>
      </c>
      <c r="J30" s="309"/>
      <c r="L30" s="106"/>
    </row>
    <row r="31" spans="1:12" ht="25.5" customHeight="1" x14ac:dyDescent="0.15">
      <c r="A31" s="147" t="s">
        <v>581</v>
      </c>
      <c r="B31" s="147">
        <v>6202</v>
      </c>
      <c r="C31" s="102" t="s">
        <v>739</v>
      </c>
      <c r="D31" s="284"/>
      <c r="E31" s="311"/>
      <c r="F31" s="105"/>
      <c r="G31" s="145" t="s">
        <v>529</v>
      </c>
      <c r="H31" s="103" t="s">
        <v>557</v>
      </c>
      <c r="I31" s="122">
        <f>ROUND(I25*208/1000,0)</f>
        <v>8</v>
      </c>
      <c r="J31" s="309"/>
      <c r="L31" s="106"/>
    </row>
    <row r="32" spans="1:12" ht="25.5" customHeight="1" x14ac:dyDescent="0.15">
      <c r="A32" s="147" t="s">
        <v>581</v>
      </c>
      <c r="B32" s="147">
        <v>6203</v>
      </c>
      <c r="C32" s="102" t="s">
        <v>740</v>
      </c>
      <c r="D32" s="284"/>
      <c r="E32" s="311"/>
      <c r="F32" s="105"/>
      <c r="G32" s="145" t="s">
        <v>531</v>
      </c>
      <c r="H32" s="103" t="s">
        <v>559</v>
      </c>
      <c r="I32" s="122">
        <f>ROUND(I25*200/1000,0)</f>
        <v>8</v>
      </c>
      <c r="J32" s="309"/>
      <c r="L32" s="106"/>
    </row>
    <row r="33" spans="1:12" ht="25.5" customHeight="1" x14ac:dyDescent="0.15">
      <c r="A33" s="147" t="s">
        <v>581</v>
      </c>
      <c r="B33" s="147">
        <v>6204</v>
      </c>
      <c r="C33" s="102" t="s">
        <v>741</v>
      </c>
      <c r="D33" s="284"/>
      <c r="E33" s="311"/>
      <c r="F33" s="105"/>
      <c r="G33" s="145" t="s">
        <v>533</v>
      </c>
      <c r="H33" s="103" t="s">
        <v>561</v>
      </c>
      <c r="I33" s="122">
        <f>ROUND(I25*187/1000,0)</f>
        <v>7</v>
      </c>
      <c r="J33" s="309"/>
      <c r="L33" s="106"/>
    </row>
    <row r="34" spans="1:12" ht="25.5" customHeight="1" x14ac:dyDescent="0.15">
      <c r="A34" s="147" t="s">
        <v>581</v>
      </c>
      <c r="B34" s="147">
        <v>6205</v>
      </c>
      <c r="C34" s="102" t="s">
        <v>742</v>
      </c>
      <c r="D34" s="284"/>
      <c r="E34" s="311"/>
      <c r="F34" s="105"/>
      <c r="G34" s="145" t="s">
        <v>535</v>
      </c>
      <c r="H34" s="103" t="s">
        <v>563</v>
      </c>
      <c r="I34" s="122">
        <f>ROUND(I25*184/1000,0)</f>
        <v>7</v>
      </c>
      <c r="J34" s="309"/>
      <c r="L34" s="106"/>
    </row>
    <row r="35" spans="1:12" ht="25.5" customHeight="1" x14ac:dyDescent="0.15">
      <c r="A35" s="147" t="s">
        <v>581</v>
      </c>
      <c r="B35" s="147">
        <v>6206</v>
      </c>
      <c r="C35" s="102" t="s">
        <v>743</v>
      </c>
      <c r="D35" s="284"/>
      <c r="E35" s="311"/>
      <c r="F35" s="105"/>
      <c r="G35" s="145" t="s">
        <v>537</v>
      </c>
      <c r="H35" s="103" t="s">
        <v>565</v>
      </c>
      <c r="I35" s="122">
        <f>ROUND(I25*163/1000,0)</f>
        <v>6</v>
      </c>
      <c r="J35" s="309"/>
      <c r="L35" s="106"/>
    </row>
    <row r="36" spans="1:12" ht="25.5" customHeight="1" x14ac:dyDescent="0.15">
      <c r="A36" s="147" t="s">
        <v>581</v>
      </c>
      <c r="B36" s="147">
        <v>6207</v>
      </c>
      <c r="C36" s="102" t="s">
        <v>744</v>
      </c>
      <c r="D36" s="284"/>
      <c r="E36" s="311"/>
      <c r="F36" s="105"/>
      <c r="G36" s="145" t="s">
        <v>539</v>
      </c>
      <c r="H36" s="103" t="s">
        <v>565</v>
      </c>
      <c r="I36" s="122">
        <f>ROUND(I25*163/1000,0)</f>
        <v>6</v>
      </c>
      <c r="J36" s="309"/>
      <c r="L36" s="106"/>
    </row>
    <row r="37" spans="1:12" ht="25.5" customHeight="1" x14ac:dyDescent="0.15">
      <c r="A37" s="147" t="s">
        <v>581</v>
      </c>
      <c r="B37" s="147">
        <v>6208</v>
      </c>
      <c r="C37" s="102" t="s">
        <v>745</v>
      </c>
      <c r="D37" s="284"/>
      <c r="E37" s="311"/>
      <c r="F37" s="105"/>
      <c r="G37" s="145" t="s">
        <v>541</v>
      </c>
      <c r="H37" s="103" t="s">
        <v>567</v>
      </c>
      <c r="I37" s="122">
        <f>ROUND(I25*158/1000,0)</f>
        <v>6</v>
      </c>
      <c r="J37" s="309"/>
      <c r="L37" s="106"/>
    </row>
    <row r="38" spans="1:12" ht="25.5" customHeight="1" x14ac:dyDescent="0.15">
      <c r="A38" s="147" t="s">
        <v>581</v>
      </c>
      <c r="B38" s="147">
        <v>6209</v>
      </c>
      <c r="C38" s="102" t="s">
        <v>746</v>
      </c>
      <c r="D38" s="284"/>
      <c r="E38" s="311"/>
      <c r="F38" s="105"/>
      <c r="G38" s="145" t="s">
        <v>543</v>
      </c>
      <c r="H38" s="103" t="s">
        <v>569</v>
      </c>
      <c r="I38" s="122">
        <f>ROUND(I25*142/1000,0)</f>
        <v>6</v>
      </c>
      <c r="J38" s="309"/>
      <c r="L38" s="106"/>
    </row>
    <row r="39" spans="1:12" ht="25.5" customHeight="1" x14ac:dyDescent="0.15">
      <c r="A39" s="147" t="s">
        <v>581</v>
      </c>
      <c r="B39" s="147">
        <v>6210</v>
      </c>
      <c r="C39" s="102" t="s">
        <v>747</v>
      </c>
      <c r="D39" s="284"/>
      <c r="E39" s="311"/>
      <c r="F39" s="105"/>
      <c r="G39" s="145" t="s">
        <v>545</v>
      </c>
      <c r="H39" s="103" t="s">
        <v>571</v>
      </c>
      <c r="I39" s="122">
        <f>ROUND(I25*139/1000,0)</f>
        <v>5</v>
      </c>
      <c r="J39" s="309"/>
      <c r="L39" s="106"/>
    </row>
    <row r="40" spans="1:12" ht="25.5" customHeight="1" x14ac:dyDescent="0.15">
      <c r="A40" s="147" t="s">
        <v>581</v>
      </c>
      <c r="B40" s="147">
        <v>6211</v>
      </c>
      <c r="C40" s="102" t="s">
        <v>748</v>
      </c>
      <c r="D40" s="284"/>
      <c r="E40" s="311"/>
      <c r="F40" s="105"/>
      <c r="G40" s="145" t="s">
        <v>547</v>
      </c>
      <c r="H40" s="103" t="s">
        <v>573</v>
      </c>
      <c r="I40" s="122">
        <f>ROUND(I25*121/1000,0)</f>
        <v>5</v>
      </c>
      <c r="J40" s="309"/>
      <c r="L40" s="106"/>
    </row>
    <row r="41" spans="1:12" ht="25.5" customHeight="1" x14ac:dyDescent="0.15">
      <c r="A41" s="147" t="s">
        <v>581</v>
      </c>
      <c r="B41" s="147">
        <v>6212</v>
      </c>
      <c r="C41" s="102" t="s">
        <v>749</v>
      </c>
      <c r="D41" s="284"/>
      <c r="E41" s="311"/>
      <c r="F41" s="105"/>
      <c r="G41" s="145" t="s">
        <v>549</v>
      </c>
      <c r="H41" s="103" t="s">
        <v>575</v>
      </c>
      <c r="I41" s="122">
        <f>ROUND(I25*118/1000,0)</f>
        <v>5</v>
      </c>
      <c r="J41" s="309"/>
      <c r="L41" s="106"/>
    </row>
    <row r="42" spans="1:12" ht="25.5" customHeight="1" x14ac:dyDescent="0.15">
      <c r="A42" s="147" t="s">
        <v>581</v>
      </c>
      <c r="B42" s="147">
        <v>6213</v>
      </c>
      <c r="C42" s="102" t="s">
        <v>750</v>
      </c>
      <c r="D42" s="284"/>
      <c r="E42" s="311"/>
      <c r="F42" s="105"/>
      <c r="G42" s="145" t="s">
        <v>551</v>
      </c>
      <c r="H42" s="103" t="s">
        <v>173</v>
      </c>
      <c r="I42" s="122">
        <f>ROUND(I25*100/1000,0)</f>
        <v>4</v>
      </c>
      <c r="J42" s="309"/>
      <c r="L42" s="106"/>
    </row>
    <row r="43" spans="1:12" ht="25.5" customHeight="1" x14ac:dyDescent="0.15">
      <c r="A43" s="147" t="s">
        <v>581</v>
      </c>
      <c r="B43" s="147">
        <v>6214</v>
      </c>
      <c r="C43" s="102" t="s">
        <v>751</v>
      </c>
      <c r="D43" s="284"/>
      <c r="E43" s="311"/>
      <c r="F43" s="105"/>
      <c r="G43" s="145" t="s">
        <v>553</v>
      </c>
      <c r="H43" s="103" t="s">
        <v>578</v>
      </c>
      <c r="I43" s="122">
        <f>ROUND(I25*76/1000,0)</f>
        <v>3</v>
      </c>
      <c r="J43" s="309"/>
      <c r="L43" s="106"/>
    </row>
    <row r="44" spans="1:12" ht="25.5" customHeight="1" x14ac:dyDescent="0.15">
      <c r="A44" s="147" t="s">
        <v>581</v>
      </c>
      <c r="B44" s="147">
        <v>8220</v>
      </c>
      <c r="C44" s="102" t="s">
        <v>1403</v>
      </c>
      <c r="D44" s="284"/>
      <c r="E44" s="311"/>
      <c r="F44" s="105" t="s">
        <v>326</v>
      </c>
      <c r="G44" s="145"/>
      <c r="H44" s="103" t="s">
        <v>329</v>
      </c>
      <c r="I44" s="122">
        <v>-1</v>
      </c>
      <c r="J44" s="309"/>
      <c r="L44" s="106"/>
    </row>
    <row r="45" spans="1:12" ht="25.5" customHeight="1" x14ac:dyDescent="0.15">
      <c r="A45" s="147" t="s">
        <v>581</v>
      </c>
      <c r="B45" s="147">
        <v>1021</v>
      </c>
      <c r="C45" s="102" t="s">
        <v>1369</v>
      </c>
      <c r="D45" s="284"/>
      <c r="E45" s="310" t="s">
        <v>299</v>
      </c>
      <c r="F45" s="159"/>
      <c r="G45" s="160"/>
      <c r="H45" s="103"/>
      <c r="I45" s="122">
        <v>2349</v>
      </c>
      <c r="J45" s="308" t="s">
        <v>9</v>
      </c>
    </row>
    <row r="46" spans="1:12" ht="25.5" customHeight="1" x14ac:dyDescent="0.15">
      <c r="A46" s="147" t="s">
        <v>581</v>
      </c>
      <c r="B46" s="147">
        <v>1022</v>
      </c>
      <c r="C46" s="102" t="s">
        <v>1404</v>
      </c>
      <c r="D46" s="284"/>
      <c r="E46" s="311"/>
      <c r="F46" s="105" t="s">
        <v>1383</v>
      </c>
      <c r="G46" s="145"/>
      <c r="H46" s="103" t="s">
        <v>1394</v>
      </c>
      <c r="I46" s="122">
        <f>ROUND(I45*245/1000,0)</f>
        <v>576</v>
      </c>
      <c r="J46" s="309"/>
    </row>
    <row r="47" spans="1:12" ht="25.5" customHeight="1" x14ac:dyDescent="0.15">
      <c r="A47" s="147" t="s">
        <v>581</v>
      </c>
      <c r="B47" s="147">
        <v>1023</v>
      </c>
      <c r="C47" s="102" t="s">
        <v>1405</v>
      </c>
      <c r="D47" s="284"/>
      <c r="E47" s="311"/>
      <c r="F47" s="105" t="s">
        <v>1385</v>
      </c>
      <c r="G47" s="145"/>
      <c r="H47" s="103" t="s">
        <v>1396</v>
      </c>
      <c r="I47" s="122">
        <f>ROUND(I45*224/1000,0)</f>
        <v>526</v>
      </c>
      <c r="J47" s="309"/>
    </row>
    <row r="48" spans="1:12" ht="25.5" customHeight="1" x14ac:dyDescent="0.15">
      <c r="A48" s="147" t="s">
        <v>581</v>
      </c>
      <c r="B48" s="147">
        <v>1024</v>
      </c>
      <c r="C48" s="102" t="s">
        <v>1406</v>
      </c>
      <c r="D48" s="284"/>
      <c r="E48" s="311"/>
      <c r="F48" s="105" t="s">
        <v>1387</v>
      </c>
      <c r="G48" s="145"/>
      <c r="H48" s="103" t="s">
        <v>1398</v>
      </c>
      <c r="I48" s="122">
        <f>ROUND(I45*182/1000,0)</f>
        <v>428</v>
      </c>
      <c r="J48" s="309"/>
    </row>
    <row r="49" spans="1:10" ht="25.5" customHeight="1" x14ac:dyDescent="0.15">
      <c r="A49" s="147" t="s">
        <v>581</v>
      </c>
      <c r="B49" s="147">
        <v>6020</v>
      </c>
      <c r="C49" s="102" t="s">
        <v>722</v>
      </c>
      <c r="D49" s="284"/>
      <c r="E49" s="311"/>
      <c r="F49" s="105" t="s">
        <v>1389</v>
      </c>
      <c r="G49" s="145"/>
      <c r="H49" s="103" t="s">
        <v>580</v>
      </c>
      <c r="I49" s="122">
        <f>ROUND($I45*145/1000,0)</f>
        <v>341</v>
      </c>
      <c r="J49" s="309"/>
    </row>
    <row r="50" spans="1:10" ht="25.5" customHeight="1" x14ac:dyDescent="0.15">
      <c r="A50" s="147" t="s">
        <v>581</v>
      </c>
      <c r="B50" s="147">
        <v>6021</v>
      </c>
      <c r="C50" s="102" t="s">
        <v>723</v>
      </c>
      <c r="D50" s="284"/>
      <c r="E50" s="311"/>
      <c r="F50" s="105" t="s">
        <v>1390</v>
      </c>
      <c r="G50" s="145" t="s">
        <v>527</v>
      </c>
      <c r="H50" s="103" t="s">
        <v>555</v>
      </c>
      <c r="I50" s="122">
        <f>ROUND($I45*221/1000,0)</f>
        <v>519</v>
      </c>
      <c r="J50" s="309"/>
    </row>
    <row r="51" spans="1:10" ht="25.5" customHeight="1" x14ac:dyDescent="0.15">
      <c r="A51" s="147" t="s">
        <v>581</v>
      </c>
      <c r="B51" s="147">
        <v>6022</v>
      </c>
      <c r="C51" s="102" t="s">
        <v>724</v>
      </c>
      <c r="D51" s="284"/>
      <c r="E51" s="311"/>
      <c r="F51" s="105"/>
      <c r="G51" s="145" t="s">
        <v>529</v>
      </c>
      <c r="H51" s="103" t="s">
        <v>557</v>
      </c>
      <c r="I51" s="122">
        <f>ROUND(I45*208/1000,0)</f>
        <v>489</v>
      </c>
      <c r="J51" s="309"/>
    </row>
    <row r="52" spans="1:10" ht="25.5" customHeight="1" x14ac:dyDescent="0.15">
      <c r="A52" s="147" t="s">
        <v>581</v>
      </c>
      <c r="B52" s="147">
        <v>6023</v>
      </c>
      <c r="C52" s="102" t="s">
        <v>725</v>
      </c>
      <c r="D52" s="284"/>
      <c r="E52" s="311"/>
      <c r="F52" s="105"/>
      <c r="G52" s="145" t="s">
        <v>531</v>
      </c>
      <c r="H52" s="103" t="s">
        <v>559</v>
      </c>
      <c r="I52" s="122">
        <f>ROUND(I45*200/1000,0)</f>
        <v>470</v>
      </c>
      <c r="J52" s="309"/>
    </row>
    <row r="53" spans="1:10" ht="25.5" customHeight="1" x14ac:dyDescent="0.15">
      <c r="A53" s="147" t="s">
        <v>581</v>
      </c>
      <c r="B53" s="147">
        <v>6024</v>
      </c>
      <c r="C53" s="102" t="s">
        <v>726</v>
      </c>
      <c r="D53" s="284"/>
      <c r="E53" s="311"/>
      <c r="F53" s="105"/>
      <c r="G53" s="145" t="s">
        <v>533</v>
      </c>
      <c r="H53" s="103" t="s">
        <v>561</v>
      </c>
      <c r="I53" s="122">
        <f>ROUND(I45*187/1000,0)</f>
        <v>439</v>
      </c>
      <c r="J53" s="309"/>
    </row>
    <row r="54" spans="1:10" ht="25.5" customHeight="1" x14ac:dyDescent="0.15">
      <c r="A54" s="147" t="s">
        <v>581</v>
      </c>
      <c r="B54" s="147">
        <v>6025</v>
      </c>
      <c r="C54" s="102" t="s">
        <v>727</v>
      </c>
      <c r="D54" s="284"/>
      <c r="E54" s="311"/>
      <c r="F54" s="105"/>
      <c r="G54" s="145" t="s">
        <v>535</v>
      </c>
      <c r="H54" s="103" t="s">
        <v>563</v>
      </c>
      <c r="I54" s="122">
        <f>ROUND(I45*184/1000,0)</f>
        <v>432</v>
      </c>
      <c r="J54" s="309"/>
    </row>
    <row r="55" spans="1:10" ht="25.5" customHeight="1" x14ac:dyDescent="0.15">
      <c r="A55" s="147" t="s">
        <v>581</v>
      </c>
      <c r="B55" s="147">
        <v>6026</v>
      </c>
      <c r="C55" s="102" t="s">
        <v>728</v>
      </c>
      <c r="D55" s="284"/>
      <c r="E55" s="311"/>
      <c r="F55" s="105"/>
      <c r="G55" s="145" t="s">
        <v>537</v>
      </c>
      <c r="H55" s="103" t="s">
        <v>565</v>
      </c>
      <c r="I55" s="122">
        <f>ROUND(I45*163/1000,0)</f>
        <v>383</v>
      </c>
      <c r="J55" s="309"/>
    </row>
    <row r="56" spans="1:10" ht="25.5" customHeight="1" x14ac:dyDescent="0.15">
      <c r="A56" s="147" t="s">
        <v>581</v>
      </c>
      <c r="B56" s="147">
        <v>6027</v>
      </c>
      <c r="C56" s="102" t="s">
        <v>729</v>
      </c>
      <c r="D56" s="284"/>
      <c r="E56" s="311"/>
      <c r="F56" s="105"/>
      <c r="G56" s="145" t="s">
        <v>539</v>
      </c>
      <c r="H56" s="103" t="s">
        <v>565</v>
      </c>
      <c r="I56" s="122">
        <f>ROUND(I45*163/1000,0)</f>
        <v>383</v>
      </c>
      <c r="J56" s="309"/>
    </row>
    <row r="57" spans="1:10" ht="25.5" customHeight="1" x14ac:dyDescent="0.15">
      <c r="A57" s="147" t="s">
        <v>581</v>
      </c>
      <c r="B57" s="147">
        <v>6028</v>
      </c>
      <c r="C57" s="102" t="s">
        <v>730</v>
      </c>
      <c r="D57" s="284"/>
      <c r="E57" s="311"/>
      <c r="F57" s="105"/>
      <c r="G57" s="145" t="s">
        <v>541</v>
      </c>
      <c r="H57" s="103" t="s">
        <v>567</v>
      </c>
      <c r="I57" s="122">
        <f>ROUND(I45*158/1000,0)</f>
        <v>371</v>
      </c>
      <c r="J57" s="309"/>
    </row>
    <row r="58" spans="1:10" ht="25.5" customHeight="1" x14ac:dyDescent="0.15">
      <c r="A58" s="147" t="s">
        <v>581</v>
      </c>
      <c r="B58" s="147">
        <v>6029</v>
      </c>
      <c r="C58" s="102" t="s">
        <v>731</v>
      </c>
      <c r="D58" s="284"/>
      <c r="E58" s="311"/>
      <c r="F58" s="105"/>
      <c r="G58" s="145" t="s">
        <v>543</v>
      </c>
      <c r="H58" s="103" t="s">
        <v>569</v>
      </c>
      <c r="I58" s="122">
        <f>ROUND(I45*142/1000,0)</f>
        <v>334</v>
      </c>
      <c r="J58" s="309"/>
    </row>
    <row r="59" spans="1:10" ht="25.5" customHeight="1" x14ac:dyDescent="0.15">
      <c r="A59" s="147" t="s">
        <v>581</v>
      </c>
      <c r="B59" s="147">
        <v>6030</v>
      </c>
      <c r="C59" s="102" t="s">
        <v>732</v>
      </c>
      <c r="D59" s="284"/>
      <c r="E59" s="311"/>
      <c r="F59" s="105"/>
      <c r="G59" s="145" t="s">
        <v>545</v>
      </c>
      <c r="H59" s="103" t="s">
        <v>571</v>
      </c>
      <c r="I59" s="122">
        <f>ROUND(I45*139/1000,0)</f>
        <v>327</v>
      </c>
      <c r="J59" s="309"/>
    </row>
    <row r="60" spans="1:10" ht="25.5" customHeight="1" x14ac:dyDescent="0.15">
      <c r="A60" s="147" t="s">
        <v>581</v>
      </c>
      <c r="B60" s="147">
        <v>6031</v>
      </c>
      <c r="C60" s="102" t="s">
        <v>733</v>
      </c>
      <c r="D60" s="284"/>
      <c r="E60" s="311"/>
      <c r="F60" s="105"/>
      <c r="G60" s="145" t="s">
        <v>547</v>
      </c>
      <c r="H60" s="103" t="s">
        <v>573</v>
      </c>
      <c r="I60" s="122">
        <f>ROUND(I45*121/1000,0)</f>
        <v>284</v>
      </c>
      <c r="J60" s="309"/>
    </row>
    <row r="61" spans="1:10" ht="25.5" customHeight="1" x14ac:dyDescent="0.15">
      <c r="A61" s="147" t="s">
        <v>581</v>
      </c>
      <c r="B61" s="147">
        <v>6032</v>
      </c>
      <c r="C61" s="102" t="s">
        <v>734</v>
      </c>
      <c r="D61" s="284"/>
      <c r="E61" s="311"/>
      <c r="F61" s="105"/>
      <c r="G61" s="145" t="s">
        <v>549</v>
      </c>
      <c r="H61" s="103" t="s">
        <v>575</v>
      </c>
      <c r="I61" s="122">
        <f>ROUND(I45*118/1000,0)</f>
        <v>277</v>
      </c>
      <c r="J61" s="309"/>
    </row>
    <row r="62" spans="1:10" ht="25.5" customHeight="1" x14ac:dyDescent="0.15">
      <c r="A62" s="147" t="s">
        <v>581</v>
      </c>
      <c r="B62" s="147">
        <v>6033</v>
      </c>
      <c r="C62" s="102" t="s">
        <v>735</v>
      </c>
      <c r="D62" s="284"/>
      <c r="E62" s="311"/>
      <c r="F62" s="105"/>
      <c r="G62" s="145" t="s">
        <v>551</v>
      </c>
      <c r="H62" s="103" t="s">
        <v>173</v>
      </c>
      <c r="I62" s="122">
        <f>ROUND(I45*100/1000,0)</f>
        <v>235</v>
      </c>
      <c r="J62" s="309"/>
    </row>
    <row r="63" spans="1:10" ht="25.5" customHeight="1" x14ac:dyDescent="0.15">
      <c r="A63" s="147" t="s">
        <v>581</v>
      </c>
      <c r="B63" s="147">
        <v>6034</v>
      </c>
      <c r="C63" s="102" t="s">
        <v>736</v>
      </c>
      <c r="D63" s="284"/>
      <c r="E63" s="311"/>
      <c r="F63" s="105"/>
      <c r="G63" s="145" t="s">
        <v>553</v>
      </c>
      <c r="H63" s="103" t="s">
        <v>578</v>
      </c>
      <c r="I63" s="122">
        <f>ROUND(I45*76/1000,0)</f>
        <v>179</v>
      </c>
      <c r="J63" s="309"/>
    </row>
    <row r="64" spans="1:10" ht="25.5" customHeight="1" x14ac:dyDescent="0.15">
      <c r="A64" s="147" t="s">
        <v>581</v>
      </c>
      <c r="B64" s="147">
        <v>8212</v>
      </c>
      <c r="C64" s="102" t="s">
        <v>1407</v>
      </c>
      <c r="D64" s="284"/>
      <c r="E64" s="311"/>
      <c r="F64" s="105" t="s">
        <v>326</v>
      </c>
      <c r="G64" s="145"/>
      <c r="H64" s="103" t="s">
        <v>331</v>
      </c>
      <c r="I64" s="122">
        <v>-23</v>
      </c>
      <c r="J64" s="309"/>
    </row>
    <row r="65" spans="1:12" ht="25.5" customHeight="1" x14ac:dyDescent="0.15">
      <c r="A65" s="147" t="s">
        <v>581</v>
      </c>
      <c r="B65" s="147">
        <v>1221</v>
      </c>
      <c r="C65" s="102" t="s">
        <v>1370</v>
      </c>
      <c r="D65" s="284"/>
      <c r="E65" s="310" t="s">
        <v>300</v>
      </c>
      <c r="F65" s="159"/>
      <c r="G65" s="160"/>
      <c r="H65" s="103"/>
      <c r="I65" s="122">
        <v>77</v>
      </c>
      <c r="J65" s="308" t="s">
        <v>10</v>
      </c>
      <c r="L65" s="106"/>
    </row>
    <row r="66" spans="1:12" ht="25.5" customHeight="1" x14ac:dyDescent="0.15">
      <c r="A66" s="147" t="s">
        <v>581</v>
      </c>
      <c r="B66" s="147">
        <v>1222</v>
      </c>
      <c r="C66" s="102" t="s">
        <v>1408</v>
      </c>
      <c r="D66" s="284"/>
      <c r="E66" s="311"/>
      <c r="F66" s="105" t="s">
        <v>1383</v>
      </c>
      <c r="G66" s="145"/>
      <c r="H66" s="103" t="s">
        <v>1394</v>
      </c>
      <c r="I66" s="122">
        <f>ROUND(I65*245/1000,0)</f>
        <v>19</v>
      </c>
      <c r="J66" s="309"/>
      <c r="L66" s="106"/>
    </row>
    <row r="67" spans="1:12" ht="25.5" customHeight="1" x14ac:dyDescent="0.15">
      <c r="A67" s="147" t="s">
        <v>581</v>
      </c>
      <c r="B67" s="147">
        <v>1223</v>
      </c>
      <c r="C67" s="102" t="s">
        <v>1409</v>
      </c>
      <c r="D67" s="284"/>
      <c r="E67" s="311"/>
      <c r="F67" s="105" t="s">
        <v>1385</v>
      </c>
      <c r="G67" s="145"/>
      <c r="H67" s="103" t="s">
        <v>1396</v>
      </c>
      <c r="I67" s="122">
        <f>ROUND(I65*224/1000,0)</f>
        <v>17</v>
      </c>
      <c r="J67" s="309"/>
      <c r="L67" s="106"/>
    </row>
    <row r="68" spans="1:12" ht="25.5" customHeight="1" x14ac:dyDescent="0.15">
      <c r="A68" s="147" t="s">
        <v>581</v>
      </c>
      <c r="B68" s="147">
        <v>1224</v>
      </c>
      <c r="C68" s="102" t="s">
        <v>1410</v>
      </c>
      <c r="D68" s="284"/>
      <c r="E68" s="311"/>
      <c r="F68" s="105" t="s">
        <v>1387</v>
      </c>
      <c r="G68" s="145"/>
      <c r="H68" s="103" t="s">
        <v>1398</v>
      </c>
      <c r="I68" s="122">
        <f>ROUND(I65*182/1000,0)</f>
        <v>14</v>
      </c>
      <c r="J68" s="309"/>
      <c r="L68" s="106"/>
    </row>
    <row r="69" spans="1:12" ht="25.5" customHeight="1" x14ac:dyDescent="0.15">
      <c r="A69" s="147" t="s">
        <v>581</v>
      </c>
      <c r="B69" s="147">
        <v>6220</v>
      </c>
      <c r="C69" s="102" t="s">
        <v>708</v>
      </c>
      <c r="D69" s="284"/>
      <c r="E69" s="311"/>
      <c r="F69" s="105" t="s">
        <v>1389</v>
      </c>
      <c r="G69" s="145"/>
      <c r="H69" s="103" t="s">
        <v>580</v>
      </c>
      <c r="I69" s="122">
        <f>ROUND($I65*145/1000,0)</f>
        <v>11</v>
      </c>
      <c r="J69" s="309"/>
      <c r="L69" s="106"/>
    </row>
    <row r="70" spans="1:12" ht="25.5" customHeight="1" x14ac:dyDescent="0.15">
      <c r="A70" s="147" t="s">
        <v>581</v>
      </c>
      <c r="B70" s="147">
        <v>6221</v>
      </c>
      <c r="C70" s="102" t="s">
        <v>709</v>
      </c>
      <c r="D70" s="284"/>
      <c r="E70" s="311"/>
      <c r="F70" s="105" t="s">
        <v>1390</v>
      </c>
      <c r="G70" s="145" t="s">
        <v>527</v>
      </c>
      <c r="H70" s="103" t="s">
        <v>555</v>
      </c>
      <c r="I70" s="122">
        <f>ROUND($I65*221/1000,0)</f>
        <v>17</v>
      </c>
      <c r="J70" s="309"/>
      <c r="L70" s="106"/>
    </row>
    <row r="71" spans="1:12" ht="25.5" customHeight="1" x14ac:dyDescent="0.15">
      <c r="A71" s="147" t="s">
        <v>581</v>
      </c>
      <c r="B71" s="147">
        <v>6222</v>
      </c>
      <c r="C71" s="102" t="s">
        <v>710</v>
      </c>
      <c r="D71" s="284"/>
      <c r="E71" s="311"/>
      <c r="F71" s="105"/>
      <c r="G71" s="145" t="s">
        <v>529</v>
      </c>
      <c r="H71" s="103" t="s">
        <v>557</v>
      </c>
      <c r="I71" s="122">
        <f>ROUND(I65*208/1000,0)</f>
        <v>16</v>
      </c>
      <c r="J71" s="309"/>
      <c r="L71" s="106"/>
    </row>
    <row r="72" spans="1:12" ht="25.5" customHeight="1" x14ac:dyDescent="0.15">
      <c r="A72" s="147" t="s">
        <v>581</v>
      </c>
      <c r="B72" s="147">
        <v>6223</v>
      </c>
      <c r="C72" s="102" t="s">
        <v>711</v>
      </c>
      <c r="D72" s="284"/>
      <c r="E72" s="311"/>
      <c r="F72" s="105"/>
      <c r="G72" s="145" t="s">
        <v>531</v>
      </c>
      <c r="H72" s="103" t="s">
        <v>559</v>
      </c>
      <c r="I72" s="122">
        <f>ROUND(I65*200/1000,0)</f>
        <v>15</v>
      </c>
      <c r="J72" s="309"/>
      <c r="L72" s="106"/>
    </row>
    <row r="73" spans="1:12" ht="25.5" customHeight="1" x14ac:dyDescent="0.15">
      <c r="A73" s="147" t="s">
        <v>581</v>
      </c>
      <c r="B73" s="147">
        <v>6224</v>
      </c>
      <c r="C73" s="102" t="s">
        <v>712</v>
      </c>
      <c r="D73" s="284"/>
      <c r="E73" s="311"/>
      <c r="F73" s="105"/>
      <c r="G73" s="145" t="s">
        <v>533</v>
      </c>
      <c r="H73" s="103" t="s">
        <v>561</v>
      </c>
      <c r="I73" s="122">
        <f>ROUND(I65*187/1000,0)</f>
        <v>14</v>
      </c>
      <c r="J73" s="309"/>
      <c r="L73" s="106"/>
    </row>
    <row r="74" spans="1:12" ht="25.5" customHeight="1" x14ac:dyDescent="0.15">
      <c r="A74" s="147" t="s">
        <v>581</v>
      </c>
      <c r="B74" s="147">
        <v>6225</v>
      </c>
      <c r="C74" s="102" t="s">
        <v>713</v>
      </c>
      <c r="D74" s="284"/>
      <c r="E74" s="311"/>
      <c r="F74" s="105"/>
      <c r="G74" s="145" t="s">
        <v>535</v>
      </c>
      <c r="H74" s="103" t="s">
        <v>563</v>
      </c>
      <c r="I74" s="122">
        <f>ROUND(I65*184/1000,0)</f>
        <v>14</v>
      </c>
      <c r="J74" s="309"/>
      <c r="L74" s="106"/>
    </row>
    <row r="75" spans="1:12" ht="25.5" customHeight="1" x14ac:dyDescent="0.15">
      <c r="A75" s="147" t="s">
        <v>581</v>
      </c>
      <c r="B75" s="147">
        <v>6226</v>
      </c>
      <c r="C75" s="102" t="s">
        <v>714</v>
      </c>
      <c r="D75" s="284"/>
      <c r="E75" s="311"/>
      <c r="F75" s="105"/>
      <c r="G75" s="145" t="s">
        <v>537</v>
      </c>
      <c r="H75" s="103" t="s">
        <v>565</v>
      </c>
      <c r="I75" s="122">
        <f>ROUND(I65*163/1000,0)</f>
        <v>13</v>
      </c>
      <c r="J75" s="309"/>
      <c r="L75" s="106"/>
    </row>
    <row r="76" spans="1:12" ht="25.5" customHeight="1" x14ac:dyDescent="0.15">
      <c r="A76" s="147" t="s">
        <v>581</v>
      </c>
      <c r="B76" s="147">
        <v>6227</v>
      </c>
      <c r="C76" s="102" t="s">
        <v>715</v>
      </c>
      <c r="D76" s="284"/>
      <c r="E76" s="311"/>
      <c r="F76" s="105"/>
      <c r="G76" s="145" t="s">
        <v>539</v>
      </c>
      <c r="H76" s="103" t="s">
        <v>565</v>
      </c>
      <c r="I76" s="122">
        <f>ROUND(I65*163/1000,0)</f>
        <v>13</v>
      </c>
      <c r="J76" s="309"/>
      <c r="L76" s="106"/>
    </row>
    <row r="77" spans="1:12" ht="25.5" customHeight="1" x14ac:dyDescent="0.15">
      <c r="A77" s="147" t="s">
        <v>581</v>
      </c>
      <c r="B77" s="147">
        <v>6228</v>
      </c>
      <c r="C77" s="102" t="s">
        <v>716</v>
      </c>
      <c r="D77" s="284"/>
      <c r="E77" s="311"/>
      <c r="F77" s="105"/>
      <c r="G77" s="145" t="s">
        <v>541</v>
      </c>
      <c r="H77" s="103" t="s">
        <v>567</v>
      </c>
      <c r="I77" s="122">
        <f>ROUND(I65*158/1000,0)</f>
        <v>12</v>
      </c>
      <c r="J77" s="309"/>
      <c r="L77" s="106"/>
    </row>
    <row r="78" spans="1:12" ht="25.5" customHeight="1" x14ac:dyDescent="0.15">
      <c r="A78" s="147" t="s">
        <v>581</v>
      </c>
      <c r="B78" s="147">
        <v>6229</v>
      </c>
      <c r="C78" s="102" t="s">
        <v>646</v>
      </c>
      <c r="D78" s="284"/>
      <c r="E78" s="311"/>
      <c r="F78" s="105"/>
      <c r="G78" s="145" t="s">
        <v>543</v>
      </c>
      <c r="H78" s="103" t="s">
        <v>569</v>
      </c>
      <c r="I78" s="122">
        <f>ROUND(I65*142/1000,0)</f>
        <v>11</v>
      </c>
      <c r="J78" s="309"/>
      <c r="L78" s="106"/>
    </row>
    <row r="79" spans="1:12" ht="25.5" customHeight="1" x14ac:dyDescent="0.15">
      <c r="A79" s="147" t="s">
        <v>581</v>
      </c>
      <c r="B79" s="147">
        <v>6230</v>
      </c>
      <c r="C79" s="102" t="s">
        <v>717</v>
      </c>
      <c r="D79" s="284"/>
      <c r="E79" s="311"/>
      <c r="F79" s="105"/>
      <c r="G79" s="145" t="s">
        <v>545</v>
      </c>
      <c r="H79" s="103" t="s">
        <v>571</v>
      </c>
      <c r="I79" s="122">
        <f>ROUND(I65*139/1000,0)</f>
        <v>11</v>
      </c>
      <c r="J79" s="309"/>
      <c r="L79" s="106"/>
    </row>
    <row r="80" spans="1:12" ht="25.5" customHeight="1" x14ac:dyDescent="0.15">
      <c r="A80" s="147" t="s">
        <v>581</v>
      </c>
      <c r="B80" s="147">
        <v>6231</v>
      </c>
      <c r="C80" s="102" t="s">
        <v>718</v>
      </c>
      <c r="D80" s="284"/>
      <c r="E80" s="311"/>
      <c r="F80" s="105"/>
      <c r="G80" s="145" t="s">
        <v>547</v>
      </c>
      <c r="H80" s="103" t="s">
        <v>573</v>
      </c>
      <c r="I80" s="122">
        <f>ROUND(I65*121/1000,0)</f>
        <v>9</v>
      </c>
      <c r="J80" s="309"/>
      <c r="L80" s="106"/>
    </row>
    <row r="81" spans="1:12" ht="25.5" customHeight="1" x14ac:dyDescent="0.15">
      <c r="A81" s="147" t="s">
        <v>581</v>
      </c>
      <c r="B81" s="147">
        <v>6232</v>
      </c>
      <c r="C81" s="102" t="s">
        <v>719</v>
      </c>
      <c r="D81" s="284"/>
      <c r="E81" s="311"/>
      <c r="F81" s="105"/>
      <c r="G81" s="145" t="s">
        <v>549</v>
      </c>
      <c r="H81" s="103" t="s">
        <v>575</v>
      </c>
      <c r="I81" s="122">
        <f>ROUND(I65*118/1000,0)</f>
        <v>9</v>
      </c>
      <c r="J81" s="309"/>
      <c r="L81" s="106"/>
    </row>
    <row r="82" spans="1:12" ht="25.5" customHeight="1" x14ac:dyDescent="0.15">
      <c r="A82" s="147" t="s">
        <v>581</v>
      </c>
      <c r="B82" s="147">
        <v>6233</v>
      </c>
      <c r="C82" s="102" t="s">
        <v>720</v>
      </c>
      <c r="D82" s="284"/>
      <c r="E82" s="311"/>
      <c r="F82" s="105"/>
      <c r="G82" s="145" t="s">
        <v>551</v>
      </c>
      <c r="H82" s="103" t="s">
        <v>173</v>
      </c>
      <c r="I82" s="122">
        <f>ROUND(I65*100/1000,0)</f>
        <v>8</v>
      </c>
      <c r="J82" s="309"/>
      <c r="L82" s="106"/>
    </row>
    <row r="83" spans="1:12" ht="25.5" customHeight="1" x14ac:dyDescent="0.15">
      <c r="A83" s="147" t="s">
        <v>581</v>
      </c>
      <c r="B83" s="147">
        <v>6234</v>
      </c>
      <c r="C83" s="102" t="s">
        <v>721</v>
      </c>
      <c r="D83" s="284"/>
      <c r="E83" s="311"/>
      <c r="F83" s="105"/>
      <c r="G83" s="145" t="s">
        <v>553</v>
      </c>
      <c r="H83" s="103" t="s">
        <v>578</v>
      </c>
      <c r="I83" s="122">
        <f>ROUND(I65*76/1000,0)</f>
        <v>6</v>
      </c>
      <c r="J83" s="309"/>
      <c r="L83" s="106"/>
    </row>
    <row r="84" spans="1:12" ht="25.5" customHeight="1" x14ac:dyDescent="0.15">
      <c r="A84" s="147" t="s">
        <v>581</v>
      </c>
      <c r="B84" s="147">
        <v>8213</v>
      </c>
      <c r="C84" s="102" t="s">
        <v>1411</v>
      </c>
      <c r="D84" s="284"/>
      <c r="E84" s="311"/>
      <c r="F84" s="105" t="s">
        <v>326</v>
      </c>
      <c r="G84" s="145"/>
      <c r="H84" s="103" t="s">
        <v>329</v>
      </c>
      <c r="I84" s="122">
        <v>-1</v>
      </c>
      <c r="J84" s="309"/>
      <c r="L84" s="106"/>
    </row>
    <row r="85" spans="1:12" ht="25.5" customHeight="1" x14ac:dyDescent="0.15">
      <c r="A85" s="147" t="s">
        <v>581</v>
      </c>
      <c r="B85" s="147">
        <v>1041</v>
      </c>
      <c r="C85" s="102" t="s">
        <v>1371</v>
      </c>
      <c r="D85" s="284"/>
      <c r="E85" s="310" t="s">
        <v>301</v>
      </c>
      <c r="F85" s="159"/>
      <c r="G85" s="160"/>
      <c r="H85" s="103"/>
      <c r="I85" s="122">
        <v>3727</v>
      </c>
      <c r="J85" s="308" t="s">
        <v>9</v>
      </c>
    </row>
    <row r="86" spans="1:12" ht="25.5" customHeight="1" x14ac:dyDescent="0.15">
      <c r="A86" s="147" t="s">
        <v>581</v>
      </c>
      <c r="B86" s="147">
        <v>1042</v>
      </c>
      <c r="C86" s="102" t="s">
        <v>1412</v>
      </c>
      <c r="D86" s="284"/>
      <c r="E86" s="311"/>
      <c r="F86" s="105" t="s">
        <v>1383</v>
      </c>
      <c r="G86" s="145"/>
      <c r="H86" s="103" t="s">
        <v>1394</v>
      </c>
      <c r="I86" s="122">
        <f>ROUND(I85*245/1000,0)</f>
        <v>913</v>
      </c>
      <c r="J86" s="309"/>
    </row>
    <row r="87" spans="1:12" ht="25.5" customHeight="1" x14ac:dyDescent="0.15">
      <c r="A87" s="147" t="s">
        <v>581</v>
      </c>
      <c r="B87" s="147">
        <v>1043</v>
      </c>
      <c r="C87" s="102" t="s">
        <v>1413</v>
      </c>
      <c r="D87" s="284"/>
      <c r="E87" s="311"/>
      <c r="F87" s="105" t="s">
        <v>1385</v>
      </c>
      <c r="G87" s="145"/>
      <c r="H87" s="103" t="s">
        <v>1396</v>
      </c>
      <c r="I87" s="122">
        <f>ROUND(I85*224/1000,0)</f>
        <v>835</v>
      </c>
      <c r="J87" s="309"/>
    </row>
    <row r="88" spans="1:12" ht="25.5" customHeight="1" x14ac:dyDescent="0.15">
      <c r="A88" s="147" t="s">
        <v>581</v>
      </c>
      <c r="B88" s="147">
        <v>1044</v>
      </c>
      <c r="C88" s="102" t="s">
        <v>1414</v>
      </c>
      <c r="D88" s="284"/>
      <c r="E88" s="311"/>
      <c r="F88" s="105" t="s">
        <v>1387</v>
      </c>
      <c r="G88" s="145"/>
      <c r="H88" s="103" t="s">
        <v>1398</v>
      </c>
      <c r="I88" s="122">
        <f>ROUND(I85*182/1000,0)</f>
        <v>678</v>
      </c>
      <c r="J88" s="309"/>
    </row>
    <row r="89" spans="1:12" ht="25.5" customHeight="1" x14ac:dyDescent="0.15">
      <c r="A89" s="147" t="s">
        <v>581</v>
      </c>
      <c r="B89" s="147">
        <v>6040</v>
      </c>
      <c r="C89" s="102" t="s">
        <v>693</v>
      </c>
      <c r="D89" s="284"/>
      <c r="E89" s="311"/>
      <c r="F89" s="105" t="s">
        <v>1389</v>
      </c>
      <c r="G89" s="145"/>
      <c r="H89" s="103" t="s">
        <v>580</v>
      </c>
      <c r="I89" s="122">
        <f>ROUND($I85*145/1000,0)</f>
        <v>540</v>
      </c>
      <c r="J89" s="309"/>
    </row>
    <row r="90" spans="1:12" ht="25.5" customHeight="1" x14ac:dyDescent="0.15">
      <c r="A90" s="147" t="s">
        <v>581</v>
      </c>
      <c r="B90" s="147">
        <v>6041</v>
      </c>
      <c r="C90" s="102" t="s">
        <v>694</v>
      </c>
      <c r="D90" s="284"/>
      <c r="E90" s="311"/>
      <c r="F90" s="105" t="s">
        <v>1390</v>
      </c>
      <c r="G90" s="145" t="s">
        <v>527</v>
      </c>
      <c r="H90" s="103" t="s">
        <v>555</v>
      </c>
      <c r="I90" s="122">
        <f>ROUND($I85*221/1000,0)</f>
        <v>824</v>
      </c>
      <c r="J90" s="309"/>
    </row>
    <row r="91" spans="1:12" ht="25.5" customHeight="1" x14ac:dyDescent="0.15">
      <c r="A91" s="147" t="s">
        <v>581</v>
      </c>
      <c r="B91" s="147">
        <v>6042</v>
      </c>
      <c r="C91" s="102" t="s">
        <v>695</v>
      </c>
      <c r="D91" s="284"/>
      <c r="E91" s="311"/>
      <c r="F91" s="105"/>
      <c r="G91" s="145" t="s">
        <v>529</v>
      </c>
      <c r="H91" s="103" t="s">
        <v>557</v>
      </c>
      <c r="I91" s="122">
        <f>ROUND(I85*208/1000,0)</f>
        <v>775</v>
      </c>
      <c r="J91" s="309"/>
    </row>
    <row r="92" spans="1:12" ht="25.5" customHeight="1" x14ac:dyDescent="0.15">
      <c r="A92" s="147" t="s">
        <v>581</v>
      </c>
      <c r="B92" s="147">
        <v>6043</v>
      </c>
      <c r="C92" s="102" t="s">
        <v>696</v>
      </c>
      <c r="D92" s="284"/>
      <c r="E92" s="311"/>
      <c r="F92" s="105"/>
      <c r="G92" s="145" t="s">
        <v>531</v>
      </c>
      <c r="H92" s="103" t="s">
        <v>559</v>
      </c>
      <c r="I92" s="122">
        <f>ROUND(I85*200/1000,0)</f>
        <v>745</v>
      </c>
      <c r="J92" s="309"/>
    </row>
    <row r="93" spans="1:12" ht="25.5" customHeight="1" x14ac:dyDescent="0.15">
      <c r="A93" s="147" t="s">
        <v>581</v>
      </c>
      <c r="B93" s="147">
        <v>6044</v>
      </c>
      <c r="C93" s="102" t="s">
        <v>697</v>
      </c>
      <c r="D93" s="284"/>
      <c r="E93" s="311"/>
      <c r="F93" s="105"/>
      <c r="G93" s="145" t="s">
        <v>533</v>
      </c>
      <c r="H93" s="103" t="s">
        <v>561</v>
      </c>
      <c r="I93" s="122">
        <f>ROUND(I85*187/1000,0)</f>
        <v>697</v>
      </c>
      <c r="J93" s="309"/>
    </row>
    <row r="94" spans="1:12" ht="25.5" customHeight="1" x14ac:dyDescent="0.15">
      <c r="A94" s="147" t="s">
        <v>581</v>
      </c>
      <c r="B94" s="147">
        <v>6045</v>
      </c>
      <c r="C94" s="102" t="s">
        <v>698</v>
      </c>
      <c r="D94" s="284"/>
      <c r="E94" s="311"/>
      <c r="F94" s="105"/>
      <c r="G94" s="145" t="s">
        <v>535</v>
      </c>
      <c r="H94" s="103" t="s">
        <v>563</v>
      </c>
      <c r="I94" s="122">
        <f>ROUND(I85*184/1000,0)</f>
        <v>686</v>
      </c>
      <c r="J94" s="309"/>
    </row>
    <row r="95" spans="1:12" ht="25.5" customHeight="1" x14ac:dyDescent="0.15">
      <c r="A95" s="147" t="s">
        <v>581</v>
      </c>
      <c r="B95" s="147">
        <v>6046</v>
      </c>
      <c r="C95" s="102" t="s">
        <v>699</v>
      </c>
      <c r="D95" s="284"/>
      <c r="E95" s="311"/>
      <c r="F95" s="105"/>
      <c r="G95" s="145" t="s">
        <v>537</v>
      </c>
      <c r="H95" s="103" t="s">
        <v>565</v>
      </c>
      <c r="I95" s="122">
        <f>ROUND(I85*163/1000,0)</f>
        <v>608</v>
      </c>
      <c r="J95" s="309"/>
    </row>
    <row r="96" spans="1:12" ht="25.5" customHeight="1" x14ac:dyDescent="0.15">
      <c r="A96" s="147" t="s">
        <v>581</v>
      </c>
      <c r="B96" s="147">
        <v>6047</v>
      </c>
      <c r="C96" s="102" t="s">
        <v>700</v>
      </c>
      <c r="D96" s="284"/>
      <c r="E96" s="311"/>
      <c r="F96" s="105"/>
      <c r="G96" s="145" t="s">
        <v>539</v>
      </c>
      <c r="H96" s="103" t="s">
        <v>565</v>
      </c>
      <c r="I96" s="122">
        <f>ROUND(I85*163/1000,0)</f>
        <v>608</v>
      </c>
      <c r="J96" s="309"/>
    </row>
    <row r="97" spans="1:12" ht="25.5" customHeight="1" x14ac:dyDescent="0.15">
      <c r="A97" s="147" t="s">
        <v>581</v>
      </c>
      <c r="B97" s="147">
        <v>6048</v>
      </c>
      <c r="C97" s="102" t="s">
        <v>701</v>
      </c>
      <c r="D97" s="284"/>
      <c r="E97" s="311"/>
      <c r="F97" s="105"/>
      <c r="G97" s="145" t="s">
        <v>541</v>
      </c>
      <c r="H97" s="103" t="s">
        <v>567</v>
      </c>
      <c r="I97" s="122">
        <f>ROUND(I85*158/1000,0)</f>
        <v>589</v>
      </c>
      <c r="J97" s="309"/>
    </row>
    <row r="98" spans="1:12" ht="25.5" customHeight="1" x14ac:dyDescent="0.15">
      <c r="A98" s="147" t="s">
        <v>581</v>
      </c>
      <c r="B98" s="147">
        <v>6049</v>
      </c>
      <c r="C98" s="102" t="s">
        <v>702</v>
      </c>
      <c r="D98" s="284"/>
      <c r="E98" s="311"/>
      <c r="F98" s="105"/>
      <c r="G98" s="145" t="s">
        <v>543</v>
      </c>
      <c r="H98" s="103" t="s">
        <v>569</v>
      </c>
      <c r="I98" s="122">
        <f>ROUND(I85*142/1000,0)</f>
        <v>529</v>
      </c>
      <c r="J98" s="309"/>
    </row>
    <row r="99" spans="1:12" ht="25.5" customHeight="1" x14ac:dyDescent="0.15">
      <c r="A99" s="147" t="s">
        <v>581</v>
      </c>
      <c r="B99" s="147">
        <v>6050</v>
      </c>
      <c r="C99" s="102" t="s">
        <v>703</v>
      </c>
      <c r="D99" s="284"/>
      <c r="E99" s="311"/>
      <c r="F99" s="105"/>
      <c r="G99" s="145" t="s">
        <v>545</v>
      </c>
      <c r="H99" s="103" t="s">
        <v>571</v>
      </c>
      <c r="I99" s="122">
        <f>ROUND(I85*139/1000,0)</f>
        <v>518</v>
      </c>
      <c r="J99" s="309"/>
    </row>
    <row r="100" spans="1:12" ht="25.5" customHeight="1" x14ac:dyDescent="0.15">
      <c r="A100" s="147" t="s">
        <v>581</v>
      </c>
      <c r="B100" s="147">
        <v>6051</v>
      </c>
      <c r="C100" s="102" t="s">
        <v>704</v>
      </c>
      <c r="D100" s="284"/>
      <c r="E100" s="311"/>
      <c r="F100" s="105"/>
      <c r="G100" s="145" t="s">
        <v>547</v>
      </c>
      <c r="H100" s="103" t="s">
        <v>573</v>
      </c>
      <c r="I100" s="122">
        <f>ROUND(I85*121/1000,0)</f>
        <v>451</v>
      </c>
      <c r="J100" s="309"/>
    </row>
    <row r="101" spans="1:12" ht="25.5" customHeight="1" x14ac:dyDescent="0.15">
      <c r="A101" s="147" t="s">
        <v>581</v>
      </c>
      <c r="B101" s="147">
        <v>6052</v>
      </c>
      <c r="C101" s="102" t="s">
        <v>705</v>
      </c>
      <c r="D101" s="284"/>
      <c r="E101" s="311"/>
      <c r="F101" s="105"/>
      <c r="G101" s="145" t="s">
        <v>549</v>
      </c>
      <c r="H101" s="103" t="s">
        <v>575</v>
      </c>
      <c r="I101" s="122">
        <f>ROUND(I85*118/1000,0)</f>
        <v>440</v>
      </c>
      <c r="J101" s="309"/>
    </row>
    <row r="102" spans="1:12" ht="25.5" customHeight="1" x14ac:dyDescent="0.15">
      <c r="A102" s="147" t="s">
        <v>581</v>
      </c>
      <c r="B102" s="147">
        <v>6053</v>
      </c>
      <c r="C102" s="102" t="s">
        <v>706</v>
      </c>
      <c r="D102" s="284"/>
      <c r="E102" s="311"/>
      <c r="F102" s="105"/>
      <c r="G102" s="145" t="s">
        <v>551</v>
      </c>
      <c r="H102" s="103" t="s">
        <v>173</v>
      </c>
      <c r="I102" s="122">
        <f>ROUND(I85*100/1000,0)</f>
        <v>373</v>
      </c>
      <c r="J102" s="309"/>
    </row>
    <row r="103" spans="1:12" ht="25.5" customHeight="1" x14ac:dyDescent="0.15">
      <c r="A103" s="147" t="s">
        <v>581</v>
      </c>
      <c r="B103" s="147">
        <v>6054</v>
      </c>
      <c r="C103" s="102" t="s">
        <v>707</v>
      </c>
      <c r="D103" s="284"/>
      <c r="E103" s="311"/>
      <c r="F103" s="105"/>
      <c r="G103" s="145" t="s">
        <v>553</v>
      </c>
      <c r="H103" s="103" t="s">
        <v>578</v>
      </c>
      <c r="I103" s="122">
        <f>ROUND(I85*76/1000,0)</f>
        <v>283</v>
      </c>
      <c r="J103" s="309"/>
    </row>
    <row r="104" spans="1:12" ht="25.5" customHeight="1" x14ac:dyDescent="0.15">
      <c r="A104" s="147" t="s">
        <v>581</v>
      </c>
      <c r="B104" s="147">
        <v>8214</v>
      </c>
      <c r="C104" s="102" t="s">
        <v>1415</v>
      </c>
      <c r="D104" s="284"/>
      <c r="E104" s="311"/>
      <c r="F104" s="105" t="s">
        <v>326</v>
      </c>
      <c r="G104" s="145"/>
      <c r="H104" s="103" t="s">
        <v>335</v>
      </c>
      <c r="I104" s="122">
        <v>-37</v>
      </c>
      <c r="J104" s="309"/>
    </row>
    <row r="105" spans="1:12" ht="25.5" customHeight="1" x14ac:dyDescent="0.15">
      <c r="A105" s="147" t="s">
        <v>581</v>
      </c>
      <c r="B105" s="147">
        <v>1241</v>
      </c>
      <c r="C105" s="102" t="s">
        <v>1372</v>
      </c>
      <c r="D105" s="284"/>
      <c r="E105" s="312" t="s">
        <v>302</v>
      </c>
      <c r="F105" s="159"/>
      <c r="G105" s="160"/>
      <c r="H105" s="103"/>
      <c r="I105" s="122">
        <v>123</v>
      </c>
      <c r="J105" s="308" t="s">
        <v>10</v>
      </c>
      <c r="L105" s="106"/>
    </row>
    <row r="106" spans="1:12" ht="25.5" customHeight="1" x14ac:dyDescent="0.15">
      <c r="A106" s="147" t="s">
        <v>581</v>
      </c>
      <c r="B106" s="147">
        <v>1242</v>
      </c>
      <c r="C106" s="102" t="s">
        <v>1416</v>
      </c>
      <c r="D106" s="284"/>
      <c r="E106" s="312"/>
      <c r="F106" s="105" t="s">
        <v>1383</v>
      </c>
      <c r="G106" s="145"/>
      <c r="H106" s="103" t="s">
        <v>1394</v>
      </c>
      <c r="I106" s="122">
        <f>ROUND(I105*245/1000,0)</f>
        <v>30</v>
      </c>
      <c r="J106" s="309"/>
      <c r="L106" s="106"/>
    </row>
    <row r="107" spans="1:12" ht="25.5" customHeight="1" x14ac:dyDescent="0.15">
      <c r="A107" s="147" t="s">
        <v>581</v>
      </c>
      <c r="B107" s="147">
        <v>1243</v>
      </c>
      <c r="C107" s="102" t="s">
        <v>1417</v>
      </c>
      <c r="D107" s="284"/>
      <c r="E107" s="312"/>
      <c r="F107" s="105" t="s">
        <v>1385</v>
      </c>
      <c r="G107" s="145"/>
      <c r="H107" s="103" t="s">
        <v>1396</v>
      </c>
      <c r="I107" s="122">
        <f>ROUND(I105*224/1000,0)</f>
        <v>28</v>
      </c>
      <c r="J107" s="309"/>
      <c r="L107" s="106"/>
    </row>
    <row r="108" spans="1:12" ht="25.5" customHeight="1" x14ac:dyDescent="0.15">
      <c r="A108" s="147" t="s">
        <v>581</v>
      </c>
      <c r="B108" s="147">
        <v>1244</v>
      </c>
      <c r="C108" s="102" t="s">
        <v>1418</v>
      </c>
      <c r="D108" s="284"/>
      <c r="E108" s="312"/>
      <c r="F108" s="105" t="s">
        <v>1387</v>
      </c>
      <c r="G108" s="145"/>
      <c r="H108" s="103" t="s">
        <v>1398</v>
      </c>
      <c r="I108" s="122">
        <f>ROUND(I105*182/1000,0)</f>
        <v>22</v>
      </c>
      <c r="J108" s="309"/>
      <c r="L108" s="106"/>
    </row>
    <row r="109" spans="1:12" ht="25.5" customHeight="1" x14ac:dyDescent="0.15">
      <c r="A109" s="147" t="s">
        <v>581</v>
      </c>
      <c r="B109" s="147">
        <v>6240</v>
      </c>
      <c r="C109" s="102" t="s">
        <v>647</v>
      </c>
      <c r="D109" s="284"/>
      <c r="E109" s="312"/>
      <c r="F109" s="105" t="s">
        <v>1389</v>
      </c>
      <c r="G109" s="145"/>
      <c r="H109" s="103" t="s">
        <v>580</v>
      </c>
      <c r="I109" s="122">
        <f>ROUND($I105*145/1000,0)</f>
        <v>18</v>
      </c>
      <c r="J109" s="309"/>
      <c r="L109" s="106"/>
    </row>
    <row r="110" spans="1:12" ht="25.5" customHeight="1" x14ac:dyDescent="0.15">
      <c r="A110" s="147" t="s">
        <v>581</v>
      </c>
      <c r="B110" s="147">
        <v>6241</v>
      </c>
      <c r="C110" s="102" t="s">
        <v>648</v>
      </c>
      <c r="D110" s="284"/>
      <c r="E110" s="312"/>
      <c r="F110" s="105" t="s">
        <v>1390</v>
      </c>
      <c r="G110" s="145" t="s">
        <v>527</v>
      </c>
      <c r="H110" s="103" t="s">
        <v>555</v>
      </c>
      <c r="I110" s="122">
        <f>ROUND($I105*221/1000,0)</f>
        <v>27</v>
      </c>
      <c r="J110" s="309"/>
      <c r="L110" s="106"/>
    </row>
    <row r="111" spans="1:12" ht="25.5" customHeight="1" x14ac:dyDescent="0.15">
      <c r="A111" s="147" t="s">
        <v>581</v>
      </c>
      <c r="B111" s="147">
        <v>6242</v>
      </c>
      <c r="C111" s="102" t="s">
        <v>649</v>
      </c>
      <c r="D111" s="284"/>
      <c r="E111" s="312"/>
      <c r="F111" s="105"/>
      <c r="G111" s="145" t="s">
        <v>529</v>
      </c>
      <c r="H111" s="103" t="s">
        <v>557</v>
      </c>
      <c r="I111" s="122">
        <f>ROUND(I105*208/1000,0)</f>
        <v>26</v>
      </c>
      <c r="J111" s="309"/>
      <c r="L111" s="106"/>
    </row>
    <row r="112" spans="1:12" ht="25.5" customHeight="1" x14ac:dyDescent="0.15">
      <c r="A112" s="147" t="s">
        <v>581</v>
      </c>
      <c r="B112" s="147">
        <v>6243</v>
      </c>
      <c r="C112" s="102" t="s">
        <v>650</v>
      </c>
      <c r="D112" s="284"/>
      <c r="E112" s="312"/>
      <c r="F112" s="105"/>
      <c r="G112" s="145" t="s">
        <v>531</v>
      </c>
      <c r="H112" s="103" t="s">
        <v>559</v>
      </c>
      <c r="I112" s="122">
        <f>ROUND(I105*200/1000,0)</f>
        <v>25</v>
      </c>
      <c r="J112" s="309"/>
      <c r="L112" s="106"/>
    </row>
    <row r="113" spans="1:12" ht="25.5" customHeight="1" x14ac:dyDescent="0.15">
      <c r="A113" s="147" t="s">
        <v>581</v>
      </c>
      <c r="B113" s="147">
        <v>6244</v>
      </c>
      <c r="C113" s="102" t="s">
        <v>651</v>
      </c>
      <c r="D113" s="284"/>
      <c r="E113" s="312"/>
      <c r="F113" s="105"/>
      <c r="G113" s="145" t="s">
        <v>533</v>
      </c>
      <c r="H113" s="103" t="s">
        <v>561</v>
      </c>
      <c r="I113" s="122">
        <f>ROUND(I105*187/1000,0)</f>
        <v>23</v>
      </c>
      <c r="J113" s="309"/>
      <c r="L113" s="106"/>
    </row>
    <row r="114" spans="1:12" ht="25.5" customHeight="1" x14ac:dyDescent="0.15">
      <c r="A114" s="147" t="s">
        <v>581</v>
      </c>
      <c r="B114" s="147">
        <v>6245</v>
      </c>
      <c r="C114" s="102" t="s">
        <v>652</v>
      </c>
      <c r="D114" s="284"/>
      <c r="E114" s="312"/>
      <c r="F114" s="105"/>
      <c r="G114" s="145" t="s">
        <v>535</v>
      </c>
      <c r="H114" s="103" t="s">
        <v>563</v>
      </c>
      <c r="I114" s="122">
        <f>ROUND(I105*184/1000,0)</f>
        <v>23</v>
      </c>
      <c r="J114" s="309"/>
      <c r="L114" s="106"/>
    </row>
    <row r="115" spans="1:12" ht="25.5" customHeight="1" x14ac:dyDescent="0.15">
      <c r="A115" s="147" t="s">
        <v>581</v>
      </c>
      <c r="B115" s="147">
        <v>6246</v>
      </c>
      <c r="C115" s="102" t="s">
        <v>653</v>
      </c>
      <c r="D115" s="284"/>
      <c r="E115" s="312"/>
      <c r="F115" s="105"/>
      <c r="G115" s="145" t="s">
        <v>537</v>
      </c>
      <c r="H115" s="103" t="s">
        <v>565</v>
      </c>
      <c r="I115" s="122">
        <f>ROUND(I105*163/1000,0)</f>
        <v>20</v>
      </c>
      <c r="J115" s="309"/>
      <c r="L115" s="106"/>
    </row>
    <row r="116" spans="1:12" ht="25.5" customHeight="1" x14ac:dyDescent="0.15">
      <c r="A116" s="147" t="s">
        <v>581</v>
      </c>
      <c r="B116" s="147">
        <v>6247</v>
      </c>
      <c r="C116" s="102" t="s">
        <v>654</v>
      </c>
      <c r="D116" s="284"/>
      <c r="E116" s="312"/>
      <c r="F116" s="105"/>
      <c r="G116" s="145" t="s">
        <v>539</v>
      </c>
      <c r="H116" s="103" t="s">
        <v>565</v>
      </c>
      <c r="I116" s="122">
        <f>ROUND(I105*163/1000,0)</f>
        <v>20</v>
      </c>
      <c r="J116" s="309"/>
      <c r="L116" s="106"/>
    </row>
    <row r="117" spans="1:12" ht="25.5" customHeight="1" x14ac:dyDescent="0.15">
      <c r="A117" s="147" t="s">
        <v>581</v>
      </c>
      <c r="B117" s="147">
        <v>6248</v>
      </c>
      <c r="C117" s="102" t="s">
        <v>655</v>
      </c>
      <c r="D117" s="284"/>
      <c r="E117" s="312"/>
      <c r="F117" s="105"/>
      <c r="G117" s="145" t="s">
        <v>541</v>
      </c>
      <c r="H117" s="103" t="s">
        <v>567</v>
      </c>
      <c r="I117" s="122">
        <f>ROUND(I105*158/1000,0)</f>
        <v>19</v>
      </c>
      <c r="J117" s="309"/>
      <c r="L117" s="106"/>
    </row>
    <row r="118" spans="1:12" ht="25.5" customHeight="1" x14ac:dyDescent="0.15">
      <c r="A118" s="147" t="s">
        <v>581</v>
      </c>
      <c r="B118" s="147">
        <v>6249</v>
      </c>
      <c r="C118" s="102" t="s">
        <v>656</v>
      </c>
      <c r="D118" s="284"/>
      <c r="E118" s="312"/>
      <c r="F118" s="105"/>
      <c r="G118" s="145" t="s">
        <v>543</v>
      </c>
      <c r="H118" s="103" t="s">
        <v>569</v>
      </c>
      <c r="I118" s="122">
        <f>ROUND(I105*142/1000,0)</f>
        <v>17</v>
      </c>
      <c r="J118" s="309"/>
      <c r="L118" s="106"/>
    </row>
    <row r="119" spans="1:12" ht="25.5" customHeight="1" x14ac:dyDescent="0.15">
      <c r="A119" s="147" t="s">
        <v>581</v>
      </c>
      <c r="B119" s="147">
        <v>6250</v>
      </c>
      <c r="C119" s="102" t="s">
        <v>657</v>
      </c>
      <c r="D119" s="284"/>
      <c r="E119" s="312"/>
      <c r="F119" s="105"/>
      <c r="G119" s="145" t="s">
        <v>545</v>
      </c>
      <c r="H119" s="103" t="s">
        <v>571</v>
      </c>
      <c r="I119" s="122">
        <f>ROUND(I105*139/1000,0)</f>
        <v>17</v>
      </c>
      <c r="J119" s="309"/>
      <c r="L119" s="106"/>
    </row>
    <row r="120" spans="1:12" ht="25.5" customHeight="1" x14ac:dyDescent="0.15">
      <c r="A120" s="147" t="s">
        <v>581</v>
      </c>
      <c r="B120" s="147">
        <v>6251</v>
      </c>
      <c r="C120" s="102" t="s">
        <v>658</v>
      </c>
      <c r="D120" s="284"/>
      <c r="E120" s="312"/>
      <c r="F120" s="105"/>
      <c r="G120" s="145" t="s">
        <v>547</v>
      </c>
      <c r="H120" s="103" t="s">
        <v>573</v>
      </c>
      <c r="I120" s="122">
        <f>ROUND(I105*121/1000,0)</f>
        <v>15</v>
      </c>
      <c r="J120" s="309"/>
      <c r="L120" s="106"/>
    </row>
    <row r="121" spans="1:12" ht="25.5" customHeight="1" x14ac:dyDescent="0.15">
      <c r="A121" s="147" t="s">
        <v>581</v>
      </c>
      <c r="B121" s="147">
        <v>6252</v>
      </c>
      <c r="C121" s="102" t="s">
        <v>659</v>
      </c>
      <c r="D121" s="284"/>
      <c r="E121" s="312"/>
      <c r="F121" s="105"/>
      <c r="G121" s="145" t="s">
        <v>549</v>
      </c>
      <c r="H121" s="103" t="s">
        <v>575</v>
      </c>
      <c r="I121" s="122">
        <f>ROUND(I105*118/1000,0)</f>
        <v>15</v>
      </c>
      <c r="J121" s="309"/>
      <c r="L121" s="106"/>
    </row>
    <row r="122" spans="1:12" ht="25.5" customHeight="1" x14ac:dyDescent="0.15">
      <c r="A122" s="147" t="s">
        <v>581</v>
      </c>
      <c r="B122" s="147">
        <v>6253</v>
      </c>
      <c r="C122" s="102" t="s">
        <v>660</v>
      </c>
      <c r="D122" s="284"/>
      <c r="E122" s="312"/>
      <c r="F122" s="105"/>
      <c r="G122" s="145" t="s">
        <v>551</v>
      </c>
      <c r="H122" s="103" t="s">
        <v>173</v>
      </c>
      <c r="I122" s="122">
        <f>ROUND(I105*100/1000,0)</f>
        <v>12</v>
      </c>
      <c r="J122" s="309"/>
      <c r="L122" s="106"/>
    </row>
    <row r="123" spans="1:12" ht="25.5" customHeight="1" x14ac:dyDescent="0.15">
      <c r="A123" s="147" t="s">
        <v>581</v>
      </c>
      <c r="B123" s="147">
        <v>6254</v>
      </c>
      <c r="C123" s="102" t="s">
        <v>661</v>
      </c>
      <c r="D123" s="284"/>
      <c r="E123" s="312"/>
      <c r="F123" s="105"/>
      <c r="G123" s="145" t="s">
        <v>553</v>
      </c>
      <c r="H123" s="103" t="s">
        <v>578</v>
      </c>
      <c r="I123" s="122">
        <f>ROUND(I105*76/1000,0)</f>
        <v>9</v>
      </c>
      <c r="J123" s="309"/>
      <c r="L123" s="106"/>
    </row>
    <row r="124" spans="1:12" ht="25.5" customHeight="1" x14ac:dyDescent="0.15">
      <c r="A124" s="147" t="s">
        <v>581</v>
      </c>
      <c r="B124" s="147">
        <v>8215</v>
      </c>
      <c r="C124" s="102" t="s">
        <v>1419</v>
      </c>
      <c r="D124" s="284"/>
      <c r="E124" s="312"/>
      <c r="F124" s="105" t="s">
        <v>326</v>
      </c>
      <c r="G124" s="145"/>
      <c r="H124" s="103" t="s">
        <v>329</v>
      </c>
      <c r="I124" s="122">
        <v>-1</v>
      </c>
      <c r="J124" s="309"/>
      <c r="L124" s="106"/>
    </row>
    <row r="125" spans="1:12" ht="25.5" customHeight="1" x14ac:dyDescent="0.15">
      <c r="A125" s="147" t="s">
        <v>581</v>
      </c>
      <c r="B125" s="147">
        <v>1301</v>
      </c>
      <c r="C125" s="105" t="s">
        <v>147</v>
      </c>
      <c r="D125" s="313" t="s">
        <v>482</v>
      </c>
      <c r="E125" s="311"/>
      <c r="F125" s="105" t="s">
        <v>18</v>
      </c>
      <c r="G125" s="145"/>
      <c r="H125" s="103"/>
      <c r="I125" s="122">
        <v>200</v>
      </c>
      <c r="J125" s="314" t="s">
        <v>172</v>
      </c>
      <c r="L125" s="106"/>
    </row>
    <row r="126" spans="1:12" ht="25.5" customHeight="1" x14ac:dyDescent="0.15">
      <c r="A126" s="147" t="s">
        <v>581</v>
      </c>
      <c r="B126" s="147">
        <v>1411</v>
      </c>
      <c r="C126" s="105" t="s">
        <v>156</v>
      </c>
      <c r="D126" s="284" t="s">
        <v>483</v>
      </c>
      <c r="E126" s="284"/>
      <c r="F126" s="105" t="s">
        <v>337</v>
      </c>
      <c r="G126" s="145"/>
      <c r="H126" s="108" t="s">
        <v>338</v>
      </c>
      <c r="I126" s="122">
        <v>100</v>
      </c>
      <c r="J126" s="314"/>
    </row>
    <row r="127" spans="1:12" ht="25.5" customHeight="1" x14ac:dyDescent="0.15">
      <c r="A127" s="147" t="s">
        <v>581</v>
      </c>
      <c r="B127" s="147">
        <v>1421</v>
      </c>
      <c r="C127" s="109" t="s">
        <v>226</v>
      </c>
      <c r="D127" s="284"/>
      <c r="E127" s="284"/>
      <c r="F127" s="105" t="s">
        <v>166</v>
      </c>
      <c r="G127" s="145"/>
      <c r="H127" s="108" t="s">
        <v>339</v>
      </c>
      <c r="I127" s="122">
        <v>200</v>
      </c>
      <c r="J127" s="314"/>
    </row>
    <row r="128" spans="1:12" ht="25.5" customHeight="1" x14ac:dyDescent="0.15">
      <c r="A128" s="147" t="s">
        <v>581</v>
      </c>
      <c r="B128" s="147">
        <v>6102</v>
      </c>
      <c r="C128" s="105" t="s">
        <v>341</v>
      </c>
      <c r="D128" s="284" t="s">
        <v>340</v>
      </c>
      <c r="E128" s="284"/>
      <c r="F128" s="105" t="s">
        <v>342</v>
      </c>
      <c r="G128" s="145"/>
      <c r="H128" s="108" t="s">
        <v>343</v>
      </c>
      <c r="I128" s="122">
        <v>50</v>
      </c>
      <c r="J128" s="161" t="s">
        <v>662</v>
      </c>
    </row>
    <row r="129" spans="1:12" ht="25.5" customHeight="1" x14ac:dyDescent="0.15">
      <c r="A129" s="67"/>
      <c r="B129" s="67"/>
      <c r="C129" s="75"/>
      <c r="D129" s="110"/>
      <c r="E129" s="110"/>
      <c r="F129" s="111"/>
      <c r="G129" s="111"/>
      <c r="H129" s="112"/>
      <c r="I129" s="72"/>
      <c r="J129" s="113"/>
      <c r="L129" s="106"/>
    </row>
    <row r="130" spans="1:12" ht="30" customHeight="1" x14ac:dyDescent="0.15">
      <c r="A130" s="167" t="s">
        <v>327</v>
      </c>
      <c r="B130" s="67"/>
      <c r="C130" s="75"/>
      <c r="D130" s="110"/>
      <c r="E130" s="110"/>
      <c r="F130" s="111"/>
      <c r="G130" s="111"/>
      <c r="H130" s="112"/>
      <c r="I130" s="72"/>
      <c r="J130" s="113"/>
      <c r="L130" s="106"/>
    </row>
    <row r="131" spans="1:12" ht="30" customHeight="1" x14ac:dyDescent="0.15">
      <c r="A131" s="202" t="s">
        <v>2</v>
      </c>
      <c r="B131" s="202"/>
      <c r="C131" s="294" t="s">
        <v>3</v>
      </c>
      <c r="D131" s="294" t="s">
        <v>4</v>
      </c>
      <c r="E131" s="294"/>
      <c r="F131" s="294"/>
      <c r="G131" s="294"/>
      <c r="H131" s="294"/>
      <c r="I131" s="300" t="s">
        <v>490</v>
      </c>
      <c r="J131" s="294" t="s">
        <v>8</v>
      </c>
      <c r="L131" s="106"/>
    </row>
    <row r="132" spans="1:12" ht="25.5" customHeight="1" x14ac:dyDescent="0.15">
      <c r="A132" s="153" t="s">
        <v>0</v>
      </c>
      <c r="B132" s="153" t="s">
        <v>1</v>
      </c>
      <c r="C132" s="294"/>
      <c r="D132" s="294"/>
      <c r="E132" s="294"/>
      <c r="F132" s="294"/>
      <c r="G132" s="294"/>
      <c r="H132" s="294"/>
      <c r="I132" s="300"/>
      <c r="J132" s="294"/>
      <c r="L132" s="106"/>
    </row>
    <row r="133" spans="1:12" ht="25.5" customHeight="1" x14ac:dyDescent="0.15">
      <c r="A133" s="280" t="s">
        <v>171</v>
      </c>
      <c r="B133" s="281"/>
      <c r="C133" s="281"/>
      <c r="D133" s="281"/>
      <c r="E133" s="281"/>
      <c r="F133" s="281"/>
      <c r="G133" s="281"/>
      <c r="H133" s="281"/>
      <c r="I133" s="281"/>
      <c r="J133" s="283"/>
      <c r="L133" s="106"/>
    </row>
    <row r="134" spans="1:12" ht="25.5" customHeight="1" x14ac:dyDescent="0.15">
      <c r="A134" s="147" t="s">
        <v>581</v>
      </c>
      <c r="B134" s="147">
        <v>1011</v>
      </c>
      <c r="C134" s="105" t="s">
        <v>1420</v>
      </c>
      <c r="D134" s="184" t="s">
        <v>324</v>
      </c>
      <c r="E134" s="183" t="s">
        <v>325</v>
      </c>
      <c r="F134" s="285"/>
      <c r="G134" s="285"/>
      <c r="H134" s="285"/>
      <c r="I134" s="104">
        <v>1058</v>
      </c>
      <c r="J134" s="304" t="s">
        <v>323</v>
      </c>
      <c r="L134" s="106"/>
    </row>
    <row r="135" spans="1:12" ht="25.5" customHeight="1" x14ac:dyDescent="0.15">
      <c r="A135" s="147" t="s">
        <v>581</v>
      </c>
      <c r="B135" s="147">
        <v>1012</v>
      </c>
      <c r="C135" s="105" t="s">
        <v>1421</v>
      </c>
      <c r="D135" s="184"/>
      <c r="E135" s="183"/>
      <c r="F135" s="105" t="s">
        <v>1383</v>
      </c>
      <c r="G135" s="145"/>
      <c r="H135" s="103" t="s">
        <v>1394</v>
      </c>
      <c r="I135" s="154">
        <f>ROUND(I134*245/1000,0)</f>
        <v>259</v>
      </c>
      <c r="J135" s="305"/>
      <c r="L135" s="106"/>
    </row>
    <row r="136" spans="1:12" ht="25.5" customHeight="1" x14ac:dyDescent="0.15">
      <c r="A136" s="147" t="s">
        <v>581</v>
      </c>
      <c r="B136" s="147">
        <v>1013</v>
      </c>
      <c r="C136" s="105" t="s">
        <v>1422</v>
      </c>
      <c r="D136" s="184"/>
      <c r="E136" s="183"/>
      <c r="F136" s="105" t="s">
        <v>1385</v>
      </c>
      <c r="G136" s="145"/>
      <c r="H136" s="103" t="s">
        <v>1396</v>
      </c>
      <c r="I136" s="154">
        <f>ROUND(I134*224/1000,0)</f>
        <v>237</v>
      </c>
      <c r="J136" s="305"/>
      <c r="L136" s="106"/>
    </row>
    <row r="137" spans="1:12" ht="25.5" customHeight="1" x14ac:dyDescent="0.15">
      <c r="A137" s="147" t="s">
        <v>581</v>
      </c>
      <c r="B137" s="147">
        <v>1014</v>
      </c>
      <c r="C137" s="105" t="s">
        <v>1423</v>
      </c>
      <c r="D137" s="184"/>
      <c r="E137" s="183"/>
      <c r="F137" s="105" t="s">
        <v>1387</v>
      </c>
      <c r="G137" s="145"/>
      <c r="H137" s="103" t="s">
        <v>1398</v>
      </c>
      <c r="I137" s="154">
        <f>ROUND(I134*182/1000,0)</f>
        <v>193</v>
      </c>
      <c r="J137" s="305"/>
      <c r="L137" s="106"/>
    </row>
    <row r="138" spans="1:12" ht="25.5" customHeight="1" x14ac:dyDescent="0.15">
      <c r="A138" s="147" t="s">
        <v>581</v>
      </c>
      <c r="B138" s="147">
        <v>6400</v>
      </c>
      <c r="C138" s="105" t="s">
        <v>663</v>
      </c>
      <c r="D138" s="184"/>
      <c r="E138" s="183"/>
      <c r="F138" s="105" t="s">
        <v>1389</v>
      </c>
      <c r="G138" s="145"/>
      <c r="H138" s="103" t="s">
        <v>580</v>
      </c>
      <c r="I138" s="154">
        <f>ROUND($I134*145/1000,0)</f>
        <v>153</v>
      </c>
      <c r="J138" s="305"/>
      <c r="L138" s="106"/>
    </row>
    <row r="139" spans="1:12" ht="25.5" customHeight="1" x14ac:dyDescent="0.15">
      <c r="A139" s="147" t="s">
        <v>581</v>
      </c>
      <c r="B139" s="147">
        <v>6401</v>
      </c>
      <c r="C139" s="105" t="s">
        <v>664</v>
      </c>
      <c r="D139" s="184"/>
      <c r="E139" s="183"/>
      <c r="F139" s="105" t="s">
        <v>1390</v>
      </c>
      <c r="G139" s="145" t="s">
        <v>527</v>
      </c>
      <c r="H139" s="103" t="s">
        <v>555</v>
      </c>
      <c r="I139" s="154">
        <f>ROUND($I134*221/1000,0)</f>
        <v>234</v>
      </c>
      <c r="J139" s="305"/>
      <c r="L139" s="106"/>
    </row>
    <row r="140" spans="1:12" ht="25.5" customHeight="1" x14ac:dyDescent="0.15">
      <c r="A140" s="147" t="s">
        <v>581</v>
      </c>
      <c r="B140" s="147">
        <v>6402</v>
      </c>
      <c r="C140" s="105" t="s">
        <v>665</v>
      </c>
      <c r="D140" s="184"/>
      <c r="E140" s="183"/>
      <c r="F140" s="105"/>
      <c r="G140" s="145" t="s">
        <v>529</v>
      </c>
      <c r="H140" s="103" t="s">
        <v>557</v>
      </c>
      <c r="I140" s="154">
        <f>ROUND(I134*208/1000,0)</f>
        <v>220</v>
      </c>
      <c r="J140" s="305"/>
      <c r="L140" s="106"/>
    </row>
    <row r="141" spans="1:12" ht="25.5" customHeight="1" x14ac:dyDescent="0.15">
      <c r="A141" s="147" t="s">
        <v>581</v>
      </c>
      <c r="B141" s="147">
        <v>6403</v>
      </c>
      <c r="C141" s="105" t="s">
        <v>666</v>
      </c>
      <c r="D141" s="184"/>
      <c r="E141" s="183"/>
      <c r="F141" s="105"/>
      <c r="G141" s="145" t="s">
        <v>531</v>
      </c>
      <c r="H141" s="103" t="s">
        <v>559</v>
      </c>
      <c r="I141" s="154">
        <f>ROUND(I134*200/1000,0)</f>
        <v>212</v>
      </c>
      <c r="J141" s="305"/>
      <c r="L141" s="106"/>
    </row>
    <row r="142" spans="1:12" ht="25.5" customHeight="1" x14ac:dyDescent="0.15">
      <c r="A142" s="147" t="s">
        <v>581</v>
      </c>
      <c r="B142" s="147">
        <v>6404</v>
      </c>
      <c r="C142" s="105" t="s">
        <v>667</v>
      </c>
      <c r="D142" s="184"/>
      <c r="E142" s="183"/>
      <c r="F142" s="105"/>
      <c r="G142" s="145" t="s">
        <v>533</v>
      </c>
      <c r="H142" s="103" t="s">
        <v>561</v>
      </c>
      <c r="I142" s="154">
        <f>ROUND(I134*187/1000,0)</f>
        <v>198</v>
      </c>
      <c r="J142" s="305"/>
      <c r="L142" s="106"/>
    </row>
    <row r="143" spans="1:12" ht="25.5" customHeight="1" x14ac:dyDescent="0.15">
      <c r="A143" s="147" t="s">
        <v>581</v>
      </c>
      <c r="B143" s="147">
        <v>6405</v>
      </c>
      <c r="C143" s="105" t="s">
        <v>668</v>
      </c>
      <c r="D143" s="184"/>
      <c r="E143" s="183"/>
      <c r="F143" s="105"/>
      <c r="G143" s="145" t="s">
        <v>535</v>
      </c>
      <c r="H143" s="103" t="s">
        <v>563</v>
      </c>
      <c r="I143" s="154">
        <f>ROUND(I134*184/1000,0)</f>
        <v>195</v>
      </c>
      <c r="J143" s="305"/>
      <c r="L143" s="106"/>
    </row>
    <row r="144" spans="1:12" ht="25.5" customHeight="1" x14ac:dyDescent="0.15">
      <c r="A144" s="147" t="s">
        <v>581</v>
      </c>
      <c r="B144" s="147">
        <v>6406</v>
      </c>
      <c r="C144" s="105" t="s">
        <v>669</v>
      </c>
      <c r="D144" s="184"/>
      <c r="E144" s="183"/>
      <c r="F144" s="105"/>
      <c r="G144" s="145" t="s">
        <v>537</v>
      </c>
      <c r="H144" s="103" t="s">
        <v>565</v>
      </c>
      <c r="I144" s="154">
        <f>ROUND(I134*163/1000,0)</f>
        <v>172</v>
      </c>
      <c r="J144" s="305"/>
      <c r="L144" s="106"/>
    </row>
    <row r="145" spans="1:12" ht="25.5" customHeight="1" x14ac:dyDescent="0.15">
      <c r="A145" s="147" t="s">
        <v>581</v>
      </c>
      <c r="B145" s="147">
        <v>6407</v>
      </c>
      <c r="C145" s="105" t="s">
        <v>670</v>
      </c>
      <c r="D145" s="184"/>
      <c r="E145" s="183"/>
      <c r="F145" s="105"/>
      <c r="G145" s="145" t="s">
        <v>539</v>
      </c>
      <c r="H145" s="103" t="s">
        <v>565</v>
      </c>
      <c r="I145" s="154">
        <f>ROUND(I134*163/1000,0)</f>
        <v>172</v>
      </c>
      <c r="J145" s="305"/>
      <c r="L145" s="106"/>
    </row>
    <row r="146" spans="1:12" ht="25.5" customHeight="1" x14ac:dyDescent="0.15">
      <c r="A146" s="147" t="s">
        <v>581</v>
      </c>
      <c r="B146" s="147">
        <v>6408</v>
      </c>
      <c r="C146" s="105" t="s">
        <v>671</v>
      </c>
      <c r="D146" s="184"/>
      <c r="E146" s="183"/>
      <c r="F146" s="105"/>
      <c r="G146" s="145" t="s">
        <v>541</v>
      </c>
      <c r="H146" s="103" t="s">
        <v>567</v>
      </c>
      <c r="I146" s="154">
        <f>ROUND(I134*158/1000,0)</f>
        <v>167</v>
      </c>
      <c r="J146" s="305"/>
      <c r="L146" s="106"/>
    </row>
    <row r="147" spans="1:12" ht="25.5" customHeight="1" x14ac:dyDescent="0.15">
      <c r="A147" s="147" t="s">
        <v>581</v>
      </c>
      <c r="B147" s="147">
        <v>6409</v>
      </c>
      <c r="C147" s="105" t="s">
        <v>672</v>
      </c>
      <c r="D147" s="184"/>
      <c r="E147" s="183"/>
      <c r="F147" s="105"/>
      <c r="G147" s="145" t="s">
        <v>543</v>
      </c>
      <c r="H147" s="103" t="s">
        <v>569</v>
      </c>
      <c r="I147" s="154">
        <f>ROUND(I134*142/1000,0)</f>
        <v>150</v>
      </c>
      <c r="J147" s="305"/>
      <c r="L147" s="106"/>
    </row>
    <row r="148" spans="1:12" ht="25.5" customHeight="1" x14ac:dyDescent="0.15">
      <c r="A148" s="147" t="s">
        <v>581</v>
      </c>
      <c r="B148" s="147">
        <v>6410</v>
      </c>
      <c r="C148" s="105" t="s">
        <v>673</v>
      </c>
      <c r="D148" s="184"/>
      <c r="E148" s="183"/>
      <c r="F148" s="105"/>
      <c r="G148" s="145" t="s">
        <v>545</v>
      </c>
      <c r="H148" s="103" t="s">
        <v>571</v>
      </c>
      <c r="I148" s="154">
        <f>ROUND(I134*139/1000,0)</f>
        <v>147</v>
      </c>
      <c r="J148" s="305"/>
      <c r="L148" s="106"/>
    </row>
    <row r="149" spans="1:12" ht="25.5" customHeight="1" x14ac:dyDescent="0.15">
      <c r="A149" s="147" t="s">
        <v>581</v>
      </c>
      <c r="B149" s="147">
        <v>6411</v>
      </c>
      <c r="C149" s="105" t="s">
        <v>674</v>
      </c>
      <c r="D149" s="184"/>
      <c r="E149" s="183"/>
      <c r="F149" s="105"/>
      <c r="G149" s="145" t="s">
        <v>547</v>
      </c>
      <c r="H149" s="103" t="s">
        <v>573</v>
      </c>
      <c r="I149" s="154">
        <f>ROUND(I134*121/1000,0)</f>
        <v>128</v>
      </c>
      <c r="J149" s="305"/>
      <c r="L149" s="106"/>
    </row>
    <row r="150" spans="1:12" ht="25.5" customHeight="1" x14ac:dyDescent="0.15">
      <c r="A150" s="147" t="s">
        <v>581</v>
      </c>
      <c r="B150" s="147">
        <v>6412</v>
      </c>
      <c r="C150" s="105" t="s">
        <v>675</v>
      </c>
      <c r="D150" s="184"/>
      <c r="E150" s="183"/>
      <c r="F150" s="105"/>
      <c r="G150" s="145" t="s">
        <v>549</v>
      </c>
      <c r="H150" s="103" t="s">
        <v>575</v>
      </c>
      <c r="I150" s="154">
        <f>ROUND(I134*118/1000,0)</f>
        <v>125</v>
      </c>
      <c r="J150" s="305"/>
      <c r="L150" s="106"/>
    </row>
    <row r="151" spans="1:12" ht="25.5" customHeight="1" x14ac:dyDescent="0.15">
      <c r="A151" s="147" t="s">
        <v>581</v>
      </c>
      <c r="B151" s="147">
        <v>6413</v>
      </c>
      <c r="C151" s="105" t="s">
        <v>676</v>
      </c>
      <c r="D151" s="184"/>
      <c r="E151" s="183"/>
      <c r="F151" s="105"/>
      <c r="G151" s="145" t="s">
        <v>551</v>
      </c>
      <c r="H151" s="103" t="s">
        <v>173</v>
      </c>
      <c r="I151" s="154">
        <f>ROUND(I134*100/1000,0)</f>
        <v>106</v>
      </c>
      <c r="J151" s="305"/>
      <c r="L151" s="106"/>
    </row>
    <row r="152" spans="1:12" ht="25.5" customHeight="1" x14ac:dyDescent="0.15">
      <c r="A152" s="147" t="s">
        <v>581</v>
      </c>
      <c r="B152" s="147">
        <v>6414</v>
      </c>
      <c r="C152" s="105" t="s">
        <v>677</v>
      </c>
      <c r="D152" s="184"/>
      <c r="E152" s="183"/>
      <c r="F152" s="105"/>
      <c r="G152" s="145" t="s">
        <v>553</v>
      </c>
      <c r="H152" s="103" t="s">
        <v>578</v>
      </c>
      <c r="I152" s="154">
        <f>ROUND(I134*76/1000,0)</f>
        <v>80</v>
      </c>
      <c r="J152" s="305"/>
      <c r="L152" s="106"/>
    </row>
    <row r="153" spans="1:12" ht="25.5" customHeight="1" x14ac:dyDescent="0.15">
      <c r="A153" s="147" t="s">
        <v>581</v>
      </c>
      <c r="B153" s="147">
        <v>8311</v>
      </c>
      <c r="C153" s="152" t="s">
        <v>1424</v>
      </c>
      <c r="D153" s="184"/>
      <c r="E153" s="183"/>
      <c r="F153" s="105" t="s">
        <v>326</v>
      </c>
      <c r="G153" s="145"/>
      <c r="H153" s="103" t="s">
        <v>351</v>
      </c>
      <c r="I153" s="122">
        <v>-11</v>
      </c>
      <c r="J153" s="306"/>
      <c r="L153" s="106"/>
    </row>
    <row r="154" spans="1:12" ht="25.5" customHeight="1" x14ac:dyDescent="0.15">
      <c r="A154" s="147" t="s">
        <v>581</v>
      </c>
      <c r="B154" s="147">
        <v>1211</v>
      </c>
      <c r="C154" s="105" t="s">
        <v>1425</v>
      </c>
      <c r="D154" s="184"/>
      <c r="E154" s="184" t="s">
        <v>328</v>
      </c>
      <c r="F154" s="297"/>
      <c r="G154" s="298"/>
      <c r="H154" s="299"/>
      <c r="I154" s="104">
        <v>35</v>
      </c>
      <c r="J154" s="307" t="s">
        <v>227</v>
      </c>
      <c r="L154" s="106"/>
    </row>
    <row r="155" spans="1:12" ht="25.5" customHeight="1" x14ac:dyDescent="0.15">
      <c r="A155" s="147" t="s">
        <v>581</v>
      </c>
      <c r="B155" s="147">
        <v>1212</v>
      </c>
      <c r="C155" s="105" t="s">
        <v>1426</v>
      </c>
      <c r="D155" s="184"/>
      <c r="E155" s="184"/>
      <c r="F155" s="105" t="s">
        <v>1383</v>
      </c>
      <c r="G155" s="145"/>
      <c r="H155" s="103" t="s">
        <v>1394</v>
      </c>
      <c r="I155" s="104">
        <f>ROUND(I154*245/1000,0)</f>
        <v>9</v>
      </c>
      <c r="J155" s="307"/>
      <c r="L155" s="106"/>
    </row>
    <row r="156" spans="1:12" ht="25.5" customHeight="1" x14ac:dyDescent="0.15">
      <c r="A156" s="147" t="s">
        <v>581</v>
      </c>
      <c r="B156" s="147">
        <v>1213</v>
      </c>
      <c r="C156" s="105" t="s">
        <v>1427</v>
      </c>
      <c r="D156" s="184"/>
      <c r="E156" s="184"/>
      <c r="F156" s="105" t="s">
        <v>1385</v>
      </c>
      <c r="G156" s="145"/>
      <c r="H156" s="103" t="s">
        <v>1396</v>
      </c>
      <c r="I156" s="104">
        <f>ROUND(I154*224/1000,0)</f>
        <v>8</v>
      </c>
      <c r="J156" s="307"/>
      <c r="L156" s="106"/>
    </row>
    <row r="157" spans="1:12" ht="25.5" customHeight="1" x14ac:dyDescent="0.15">
      <c r="A157" s="147" t="s">
        <v>581</v>
      </c>
      <c r="B157" s="147">
        <v>1214</v>
      </c>
      <c r="C157" s="105" t="s">
        <v>1428</v>
      </c>
      <c r="D157" s="184"/>
      <c r="E157" s="184"/>
      <c r="F157" s="105" t="s">
        <v>1387</v>
      </c>
      <c r="G157" s="145"/>
      <c r="H157" s="103" t="s">
        <v>1398</v>
      </c>
      <c r="I157" s="104">
        <f>ROUND(I154*182/1000,0)</f>
        <v>6</v>
      </c>
      <c r="J157" s="307"/>
      <c r="L157" s="106"/>
    </row>
    <row r="158" spans="1:12" ht="25.5" customHeight="1" x14ac:dyDescent="0.15">
      <c r="A158" s="147" t="s">
        <v>581</v>
      </c>
      <c r="B158" s="147">
        <v>6500</v>
      </c>
      <c r="C158" s="105" t="s">
        <v>678</v>
      </c>
      <c r="D158" s="184"/>
      <c r="E158" s="184"/>
      <c r="F158" s="105" t="s">
        <v>1389</v>
      </c>
      <c r="G158" s="145"/>
      <c r="H158" s="103" t="s">
        <v>580</v>
      </c>
      <c r="I158" s="104">
        <f>ROUND($I154*145/1000,0)</f>
        <v>5</v>
      </c>
      <c r="J158" s="307"/>
      <c r="L158" s="106"/>
    </row>
    <row r="159" spans="1:12" ht="25.5" customHeight="1" x14ac:dyDescent="0.15">
      <c r="A159" s="147" t="s">
        <v>581</v>
      </c>
      <c r="B159" s="147">
        <v>6501</v>
      </c>
      <c r="C159" s="105" t="s">
        <v>679</v>
      </c>
      <c r="D159" s="184"/>
      <c r="E159" s="184"/>
      <c r="F159" s="105" t="s">
        <v>1390</v>
      </c>
      <c r="G159" s="145" t="s">
        <v>527</v>
      </c>
      <c r="H159" s="103" t="s">
        <v>555</v>
      </c>
      <c r="I159" s="104">
        <f>ROUND($I154*221/1000,0)</f>
        <v>8</v>
      </c>
      <c r="J159" s="307"/>
      <c r="L159" s="106"/>
    </row>
    <row r="160" spans="1:12" ht="25.5" customHeight="1" x14ac:dyDescent="0.15">
      <c r="A160" s="147" t="s">
        <v>581</v>
      </c>
      <c r="B160" s="147">
        <v>6502</v>
      </c>
      <c r="C160" s="105" t="s">
        <v>680</v>
      </c>
      <c r="D160" s="184"/>
      <c r="E160" s="184"/>
      <c r="F160" s="105"/>
      <c r="G160" s="145" t="s">
        <v>529</v>
      </c>
      <c r="H160" s="103" t="s">
        <v>557</v>
      </c>
      <c r="I160" s="104">
        <f>ROUND(I154*208/1000,0)</f>
        <v>7</v>
      </c>
      <c r="J160" s="307"/>
      <c r="L160" s="106"/>
    </row>
    <row r="161" spans="1:12" ht="25.5" customHeight="1" x14ac:dyDescent="0.15">
      <c r="A161" s="147" t="s">
        <v>581</v>
      </c>
      <c r="B161" s="147">
        <v>6503</v>
      </c>
      <c r="C161" s="105" t="s">
        <v>681</v>
      </c>
      <c r="D161" s="184"/>
      <c r="E161" s="184"/>
      <c r="F161" s="105"/>
      <c r="G161" s="145" t="s">
        <v>531</v>
      </c>
      <c r="H161" s="103" t="s">
        <v>559</v>
      </c>
      <c r="I161" s="104">
        <f>ROUND(I154*200/1000,0)</f>
        <v>7</v>
      </c>
      <c r="J161" s="307"/>
      <c r="L161" s="106"/>
    </row>
    <row r="162" spans="1:12" ht="25.5" customHeight="1" x14ac:dyDescent="0.15">
      <c r="A162" s="147" t="s">
        <v>581</v>
      </c>
      <c r="B162" s="147">
        <v>6504</v>
      </c>
      <c r="C162" s="105" t="s">
        <v>682</v>
      </c>
      <c r="D162" s="184"/>
      <c r="E162" s="184"/>
      <c r="F162" s="105"/>
      <c r="G162" s="145" t="s">
        <v>533</v>
      </c>
      <c r="H162" s="103" t="s">
        <v>561</v>
      </c>
      <c r="I162" s="104">
        <f>ROUND(I154*187/1000,0)</f>
        <v>7</v>
      </c>
      <c r="J162" s="307"/>
      <c r="L162" s="106"/>
    </row>
    <row r="163" spans="1:12" ht="25.5" customHeight="1" x14ac:dyDescent="0.15">
      <c r="A163" s="147" t="s">
        <v>581</v>
      </c>
      <c r="B163" s="147">
        <v>6505</v>
      </c>
      <c r="C163" s="105" t="s">
        <v>683</v>
      </c>
      <c r="D163" s="184"/>
      <c r="E163" s="184"/>
      <c r="F163" s="105"/>
      <c r="G163" s="145" t="s">
        <v>535</v>
      </c>
      <c r="H163" s="103" t="s">
        <v>563</v>
      </c>
      <c r="I163" s="104">
        <f>ROUND(I154*184/1000,0)</f>
        <v>6</v>
      </c>
      <c r="J163" s="307"/>
      <c r="L163" s="106"/>
    </row>
    <row r="164" spans="1:12" ht="25.5" customHeight="1" x14ac:dyDescent="0.15">
      <c r="A164" s="147" t="s">
        <v>581</v>
      </c>
      <c r="B164" s="147">
        <v>6506</v>
      </c>
      <c r="C164" s="105" t="s">
        <v>684</v>
      </c>
      <c r="D164" s="184"/>
      <c r="E164" s="184"/>
      <c r="F164" s="105"/>
      <c r="G164" s="145" t="s">
        <v>537</v>
      </c>
      <c r="H164" s="103" t="s">
        <v>565</v>
      </c>
      <c r="I164" s="104">
        <f>ROUND(I154*163/1000,0)</f>
        <v>6</v>
      </c>
      <c r="J164" s="307"/>
      <c r="L164" s="106"/>
    </row>
    <row r="165" spans="1:12" ht="25.5" customHeight="1" x14ac:dyDescent="0.15">
      <c r="A165" s="147" t="s">
        <v>581</v>
      </c>
      <c r="B165" s="147">
        <v>6507</v>
      </c>
      <c r="C165" s="105" t="s">
        <v>685</v>
      </c>
      <c r="D165" s="184"/>
      <c r="E165" s="184"/>
      <c r="F165" s="105"/>
      <c r="G165" s="145" t="s">
        <v>539</v>
      </c>
      <c r="H165" s="103" t="s">
        <v>565</v>
      </c>
      <c r="I165" s="104">
        <f>ROUND(I154*163/1000,0)</f>
        <v>6</v>
      </c>
      <c r="J165" s="307"/>
      <c r="L165" s="106"/>
    </row>
    <row r="166" spans="1:12" ht="25.5" customHeight="1" x14ac:dyDescent="0.15">
      <c r="A166" s="147" t="s">
        <v>581</v>
      </c>
      <c r="B166" s="147">
        <v>6508</v>
      </c>
      <c r="C166" s="105" t="s">
        <v>686</v>
      </c>
      <c r="D166" s="184"/>
      <c r="E166" s="184"/>
      <c r="F166" s="105"/>
      <c r="G166" s="145" t="s">
        <v>541</v>
      </c>
      <c r="H166" s="103" t="s">
        <v>567</v>
      </c>
      <c r="I166" s="104">
        <f>ROUND(I154*158/1000,0)</f>
        <v>6</v>
      </c>
      <c r="J166" s="307"/>
      <c r="L166" s="106"/>
    </row>
    <row r="167" spans="1:12" ht="25.5" customHeight="1" x14ac:dyDescent="0.15">
      <c r="A167" s="147" t="s">
        <v>581</v>
      </c>
      <c r="B167" s="147">
        <v>6509</v>
      </c>
      <c r="C167" s="105" t="s">
        <v>687</v>
      </c>
      <c r="D167" s="184"/>
      <c r="E167" s="184"/>
      <c r="F167" s="105"/>
      <c r="G167" s="145" t="s">
        <v>543</v>
      </c>
      <c r="H167" s="103" t="s">
        <v>569</v>
      </c>
      <c r="I167" s="104">
        <f>ROUND(I154*142/1000,0)</f>
        <v>5</v>
      </c>
      <c r="J167" s="307"/>
      <c r="L167" s="106"/>
    </row>
    <row r="168" spans="1:12" ht="25.5" customHeight="1" x14ac:dyDescent="0.15">
      <c r="A168" s="147" t="s">
        <v>581</v>
      </c>
      <c r="B168" s="147">
        <v>6510</v>
      </c>
      <c r="C168" s="105" t="s">
        <v>688</v>
      </c>
      <c r="D168" s="184"/>
      <c r="E168" s="184"/>
      <c r="F168" s="105"/>
      <c r="G168" s="145" t="s">
        <v>545</v>
      </c>
      <c r="H168" s="103" t="s">
        <v>571</v>
      </c>
      <c r="I168" s="104">
        <f>ROUND(I154*139/1000,0)</f>
        <v>5</v>
      </c>
      <c r="J168" s="307"/>
      <c r="L168" s="106"/>
    </row>
    <row r="169" spans="1:12" ht="25.5" customHeight="1" x14ac:dyDescent="0.15">
      <c r="A169" s="147" t="s">
        <v>581</v>
      </c>
      <c r="B169" s="147">
        <v>6511</v>
      </c>
      <c r="C169" s="105" t="s">
        <v>689</v>
      </c>
      <c r="D169" s="184"/>
      <c r="E169" s="184"/>
      <c r="F169" s="105"/>
      <c r="G169" s="145" t="s">
        <v>547</v>
      </c>
      <c r="H169" s="103" t="s">
        <v>573</v>
      </c>
      <c r="I169" s="104">
        <f>ROUND(I154*121/1000,0)</f>
        <v>4</v>
      </c>
      <c r="J169" s="307"/>
      <c r="L169" s="106"/>
    </row>
    <row r="170" spans="1:12" ht="25.5" customHeight="1" x14ac:dyDescent="0.15">
      <c r="A170" s="147" t="s">
        <v>581</v>
      </c>
      <c r="B170" s="147">
        <v>6512</v>
      </c>
      <c r="C170" s="105" t="s">
        <v>690</v>
      </c>
      <c r="D170" s="184"/>
      <c r="E170" s="184"/>
      <c r="F170" s="105"/>
      <c r="G170" s="145" t="s">
        <v>549</v>
      </c>
      <c r="H170" s="103" t="s">
        <v>575</v>
      </c>
      <c r="I170" s="104">
        <f>ROUND(I154*118/1000,0)</f>
        <v>4</v>
      </c>
      <c r="J170" s="307"/>
      <c r="L170" s="106"/>
    </row>
    <row r="171" spans="1:12" ht="25.5" customHeight="1" x14ac:dyDescent="0.15">
      <c r="A171" s="147" t="s">
        <v>581</v>
      </c>
      <c r="B171" s="147">
        <v>6513</v>
      </c>
      <c r="C171" s="105" t="s">
        <v>691</v>
      </c>
      <c r="D171" s="184"/>
      <c r="E171" s="184"/>
      <c r="F171" s="105"/>
      <c r="G171" s="145" t="s">
        <v>551</v>
      </c>
      <c r="H171" s="103" t="s">
        <v>173</v>
      </c>
      <c r="I171" s="104">
        <f>ROUND(I154*100/1000,0)</f>
        <v>4</v>
      </c>
      <c r="J171" s="307"/>
      <c r="L171" s="106"/>
    </row>
    <row r="172" spans="1:12" ht="25.5" customHeight="1" x14ac:dyDescent="0.15">
      <c r="A172" s="147" t="s">
        <v>581</v>
      </c>
      <c r="B172" s="147">
        <v>6514</v>
      </c>
      <c r="C172" s="105" t="s">
        <v>692</v>
      </c>
      <c r="D172" s="184"/>
      <c r="E172" s="184"/>
      <c r="F172" s="105"/>
      <c r="G172" s="145" t="s">
        <v>553</v>
      </c>
      <c r="H172" s="103" t="s">
        <v>578</v>
      </c>
      <c r="I172" s="104">
        <f>ROUND(I154*76/1000,0)</f>
        <v>3</v>
      </c>
      <c r="J172" s="307"/>
      <c r="L172" s="106"/>
    </row>
    <row r="173" spans="1:12" ht="25.5" customHeight="1" x14ac:dyDescent="0.15">
      <c r="A173" s="147" t="s">
        <v>581</v>
      </c>
      <c r="B173" s="147">
        <v>8312</v>
      </c>
      <c r="C173" s="105" t="s">
        <v>1429</v>
      </c>
      <c r="D173" s="184"/>
      <c r="E173" s="184"/>
      <c r="F173" s="105" t="s">
        <v>326</v>
      </c>
      <c r="G173" s="145"/>
      <c r="H173" s="103" t="s">
        <v>329</v>
      </c>
      <c r="I173" s="122">
        <v>-1</v>
      </c>
      <c r="J173" s="307"/>
      <c r="L173" s="106"/>
    </row>
    <row r="174" spans="1:12" ht="25.5" customHeight="1" x14ac:dyDescent="0.15">
      <c r="A174" s="147" t="s">
        <v>581</v>
      </c>
      <c r="B174" s="147">
        <v>1031</v>
      </c>
      <c r="C174" s="105" t="s">
        <v>1430</v>
      </c>
      <c r="D174" s="184"/>
      <c r="E174" s="190" t="s">
        <v>330</v>
      </c>
      <c r="F174" s="285"/>
      <c r="G174" s="285"/>
      <c r="H174" s="285"/>
      <c r="I174" s="122">
        <v>2114</v>
      </c>
      <c r="J174" s="304" t="s">
        <v>323</v>
      </c>
      <c r="L174" s="106"/>
    </row>
    <row r="175" spans="1:12" ht="25.5" customHeight="1" x14ac:dyDescent="0.15">
      <c r="A175" s="147" t="s">
        <v>581</v>
      </c>
      <c r="B175" s="147">
        <v>1032</v>
      </c>
      <c r="C175" s="105" t="s">
        <v>1431</v>
      </c>
      <c r="D175" s="184"/>
      <c r="E175" s="190"/>
      <c r="F175" s="105" t="s">
        <v>1383</v>
      </c>
      <c r="G175" s="145"/>
      <c r="H175" s="103" t="s">
        <v>1394</v>
      </c>
      <c r="I175" s="122">
        <f>ROUND(I174*245/1000,0)</f>
        <v>518</v>
      </c>
      <c r="J175" s="305"/>
      <c r="L175" s="106"/>
    </row>
    <row r="176" spans="1:12" ht="25.5" customHeight="1" x14ac:dyDescent="0.15">
      <c r="A176" s="147" t="s">
        <v>581</v>
      </c>
      <c r="B176" s="147">
        <v>1033</v>
      </c>
      <c r="C176" s="105" t="s">
        <v>1432</v>
      </c>
      <c r="D176" s="184"/>
      <c r="E176" s="190"/>
      <c r="F176" s="105" t="s">
        <v>1385</v>
      </c>
      <c r="G176" s="145"/>
      <c r="H176" s="103" t="s">
        <v>1396</v>
      </c>
      <c r="I176" s="122">
        <f>ROUND(I174*224/1000,0)</f>
        <v>474</v>
      </c>
      <c r="J176" s="305"/>
      <c r="L176" s="106"/>
    </row>
    <row r="177" spans="1:12" ht="25.5" customHeight="1" x14ac:dyDescent="0.15">
      <c r="A177" s="147" t="s">
        <v>581</v>
      </c>
      <c r="B177" s="147">
        <v>1034</v>
      </c>
      <c r="C177" s="105" t="s">
        <v>1433</v>
      </c>
      <c r="D177" s="184"/>
      <c r="E177" s="190"/>
      <c r="F177" s="105" t="s">
        <v>1387</v>
      </c>
      <c r="G177" s="145"/>
      <c r="H177" s="103" t="s">
        <v>1398</v>
      </c>
      <c r="I177" s="122">
        <f>ROUND(I174*182/1000,0)</f>
        <v>385</v>
      </c>
      <c r="J177" s="305"/>
      <c r="L177" s="106"/>
    </row>
    <row r="178" spans="1:12" ht="25.5" customHeight="1" x14ac:dyDescent="0.15">
      <c r="A178" s="147" t="s">
        <v>581</v>
      </c>
      <c r="B178" s="147">
        <v>6420</v>
      </c>
      <c r="C178" s="105" t="s">
        <v>767</v>
      </c>
      <c r="D178" s="184"/>
      <c r="E178" s="190"/>
      <c r="F178" s="105" t="s">
        <v>1389</v>
      </c>
      <c r="G178" s="145"/>
      <c r="H178" s="103" t="s">
        <v>580</v>
      </c>
      <c r="I178" s="122">
        <f>ROUND($I174*145/1000,0)</f>
        <v>307</v>
      </c>
      <c r="J178" s="305"/>
      <c r="L178" s="106"/>
    </row>
    <row r="179" spans="1:12" ht="25.5" customHeight="1" x14ac:dyDescent="0.15">
      <c r="A179" s="147" t="s">
        <v>581</v>
      </c>
      <c r="B179" s="147">
        <v>6421</v>
      </c>
      <c r="C179" s="105" t="s">
        <v>768</v>
      </c>
      <c r="D179" s="184"/>
      <c r="E179" s="190"/>
      <c r="F179" s="105" t="s">
        <v>1390</v>
      </c>
      <c r="G179" s="145" t="s">
        <v>527</v>
      </c>
      <c r="H179" s="103" t="s">
        <v>555</v>
      </c>
      <c r="I179" s="122">
        <f>ROUND($I174*221/1000,0)</f>
        <v>467</v>
      </c>
      <c r="J179" s="305"/>
      <c r="L179" s="106"/>
    </row>
    <row r="180" spans="1:12" ht="25.5" customHeight="1" x14ac:dyDescent="0.15">
      <c r="A180" s="147" t="s">
        <v>581</v>
      </c>
      <c r="B180" s="147">
        <v>6422</v>
      </c>
      <c r="C180" s="105" t="s">
        <v>769</v>
      </c>
      <c r="D180" s="184"/>
      <c r="E180" s="190"/>
      <c r="F180" s="105"/>
      <c r="G180" s="145" t="s">
        <v>529</v>
      </c>
      <c r="H180" s="103" t="s">
        <v>557</v>
      </c>
      <c r="I180" s="122">
        <f>ROUND(I174*208/1000,0)</f>
        <v>440</v>
      </c>
      <c r="J180" s="305"/>
      <c r="L180" s="106"/>
    </row>
    <row r="181" spans="1:12" ht="25.5" customHeight="1" x14ac:dyDescent="0.15">
      <c r="A181" s="147" t="s">
        <v>581</v>
      </c>
      <c r="B181" s="147">
        <v>6423</v>
      </c>
      <c r="C181" s="105" t="s">
        <v>770</v>
      </c>
      <c r="D181" s="184"/>
      <c r="E181" s="190"/>
      <c r="F181" s="105"/>
      <c r="G181" s="145" t="s">
        <v>531</v>
      </c>
      <c r="H181" s="103" t="s">
        <v>559</v>
      </c>
      <c r="I181" s="122">
        <f>ROUND(I174*200/1000,0)</f>
        <v>423</v>
      </c>
      <c r="J181" s="305"/>
      <c r="L181" s="106"/>
    </row>
    <row r="182" spans="1:12" ht="25.5" customHeight="1" x14ac:dyDescent="0.15">
      <c r="A182" s="147" t="s">
        <v>581</v>
      </c>
      <c r="B182" s="147">
        <v>6424</v>
      </c>
      <c r="C182" s="105" t="s">
        <v>771</v>
      </c>
      <c r="D182" s="184"/>
      <c r="E182" s="190"/>
      <c r="F182" s="105"/>
      <c r="G182" s="145" t="s">
        <v>533</v>
      </c>
      <c r="H182" s="103" t="s">
        <v>561</v>
      </c>
      <c r="I182" s="122">
        <f>ROUND(I174*187/1000,0)</f>
        <v>395</v>
      </c>
      <c r="J182" s="305"/>
      <c r="L182" s="106"/>
    </row>
    <row r="183" spans="1:12" ht="25.5" customHeight="1" x14ac:dyDescent="0.15">
      <c r="A183" s="147" t="s">
        <v>581</v>
      </c>
      <c r="B183" s="147">
        <v>6425</v>
      </c>
      <c r="C183" s="105" t="s">
        <v>772</v>
      </c>
      <c r="D183" s="184"/>
      <c r="E183" s="190"/>
      <c r="F183" s="105"/>
      <c r="G183" s="145" t="s">
        <v>535</v>
      </c>
      <c r="H183" s="103" t="s">
        <v>563</v>
      </c>
      <c r="I183" s="122">
        <f>ROUND(I174*184/1000,0)</f>
        <v>389</v>
      </c>
      <c r="J183" s="305"/>
      <c r="L183" s="106"/>
    </row>
    <row r="184" spans="1:12" ht="25.5" customHeight="1" x14ac:dyDescent="0.15">
      <c r="A184" s="147" t="s">
        <v>581</v>
      </c>
      <c r="B184" s="147">
        <v>6426</v>
      </c>
      <c r="C184" s="105" t="s">
        <v>773</v>
      </c>
      <c r="D184" s="184"/>
      <c r="E184" s="190"/>
      <c r="F184" s="105"/>
      <c r="G184" s="145" t="s">
        <v>537</v>
      </c>
      <c r="H184" s="103" t="s">
        <v>565</v>
      </c>
      <c r="I184" s="122">
        <f>ROUND(I174*163/1000,0)</f>
        <v>345</v>
      </c>
      <c r="J184" s="305"/>
      <c r="L184" s="106"/>
    </row>
    <row r="185" spans="1:12" ht="25.5" customHeight="1" x14ac:dyDescent="0.15">
      <c r="A185" s="147" t="s">
        <v>581</v>
      </c>
      <c r="B185" s="147">
        <v>6427</v>
      </c>
      <c r="C185" s="105" t="s">
        <v>774</v>
      </c>
      <c r="D185" s="184"/>
      <c r="E185" s="190"/>
      <c r="F185" s="105"/>
      <c r="G185" s="145" t="s">
        <v>539</v>
      </c>
      <c r="H185" s="103" t="s">
        <v>565</v>
      </c>
      <c r="I185" s="122">
        <f>ROUND(I174*163/1000,0)</f>
        <v>345</v>
      </c>
      <c r="J185" s="305"/>
      <c r="L185" s="106"/>
    </row>
    <row r="186" spans="1:12" ht="25.5" customHeight="1" x14ac:dyDescent="0.15">
      <c r="A186" s="147" t="s">
        <v>581</v>
      </c>
      <c r="B186" s="147">
        <v>6428</v>
      </c>
      <c r="C186" s="105" t="s">
        <v>775</v>
      </c>
      <c r="D186" s="184"/>
      <c r="E186" s="190"/>
      <c r="F186" s="105"/>
      <c r="G186" s="145" t="s">
        <v>541</v>
      </c>
      <c r="H186" s="103" t="s">
        <v>567</v>
      </c>
      <c r="I186" s="122">
        <f>ROUND(I174*158/1000,0)</f>
        <v>334</v>
      </c>
      <c r="J186" s="305"/>
      <c r="L186" s="106"/>
    </row>
    <row r="187" spans="1:12" ht="25.5" customHeight="1" x14ac:dyDescent="0.15">
      <c r="A187" s="147" t="s">
        <v>581</v>
      </c>
      <c r="B187" s="147">
        <v>6429</v>
      </c>
      <c r="C187" s="105" t="s">
        <v>776</v>
      </c>
      <c r="D187" s="184"/>
      <c r="E187" s="190"/>
      <c r="F187" s="105"/>
      <c r="G187" s="145" t="s">
        <v>543</v>
      </c>
      <c r="H187" s="103" t="s">
        <v>569</v>
      </c>
      <c r="I187" s="122">
        <f>ROUND(I174*142/1000,0)</f>
        <v>300</v>
      </c>
      <c r="J187" s="305"/>
      <c r="L187" s="106"/>
    </row>
    <row r="188" spans="1:12" ht="25.5" customHeight="1" x14ac:dyDescent="0.15">
      <c r="A188" s="147" t="s">
        <v>581</v>
      </c>
      <c r="B188" s="147">
        <v>6430</v>
      </c>
      <c r="C188" s="105" t="s">
        <v>777</v>
      </c>
      <c r="D188" s="184"/>
      <c r="E188" s="190"/>
      <c r="F188" s="105"/>
      <c r="G188" s="145" t="s">
        <v>545</v>
      </c>
      <c r="H188" s="103" t="s">
        <v>571</v>
      </c>
      <c r="I188" s="122">
        <f>ROUND(I174*139/1000,0)</f>
        <v>294</v>
      </c>
      <c r="J188" s="305"/>
      <c r="L188" s="106"/>
    </row>
    <row r="189" spans="1:12" ht="25.5" customHeight="1" x14ac:dyDescent="0.15">
      <c r="A189" s="147" t="s">
        <v>581</v>
      </c>
      <c r="B189" s="147">
        <v>6431</v>
      </c>
      <c r="C189" s="105" t="s">
        <v>778</v>
      </c>
      <c r="D189" s="184"/>
      <c r="E189" s="190"/>
      <c r="F189" s="105"/>
      <c r="G189" s="145" t="s">
        <v>547</v>
      </c>
      <c r="H189" s="103" t="s">
        <v>573</v>
      </c>
      <c r="I189" s="122">
        <f>ROUND(I174*121/1000,0)</f>
        <v>256</v>
      </c>
      <c r="J189" s="305"/>
      <c r="L189" s="106"/>
    </row>
    <row r="190" spans="1:12" ht="25.5" customHeight="1" x14ac:dyDescent="0.15">
      <c r="A190" s="147" t="s">
        <v>581</v>
      </c>
      <c r="B190" s="147">
        <v>6432</v>
      </c>
      <c r="C190" s="105" t="s">
        <v>779</v>
      </c>
      <c r="D190" s="184"/>
      <c r="E190" s="190"/>
      <c r="F190" s="105"/>
      <c r="G190" s="145" t="s">
        <v>549</v>
      </c>
      <c r="H190" s="103" t="s">
        <v>575</v>
      </c>
      <c r="I190" s="122">
        <f>ROUND(I174*118/1000,0)</f>
        <v>249</v>
      </c>
      <c r="J190" s="305"/>
      <c r="L190" s="106"/>
    </row>
    <row r="191" spans="1:12" ht="25.5" customHeight="1" x14ac:dyDescent="0.15">
      <c r="A191" s="147" t="s">
        <v>581</v>
      </c>
      <c r="B191" s="147">
        <v>6433</v>
      </c>
      <c r="C191" s="105" t="s">
        <v>780</v>
      </c>
      <c r="D191" s="184"/>
      <c r="E191" s="190"/>
      <c r="F191" s="105"/>
      <c r="G191" s="145" t="s">
        <v>551</v>
      </c>
      <c r="H191" s="103" t="s">
        <v>173</v>
      </c>
      <c r="I191" s="122">
        <f>ROUND(I174*100/1000,0)</f>
        <v>211</v>
      </c>
      <c r="J191" s="305"/>
      <c r="L191" s="106"/>
    </row>
    <row r="192" spans="1:12" ht="25.5" customHeight="1" x14ac:dyDescent="0.15">
      <c r="A192" s="147" t="s">
        <v>581</v>
      </c>
      <c r="B192" s="147">
        <v>6434</v>
      </c>
      <c r="C192" s="105" t="s">
        <v>781</v>
      </c>
      <c r="D192" s="184"/>
      <c r="E192" s="190"/>
      <c r="F192" s="105"/>
      <c r="G192" s="145" t="s">
        <v>553</v>
      </c>
      <c r="H192" s="103" t="s">
        <v>578</v>
      </c>
      <c r="I192" s="122">
        <f>ROUND(I174*76/1000,0)</f>
        <v>161</v>
      </c>
      <c r="J192" s="305"/>
      <c r="L192" s="106"/>
    </row>
    <row r="193" spans="1:12" ht="25.5" customHeight="1" x14ac:dyDescent="0.15">
      <c r="A193" s="147" t="s">
        <v>581</v>
      </c>
      <c r="B193" s="147">
        <v>8313</v>
      </c>
      <c r="C193" s="105" t="s">
        <v>1434</v>
      </c>
      <c r="D193" s="184"/>
      <c r="E193" s="190"/>
      <c r="F193" s="105" t="s">
        <v>326</v>
      </c>
      <c r="G193" s="145"/>
      <c r="H193" s="103" t="s">
        <v>352</v>
      </c>
      <c r="I193" s="122">
        <v>-21</v>
      </c>
      <c r="J193" s="306"/>
      <c r="L193" s="106"/>
    </row>
    <row r="194" spans="1:12" ht="25.5" customHeight="1" x14ac:dyDescent="0.15">
      <c r="A194" s="147" t="s">
        <v>581</v>
      </c>
      <c r="B194" s="147">
        <v>1231</v>
      </c>
      <c r="C194" s="105" t="s">
        <v>1435</v>
      </c>
      <c r="D194" s="184"/>
      <c r="E194" s="184" t="s">
        <v>332</v>
      </c>
      <c r="F194" s="285"/>
      <c r="G194" s="285"/>
      <c r="H194" s="285"/>
      <c r="I194" s="122">
        <v>69</v>
      </c>
      <c r="J194" s="307" t="s">
        <v>227</v>
      </c>
      <c r="L194" s="106"/>
    </row>
    <row r="195" spans="1:12" ht="25.5" customHeight="1" x14ac:dyDescent="0.15">
      <c r="A195" s="147" t="s">
        <v>581</v>
      </c>
      <c r="B195" s="147">
        <v>1232</v>
      </c>
      <c r="C195" s="105" t="s">
        <v>1436</v>
      </c>
      <c r="D195" s="184"/>
      <c r="E195" s="184"/>
      <c r="F195" s="105" t="s">
        <v>1383</v>
      </c>
      <c r="G195" s="145"/>
      <c r="H195" s="103" t="s">
        <v>1394</v>
      </c>
      <c r="I195" s="122">
        <f>ROUND(I194*245/1000,0)</f>
        <v>17</v>
      </c>
      <c r="J195" s="307"/>
      <c r="L195" s="106"/>
    </row>
    <row r="196" spans="1:12" ht="25.5" customHeight="1" x14ac:dyDescent="0.15">
      <c r="A196" s="147" t="s">
        <v>581</v>
      </c>
      <c r="B196" s="147">
        <v>1233</v>
      </c>
      <c r="C196" s="105" t="s">
        <v>1437</v>
      </c>
      <c r="D196" s="184"/>
      <c r="E196" s="184"/>
      <c r="F196" s="105" t="s">
        <v>1385</v>
      </c>
      <c r="G196" s="145"/>
      <c r="H196" s="103" t="s">
        <v>1396</v>
      </c>
      <c r="I196" s="122">
        <f>ROUND(I194*224/1000,0)</f>
        <v>15</v>
      </c>
      <c r="J196" s="307"/>
      <c r="L196" s="106"/>
    </row>
    <row r="197" spans="1:12" ht="25.5" customHeight="1" x14ac:dyDescent="0.15">
      <c r="A197" s="147" t="s">
        <v>581</v>
      </c>
      <c r="B197" s="147">
        <v>1234</v>
      </c>
      <c r="C197" s="105" t="s">
        <v>1438</v>
      </c>
      <c r="D197" s="184"/>
      <c r="E197" s="184"/>
      <c r="F197" s="105" t="s">
        <v>1387</v>
      </c>
      <c r="G197" s="145"/>
      <c r="H197" s="103" t="s">
        <v>1398</v>
      </c>
      <c r="I197" s="122">
        <f>ROUND(I194*182/1000,0)</f>
        <v>13</v>
      </c>
      <c r="J197" s="307"/>
      <c r="L197" s="106"/>
    </row>
    <row r="198" spans="1:12" ht="25.5" customHeight="1" x14ac:dyDescent="0.15">
      <c r="A198" s="147" t="s">
        <v>581</v>
      </c>
      <c r="B198" s="147">
        <v>6520</v>
      </c>
      <c r="C198" s="105" t="s">
        <v>782</v>
      </c>
      <c r="D198" s="184"/>
      <c r="E198" s="184"/>
      <c r="F198" s="105" t="s">
        <v>1389</v>
      </c>
      <c r="G198" s="145"/>
      <c r="H198" s="103" t="s">
        <v>580</v>
      </c>
      <c r="I198" s="122">
        <f>ROUND($I194*145/1000,0)</f>
        <v>10</v>
      </c>
      <c r="J198" s="307"/>
      <c r="L198" s="106"/>
    </row>
    <row r="199" spans="1:12" ht="25.5" customHeight="1" x14ac:dyDescent="0.15">
      <c r="A199" s="147" t="s">
        <v>581</v>
      </c>
      <c r="B199" s="147">
        <v>6521</v>
      </c>
      <c r="C199" s="105" t="s">
        <v>783</v>
      </c>
      <c r="D199" s="184"/>
      <c r="E199" s="184"/>
      <c r="F199" s="105" t="s">
        <v>1390</v>
      </c>
      <c r="G199" s="145" t="s">
        <v>527</v>
      </c>
      <c r="H199" s="103" t="s">
        <v>555</v>
      </c>
      <c r="I199" s="122">
        <f>ROUND($I194*221/1000,0)</f>
        <v>15</v>
      </c>
      <c r="J199" s="307"/>
      <c r="L199" s="106"/>
    </row>
    <row r="200" spans="1:12" ht="25.5" customHeight="1" x14ac:dyDescent="0.15">
      <c r="A200" s="147" t="s">
        <v>581</v>
      </c>
      <c r="B200" s="147">
        <v>6522</v>
      </c>
      <c r="C200" s="105" t="s">
        <v>784</v>
      </c>
      <c r="D200" s="184"/>
      <c r="E200" s="184"/>
      <c r="F200" s="105"/>
      <c r="G200" s="145" t="s">
        <v>529</v>
      </c>
      <c r="H200" s="103" t="s">
        <v>557</v>
      </c>
      <c r="I200" s="122">
        <f>ROUND(I194*208/1000,0)</f>
        <v>14</v>
      </c>
      <c r="J200" s="307"/>
      <c r="L200" s="106"/>
    </row>
    <row r="201" spans="1:12" ht="25.5" customHeight="1" x14ac:dyDescent="0.15">
      <c r="A201" s="147" t="s">
        <v>581</v>
      </c>
      <c r="B201" s="147">
        <v>6523</v>
      </c>
      <c r="C201" s="105" t="s">
        <v>785</v>
      </c>
      <c r="D201" s="184"/>
      <c r="E201" s="184"/>
      <c r="F201" s="105"/>
      <c r="G201" s="145" t="s">
        <v>531</v>
      </c>
      <c r="H201" s="103" t="s">
        <v>559</v>
      </c>
      <c r="I201" s="122">
        <f>ROUND(I194*200/1000,0)</f>
        <v>14</v>
      </c>
      <c r="J201" s="307"/>
      <c r="L201" s="106"/>
    </row>
    <row r="202" spans="1:12" ht="25.5" customHeight="1" x14ac:dyDescent="0.15">
      <c r="A202" s="147" t="s">
        <v>581</v>
      </c>
      <c r="B202" s="147">
        <v>6524</v>
      </c>
      <c r="C202" s="105" t="s">
        <v>786</v>
      </c>
      <c r="D202" s="184"/>
      <c r="E202" s="184"/>
      <c r="F202" s="105"/>
      <c r="G202" s="145" t="s">
        <v>533</v>
      </c>
      <c r="H202" s="103" t="s">
        <v>561</v>
      </c>
      <c r="I202" s="122">
        <f>ROUND(I194*187/1000,0)</f>
        <v>13</v>
      </c>
      <c r="J202" s="307"/>
      <c r="L202" s="106"/>
    </row>
    <row r="203" spans="1:12" ht="25.5" customHeight="1" x14ac:dyDescent="0.15">
      <c r="A203" s="147" t="s">
        <v>581</v>
      </c>
      <c r="B203" s="147">
        <v>6525</v>
      </c>
      <c r="C203" s="105" t="s">
        <v>787</v>
      </c>
      <c r="D203" s="184"/>
      <c r="E203" s="184"/>
      <c r="F203" s="105"/>
      <c r="G203" s="145" t="s">
        <v>535</v>
      </c>
      <c r="H203" s="103" t="s">
        <v>563</v>
      </c>
      <c r="I203" s="122">
        <f>ROUND(I194*184/1000,0)</f>
        <v>13</v>
      </c>
      <c r="J203" s="307"/>
      <c r="L203" s="106"/>
    </row>
    <row r="204" spans="1:12" ht="25.5" customHeight="1" x14ac:dyDescent="0.15">
      <c r="A204" s="147" t="s">
        <v>581</v>
      </c>
      <c r="B204" s="147">
        <v>6526</v>
      </c>
      <c r="C204" s="105" t="s">
        <v>788</v>
      </c>
      <c r="D204" s="184"/>
      <c r="E204" s="184"/>
      <c r="F204" s="105"/>
      <c r="G204" s="145" t="s">
        <v>537</v>
      </c>
      <c r="H204" s="103" t="s">
        <v>565</v>
      </c>
      <c r="I204" s="122">
        <f>ROUND(I194*163/1000,0)</f>
        <v>11</v>
      </c>
      <c r="J204" s="307"/>
      <c r="L204" s="106"/>
    </row>
    <row r="205" spans="1:12" ht="25.5" customHeight="1" x14ac:dyDescent="0.15">
      <c r="A205" s="147" t="s">
        <v>581</v>
      </c>
      <c r="B205" s="147">
        <v>6527</v>
      </c>
      <c r="C205" s="105" t="s">
        <v>789</v>
      </c>
      <c r="D205" s="184"/>
      <c r="E205" s="184"/>
      <c r="F205" s="105"/>
      <c r="G205" s="145" t="s">
        <v>539</v>
      </c>
      <c r="H205" s="103" t="s">
        <v>565</v>
      </c>
      <c r="I205" s="122">
        <f>ROUND(I194*163/1000,0)</f>
        <v>11</v>
      </c>
      <c r="J205" s="307"/>
      <c r="L205" s="106"/>
    </row>
    <row r="206" spans="1:12" ht="25.5" customHeight="1" x14ac:dyDescent="0.15">
      <c r="A206" s="147" t="s">
        <v>581</v>
      </c>
      <c r="B206" s="147">
        <v>6528</v>
      </c>
      <c r="C206" s="105" t="s">
        <v>790</v>
      </c>
      <c r="D206" s="184"/>
      <c r="E206" s="184"/>
      <c r="F206" s="105"/>
      <c r="G206" s="145" t="s">
        <v>541</v>
      </c>
      <c r="H206" s="103" t="s">
        <v>567</v>
      </c>
      <c r="I206" s="122">
        <f>ROUND(I194*158/1000,0)</f>
        <v>11</v>
      </c>
      <c r="J206" s="307"/>
      <c r="L206" s="106"/>
    </row>
    <row r="207" spans="1:12" ht="25.5" customHeight="1" x14ac:dyDescent="0.15">
      <c r="A207" s="147" t="s">
        <v>581</v>
      </c>
      <c r="B207" s="147">
        <v>6529</v>
      </c>
      <c r="C207" s="105" t="s">
        <v>791</v>
      </c>
      <c r="D207" s="184"/>
      <c r="E207" s="184"/>
      <c r="F207" s="105"/>
      <c r="G207" s="145" t="s">
        <v>543</v>
      </c>
      <c r="H207" s="103" t="s">
        <v>569</v>
      </c>
      <c r="I207" s="122">
        <f>ROUND(I194*142/1000,0)</f>
        <v>10</v>
      </c>
      <c r="J207" s="307"/>
      <c r="L207" s="106"/>
    </row>
    <row r="208" spans="1:12" ht="25.5" customHeight="1" x14ac:dyDescent="0.15">
      <c r="A208" s="147" t="s">
        <v>581</v>
      </c>
      <c r="B208" s="147">
        <v>6530</v>
      </c>
      <c r="C208" s="105" t="s">
        <v>792</v>
      </c>
      <c r="D208" s="184"/>
      <c r="E208" s="184"/>
      <c r="F208" s="105"/>
      <c r="G208" s="145" t="s">
        <v>545</v>
      </c>
      <c r="H208" s="103" t="s">
        <v>571</v>
      </c>
      <c r="I208" s="122">
        <f>ROUND(I194*139/1000,0)</f>
        <v>10</v>
      </c>
      <c r="J208" s="307"/>
      <c r="L208" s="106"/>
    </row>
    <row r="209" spans="1:12" ht="25.5" customHeight="1" x14ac:dyDescent="0.15">
      <c r="A209" s="147" t="s">
        <v>581</v>
      </c>
      <c r="B209" s="147">
        <v>6531</v>
      </c>
      <c r="C209" s="105" t="s">
        <v>793</v>
      </c>
      <c r="D209" s="184"/>
      <c r="E209" s="184"/>
      <c r="F209" s="105"/>
      <c r="G209" s="145" t="s">
        <v>547</v>
      </c>
      <c r="H209" s="103" t="s">
        <v>573</v>
      </c>
      <c r="I209" s="122">
        <f>ROUND(I194*121/1000,0)</f>
        <v>8</v>
      </c>
      <c r="J209" s="307"/>
      <c r="L209" s="106"/>
    </row>
    <row r="210" spans="1:12" ht="25.5" customHeight="1" x14ac:dyDescent="0.15">
      <c r="A210" s="147" t="s">
        <v>581</v>
      </c>
      <c r="B210" s="147">
        <v>6532</v>
      </c>
      <c r="C210" s="105" t="s">
        <v>794</v>
      </c>
      <c r="D210" s="184"/>
      <c r="E210" s="184"/>
      <c r="F210" s="105"/>
      <c r="G210" s="145" t="s">
        <v>549</v>
      </c>
      <c r="H210" s="103" t="s">
        <v>575</v>
      </c>
      <c r="I210" s="122">
        <f>ROUND(I194*118/1000,0)</f>
        <v>8</v>
      </c>
      <c r="J210" s="307"/>
      <c r="L210" s="106"/>
    </row>
    <row r="211" spans="1:12" ht="25.5" customHeight="1" x14ac:dyDescent="0.15">
      <c r="A211" s="147" t="s">
        <v>581</v>
      </c>
      <c r="B211" s="147">
        <v>6533</v>
      </c>
      <c r="C211" s="105" t="s">
        <v>795</v>
      </c>
      <c r="D211" s="184"/>
      <c r="E211" s="184"/>
      <c r="F211" s="105"/>
      <c r="G211" s="145" t="s">
        <v>551</v>
      </c>
      <c r="H211" s="103" t="s">
        <v>173</v>
      </c>
      <c r="I211" s="122">
        <f>ROUND(I194*100/1000,0)</f>
        <v>7</v>
      </c>
      <c r="J211" s="307"/>
      <c r="L211" s="106"/>
    </row>
    <row r="212" spans="1:12" ht="25.5" customHeight="1" x14ac:dyDescent="0.15">
      <c r="A212" s="147" t="s">
        <v>581</v>
      </c>
      <c r="B212" s="147">
        <v>6534</v>
      </c>
      <c r="C212" s="105" t="s">
        <v>796</v>
      </c>
      <c r="D212" s="184"/>
      <c r="E212" s="184"/>
      <c r="F212" s="105"/>
      <c r="G212" s="145" t="s">
        <v>553</v>
      </c>
      <c r="H212" s="103" t="s">
        <v>578</v>
      </c>
      <c r="I212" s="122">
        <f>ROUND(I194*76/1000,0)</f>
        <v>5</v>
      </c>
      <c r="J212" s="307"/>
      <c r="L212" s="106"/>
    </row>
    <row r="213" spans="1:12" ht="25.5" customHeight="1" x14ac:dyDescent="0.15">
      <c r="A213" s="147" t="s">
        <v>581</v>
      </c>
      <c r="B213" s="147">
        <v>8314</v>
      </c>
      <c r="C213" s="105" t="s">
        <v>1439</v>
      </c>
      <c r="D213" s="184"/>
      <c r="E213" s="184"/>
      <c r="F213" s="105" t="s">
        <v>326</v>
      </c>
      <c r="G213" s="145"/>
      <c r="H213" s="103" t="s">
        <v>333</v>
      </c>
      <c r="I213" s="122">
        <v>-1</v>
      </c>
      <c r="J213" s="307"/>
      <c r="L213" s="106"/>
    </row>
    <row r="214" spans="1:12" ht="25.5" customHeight="1" x14ac:dyDescent="0.15">
      <c r="A214" s="147" t="s">
        <v>581</v>
      </c>
      <c r="B214" s="147">
        <v>1051</v>
      </c>
      <c r="C214" s="105" t="s">
        <v>1440</v>
      </c>
      <c r="D214" s="184"/>
      <c r="E214" s="184" t="s">
        <v>334</v>
      </c>
      <c r="F214" s="285"/>
      <c r="G214" s="285"/>
      <c r="H214" s="285"/>
      <c r="I214" s="122">
        <v>3354</v>
      </c>
      <c r="J214" s="304" t="s">
        <v>323</v>
      </c>
      <c r="L214" s="106"/>
    </row>
    <row r="215" spans="1:12" ht="25.5" customHeight="1" x14ac:dyDescent="0.15">
      <c r="A215" s="147" t="s">
        <v>581</v>
      </c>
      <c r="B215" s="147">
        <v>1052</v>
      </c>
      <c r="C215" s="105" t="s">
        <v>1441</v>
      </c>
      <c r="D215" s="184"/>
      <c r="E215" s="184"/>
      <c r="F215" s="105" t="s">
        <v>1383</v>
      </c>
      <c r="G215" s="145"/>
      <c r="H215" s="103" t="s">
        <v>1394</v>
      </c>
      <c r="I215" s="122">
        <f>ROUND(I214*245/1000,0)</f>
        <v>822</v>
      </c>
      <c r="J215" s="305"/>
      <c r="L215" s="106"/>
    </row>
    <row r="216" spans="1:12" ht="25.5" customHeight="1" x14ac:dyDescent="0.15">
      <c r="A216" s="147" t="s">
        <v>581</v>
      </c>
      <c r="B216" s="147">
        <v>1053</v>
      </c>
      <c r="C216" s="105" t="s">
        <v>1442</v>
      </c>
      <c r="D216" s="184"/>
      <c r="E216" s="184"/>
      <c r="F216" s="105" t="s">
        <v>1385</v>
      </c>
      <c r="G216" s="145"/>
      <c r="H216" s="103" t="s">
        <v>1396</v>
      </c>
      <c r="I216" s="122">
        <f>ROUND(I214*224/1000,0)</f>
        <v>751</v>
      </c>
      <c r="J216" s="305"/>
      <c r="L216" s="106"/>
    </row>
    <row r="217" spans="1:12" ht="25.5" customHeight="1" x14ac:dyDescent="0.15">
      <c r="A217" s="147" t="s">
        <v>581</v>
      </c>
      <c r="B217" s="147">
        <v>1054</v>
      </c>
      <c r="C217" s="105" t="s">
        <v>1443</v>
      </c>
      <c r="D217" s="184"/>
      <c r="E217" s="184"/>
      <c r="F217" s="105" t="s">
        <v>1387</v>
      </c>
      <c r="G217" s="145"/>
      <c r="H217" s="103" t="s">
        <v>1398</v>
      </c>
      <c r="I217" s="122">
        <f>ROUND(I214*182/1000,0)</f>
        <v>610</v>
      </c>
      <c r="J217" s="305"/>
      <c r="L217" s="106"/>
    </row>
    <row r="218" spans="1:12" ht="25.5" customHeight="1" x14ac:dyDescent="0.15">
      <c r="A218" s="147" t="s">
        <v>581</v>
      </c>
      <c r="B218" s="147">
        <v>6440</v>
      </c>
      <c r="C218" s="105" t="s">
        <v>797</v>
      </c>
      <c r="D218" s="184"/>
      <c r="E218" s="184"/>
      <c r="F218" s="105" t="s">
        <v>1389</v>
      </c>
      <c r="G218" s="145"/>
      <c r="H218" s="103" t="s">
        <v>580</v>
      </c>
      <c r="I218" s="122">
        <f>ROUND($I214*145/1000,0)</f>
        <v>486</v>
      </c>
      <c r="J218" s="305"/>
      <c r="L218" s="106"/>
    </row>
    <row r="219" spans="1:12" ht="25.5" customHeight="1" x14ac:dyDescent="0.15">
      <c r="A219" s="147" t="s">
        <v>581</v>
      </c>
      <c r="B219" s="147">
        <v>6441</v>
      </c>
      <c r="C219" s="105" t="s">
        <v>798</v>
      </c>
      <c r="D219" s="184"/>
      <c r="E219" s="184"/>
      <c r="F219" s="105" t="s">
        <v>1390</v>
      </c>
      <c r="G219" s="145" t="s">
        <v>527</v>
      </c>
      <c r="H219" s="103" t="s">
        <v>555</v>
      </c>
      <c r="I219" s="122">
        <f>ROUND($I214*221/1000,0)</f>
        <v>741</v>
      </c>
      <c r="J219" s="305"/>
      <c r="L219" s="106"/>
    </row>
    <row r="220" spans="1:12" ht="25.5" customHeight="1" x14ac:dyDescent="0.15">
      <c r="A220" s="147" t="s">
        <v>581</v>
      </c>
      <c r="B220" s="147">
        <v>6442</v>
      </c>
      <c r="C220" s="105" t="s">
        <v>799</v>
      </c>
      <c r="D220" s="184"/>
      <c r="E220" s="184"/>
      <c r="F220" s="105"/>
      <c r="G220" s="145" t="s">
        <v>529</v>
      </c>
      <c r="H220" s="103" t="s">
        <v>557</v>
      </c>
      <c r="I220" s="122">
        <f>ROUND(I214*208/1000,0)</f>
        <v>698</v>
      </c>
      <c r="J220" s="305"/>
      <c r="L220" s="106"/>
    </row>
    <row r="221" spans="1:12" ht="25.5" customHeight="1" x14ac:dyDescent="0.15">
      <c r="A221" s="147" t="s">
        <v>581</v>
      </c>
      <c r="B221" s="147">
        <v>6443</v>
      </c>
      <c r="C221" s="105" t="s">
        <v>800</v>
      </c>
      <c r="D221" s="184"/>
      <c r="E221" s="184"/>
      <c r="F221" s="105"/>
      <c r="G221" s="145" t="s">
        <v>531</v>
      </c>
      <c r="H221" s="103" t="s">
        <v>559</v>
      </c>
      <c r="I221" s="122">
        <f>ROUND(I214*200/1000,0)</f>
        <v>671</v>
      </c>
      <c r="J221" s="305"/>
      <c r="L221" s="106"/>
    </row>
    <row r="222" spans="1:12" ht="25.5" customHeight="1" x14ac:dyDescent="0.15">
      <c r="A222" s="147" t="s">
        <v>581</v>
      </c>
      <c r="B222" s="147">
        <v>6444</v>
      </c>
      <c r="C222" s="105" t="s">
        <v>801</v>
      </c>
      <c r="D222" s="184"/>
      <c r="E222" s="184"/>
      <c r="F222" s="105"/>
      <c r="G222" s="145" t="s">
        <v>533</v>
      </c>
      <c r="H222" s="103" t="s">
        <v>561</v>
      </c>
      <c r="I222" s="122">
        <f>ROUND(I214*187/1000,0)</f>
        <v>627</v>
      </c>
      <c r="J222" s="305"/>
      <c r="L222" s="106"/>
    </row>
    <row r="223" spans="1:12" ht="25.5" customHeight="1" x14ac:dyDescent="0.15">
      <c r="A223" s="147" t="s">
        <v>581</v>
      </c>
      <c r="B223" s="147">
        <v>6445</v>
      </c>
      <c r="C223" s="105" t="s">
        <v>802</v>
      </c>
      <c r="D223" s="184"/>
      <c r="E223" s="184"/>
      <c r="F223" s="105"/>
      <c r="G223" s="145" t="s">
        <v>535</v>
      </c>
      <c r="H223" s="103" t="s">
        <v>563</v>
      </c>
      <c r="I223" s="122">
        <f>ROUND(I214*184/1000,0)</f>
        <v>617</v>
      </c>
      <c r="J223" s="305"/>
      <c r="L223" s="106"/>
    </row>
    <row r="224" spans="1:12" ht="25.5" customHeight="1" x14ac:dyDescent="0.15">
      <c r="A224" s="147" t="s">
        <v>581</v>
      </c>
      <c r="B224" s="147">
        <v>6446</v>
      </c>
      <c r="C224" s="105" t="s">
        <v>803</v>
      </c>
      <c r="D224" s="184"/>
      <c r="E224" s="184"/>
      <c r="F224" s="105"/>
      <c r="G224" s="145" t="s">
        <v>537</v>
      </c>
      <c r="H224" s="103" t="s">
        <v>565</v>
      </c>
      <c r="I224" s="122">
        <f>ROUND(I214*163/1000,0)</f>
        <v>547</v>
      </c>
      <c r="J224" s="305"/>
      <c r="L224" s="106"/>
    </row>
    <row r="225" spans="1:12" ht="25.5" customHeight="1" x14ac:dyDescent="0.15">
      <c r="A225" s="147" t="s">
        <v>581</v>
      </c>
      <c r="B225" s="147">
        <v>6447</v>
      </c>
      <c r="C225" s="105" t="s">
        <v>804</v>
      </c>
      <c r="D225" s="184"/>
      <c r="E225" s="184"/>
      <c r="F225" s="105"/>
      <c r="G225" s="145" t="s">
        <v>539</v>
      </c>
      <c r="H225" s="103" t="s">
        <v>565</v>
      </c>
      <c r="I225" s="122">
        <f>ROUND(I214*163/1000,0)</f>
        <v>547</v>
      </c>
      <c r="J225" s="305"/>
      <c r="L225" s="106"/>
    </row>
    <row r="226" spans="1:12" ht="25.5" customHeight="1" x14ac:dyDescent="0.15">
      <c r="A226" s="147" t="s">
        <v>581</v>
      </c>
      <c r="B226" s="147">
        <v>6448</v>
      </c>
      <c r="C226" s="105" t="s">
        <v>805</v>
      </c>
      <c r="D226" s="184"/>
      <c r="E226" s="184"/>
      <c r="F226" s="105"/>
      <c r="G226" s="145" t="s">
        <v>541</v>
      </c>
      <c r="H226" s="103" t="s">
        <v>567</v>
      </c>
      <c r="I226" s="122">
        <f>ROUND(I214*158/1000,0)</f>
        <v>530</v>
      </c>
      <c r="J226" s="305"/>
      <c r="L226" s="106"/>
    </row>
    <row r="227" spans="1:12" ht="25.5" customHeight="1" x14ac:dyDescent="0.15">
      <c r="A227" s="147" t="s">
        <v>581</v>
      </c>
      <c r="B227" s="147">
        <v>6449</v>
      </c>
      <c r="C227" s="105" t="s">
        <v>806</v>
      </c>
      <c r="D227" s="184"/>
      <c r="E227" s="184"/>
      <c r="F227" s="105"/>
      <c r="G227" s="145" t="s">
        <v>543</v>
      </c>
      <c r="H227" s="103" t="s">
        <v>569</v>
      </c>
      <c r="I227" s="122">
        <f>ROUND(I214*142/1000,0)</f>
        <v>476</v>
      </c>
      <c r="J227" s="305"/>
      <c r="L227" s="106"/>
    </row>
    <row r="228" spans="1:12" ht="25.5" customHeight="1" x14ac:dyDescent="0.15">
      <c r="A228" s="147" t="s">
        <v>581</v>
      </c>
      <c r="B228" s="147">
        <v>6450</v>
      </c>
      <c r="C228" s="105" t="s">
        <v>807</v>
      </c>
      <c r="D228" s="184"/>
      <c r="E228" s="184"/>
      <c r="F228" s="105"/>
      <c r="G228" s="145" t="s">
        <v>545</v>
      </c>
      <c r="H228" s="103" t="s">
        <v>571</v>
      </c>
      <c r="I228" s="122">
        <f>ROUND(I214*139/1000,0)</f>
        <v>466</v>
      </c>
      <c r="J228" s="305"/>
      <c r="L228" s="106"/>
    </row>
    <row r="229" spans="1:12" ht="25.5" customHeight="1" x14ac:dyDescent="0.15">
      <c r="A229" s="147" t="s">
        <v>581</v>
      </c>
      <c r="B229" s="147">
        <v>6451</v>
      </c>
      <c r="C229" s="105" t="s">
        <v>808</v>
      </c>
      <c r="D229" s="184"/>
      <c r="E229" s="184"/>
      <c r="F229" s="105"/>
      <c r="G229" s="145" t="s">
        <v>547</v>
      </c>
      <c r="H229" s="103" t="s">
        <v>573</v>
      </c>
      <c r="I229" s="122">
        <f>ROUND(I214*121/1000,0)</f>
        <v>406</v>
      </c>
      <c r="J229" s="305"/>
      <c r="L229" s="106"/>
    </row>
    <row r="230" spans="1:12" ht="25.5" customHeight="1" x14ac:dyDescent="0.15">
      <c r="A230" s="147" t="s">
        <v>581</v>
      </c>
      <c r="B230" s="147">
        <v>6452</v>
      </c>
      <c r="C230" s="105" t="s">
        <v>809</v>
      </c>
      <c r="D230" s="184"/>
      <c r="E230" s="184"/>
      <c r="F230" s="105"/>
      <c r="G230" s="145" t="s">
        <v>549</v>
      </c>
      <c r="H230" s="103" t="s">
        <v>575</v>
      </c>
      <c r="I230" s="122">
        <f>ROUND(I214*118/1000,0)</f>
        <v>396</v>
      </c>
      <c r="J230" s="305"/>
      <c r="L230" s="106"/>
    </row>
    <row r="231" spans="1:12" ht="25.5" customHeight="1" x14ac:dyDescent="0.15">
      <c r="A231" s="147" t="s">
        <v>581</v>
      </c>
      <c r="B231" s="147">
        <v>6453</v>
      </c>
      <c r="C231" s="105" t="s">
        <v>810</v>
      </c>
      <c r="D231" s="184"/>
      <c r="E231" s="184"/>
      <c r="F231" s="105"/>
      <c r="G231" s="145" t="s">
        <v>551</v>
      </c>
      <c r="H231" s="103" t="s">
        <v>173</v>
      </c>
      <c r="I231" s="122">
        <f>ROUND(I214*100/1000,0)</f>
        <v>335</v>
      </c>
      <c r="J231" s="305"/>
      <c r="L231" s="106"/>
    </row>
    <row r="232" spans="1:12" ht="25.5" customHeight="1" x14ac:dyDescent="0.15">
      <c r="A232" s="147" t="s">
        <v>581</v>
      </c>
      <c r="B232" s="147">
        <v>6454</v>
      </c>
      <c r="C232" s="105" t="s">
        <v>811</v>
      </c>
      <c r="D232" s="184"/>
      <c r="E232" s="184"/>
      <c r="F232" s="105"/>
      <c r="G232" s="145" t="s">
        <v>553</v>
      </c>
      <c r="H232" s="103" t="s">
        <v>578</v>
      </c>
      <c r="I232" s="122">
        <f>ROUND(I214*76/1000,0)</f>
        <v>255</v>
      </c>
      <c r="J232" s="305"/>
      <c r="L232" s="106"/>
    </row>
    <row r="233" spans="1:12" ht="25.5" customHeight="1" x14ac:dyDescent="0.15">
      <c r="A233" s="147" t="s">
        <v>581</v>
      </c>
      <c r="B233" s="147">
        <v>8315</v>
      </c>
      <c r="C233" s="105" t="s">
        <v>1444</v>
      </c>
      <c r="D233" s="184"/>
      <c r="E233" s="184"/>
      <c r="F233" s="105" t="s">
        <v>326</v>
      </c>
      <c r="G233" s="145"/>
      <c r="H233" s="103" t="s">
        <v>353</v>
      </c>
      <c r="I233" s="122">
        <v>-34</v>
      </c>
      <c r="J233" s="306"/>
      <c r="L233" s="106"/>
    </row>
    <row r="234" spans="1:12" ht="25.5" customHeight="1" x14ac:dyDescent="0.15">
      <c r="A234" s="147" t="s">
        <v>581</v>
      </c>
      <c r="B234" s="147">
        <v>1251</v>
      </c>
      <c r="C234" s="105" t="s">
        <v>1445</v>
      </c>
      <c r="D234" s="184"/>
      <c r="E234" s="284" t="s">
        <v>336</v>
      </c>
      <c r="F234" s="285"/>
      <c r="G234" s="285"/>
      <c r="H234" s="285"/>
      <c r="I234" s="122">
        <v>111</v>
      </c>
      <c r="J234" s="307" t="s">
        <v>227</v>
      </c>
      <c r="L234" s="106"/>
    </row>
    <row r="235" spans="1:12" ht="25.5" customHeight="1" x14ac:dyDescent="0.15">
      <c r="A235" s="147" t="s">
        <v>581</v>
      </c>
      <c r="B235" s="147">
        <v>1252</v>
      </c>
      <c r="C235" s="105" t="s">
        <v>1446</v>
      </c>
      <c r="D235" s="184"/>
      <c r="E235" s="284"/>
      <c r="F235" s="105" t="s">
        <v>1383</v>
      </c>
      <c r="G235" s="145"/>
      <c r="H235" s="103" t="s">
        <v>1394</v>
      </c>
      <c r="I235" s="122">
        <f>ROUND(I234*245/1000,0)</f>
        <v>27</v>
      </c>
      <c r="J235" s="307"/>
      <c r="L235" s="106"/>
    </row>
    <row r="236" spans="1:12" ht="25.5" customHeight="1" x14ac:dyDescent="0.15">
      <c r="A236" s="147" t="s">
        <v>581</v>
      </c>
      <c r="B236" s="147">
        <v>1253</v>
      </c>
      <c r="C236" s="105" t="s">
        <v>1447</v>
      </c>
      <c r="D236" s="184"/>
      <c r="E236" s="284"/>
      <c r="F236" s="105" t="s">
        <v>1385</v>
      </c>
      <c r="G236" s="145"/>
      <c r="H236" s="103" t="s">
        <v>1396</v>
      </c>
      <c r="I236" s="122">
        <f>ROUND(I234*224/1000,0)</f>
        <v>25</v>
      </c>
      <c r="J236" s="307"/>
      <c r="L236" s="106"/>
    </row>
    <row r="237" spans="1:12" ht="25.5" customHeight="1" x14ac:dyDescent="0.15">
      <c r="A237" s="147" t="s">
        <v>581</v>
      </c>
      <c r="B237" s="147">
        <v>1254</v>
      </c>
      <c r="C237" s="105" t="s">
        <v>1448</v>
      </c>
      <c r="D237" s="184"/>
      <c r="E237" s="284"/>
      <c r="F237" s="105" t="s">
        <v>1387</v>
      </c>
      <c r="G237" s="145"/>
      <c r="H237" s="103" t="s">
        <v>1398</v>
      </c>
      <c r="I237" s="122">
        <f>ROUND(I234*182/1000,0)</f>
        <v>20</v>
      </c>
      <c r="J237" s="307"/>
      <c r="L237" s="106"/>
    </row>
    <row r="238" spans="1:12" ht="25.5" customHeight="1" x14ac:dyDescent="0.15">
      <c r="A238" s="147" t="s">
        <v>581</v>
      </c>
      <c r="B238" s="147">
        <v>6540</v>
      </c>
      <c r="C238" s="105" t="s">
        <v>812</v>
      </c>
      <c r="D238" s="184"/>
      <c r="E238" s="284"/>
      <c r="F238" s="105" t="s">
        <v>1389</v>
      </c>
      <c r="G238" s="145"/>
      <c r="H238" s="103" t="s">
        <v>580</v>
      </c>
      <c r="I238" s="122">
        <f>ROUND($I234*145/1000,0)</f>
        <v>16</v>
      </c>
      <c r="J238" s="307"/>
      <c r="L238" s="106"/>
    </row>
    <row r="239" spans="1:12" ht="25.5" customHeight="1" x14ac:dyDescent="0.15">
      <c r="A239" s="147" t="s">
        <v>581</v>
      </c>
      <c r="B239" s="147">
        <v>6541</v>
      </c>
      <c r="C239" s="105" t="s">
        <v>813</v>
      </c>
      <c r="D239" s="184"/>
      <c r="E239" s="284"/>
      <c r="F239" s="105" t="s">
        <v>1390</v>
      </c>
      <c r="G239" s="145" t="s">
        <v>527</v>
      </c>
      <c r="H239" s="103" t="s">
        <v>555</v>
      </c>
      <c r="I239" s="122">
        <f>ROUND($I234*221/1000,0)</f>
        <v>25</v>
      </c>
      <c r="J239" s="307"/>
      <c r="L239" s="106"/>
    </row>
    <row r="240" spans="1:12" ht="25.5" customHeight="1" x14ac:dyDescent="0.15">
      <c r="A240" s="147" t="s">
        <v>581</v>
      </c>
      <c r="B240" s="147">
        <v>6542</v>
      </c>
      <c r="C240" s="105" t="s">
        <v>814</v>
      </c>
      <c r="D240" s="184"/>
      <c r="E240" s="284"/>
      <c r="F240" s="105"/>
      <c r="G240" s="145" t="s">
        <v>529</v>
      </c>
      <c r="H240" s="103" t="s">
        <v>557</v>
      </c>
      <c r="I240" s="122">
        <f>ROUND(I234*208/1000,0)</f>
        <v>23</v>
      </c>
      <c r="J240" s="307"/>
      <c r="L240" s="106"/>
    </row>
    <row r="241" spans="1:12" ht="25.5" customHeight="1" x14ac:dyDescent="0.15">
      <c r="A241" s="147" t="s">
        <v>581</v>
      </c>
      <c r="B241" s="147">
        <v>6543</v>
      </c>
      <c r="C241" s="105" t="s">
        <v>815</v>
      </c>
      <c r="D241" s="184"/>
      <c r="E241" s="284"/>
      <c r="F241" s="105"/>
      <c r="G241" s="145" t="s">
        <v>531</v>
      </c>
      <c r="H241" s="103" t="s">
        <v>559</v>
      </c>
      <c r="I241" s="122">
        <f>ROUND(I234*200/1000,0)</f>
        <v>22</v>
      </c>
      <c r="J241" s="307"/>
      <c r="L241" s="106"/>
    </row>
    <row r="242" spans="1:12" ht="25.5" customHeight="1" x14ac:dyDescent="0.15">
      <c r="A242" s="147" t="s">
        <v>581</v>
      </c>
      <c r="B242" s="147">
        <v>6544</v>
      </c>
      <c r="C242" s="105" t="s">
        <v>816</v>
      </c>
      <c r="D242" s="184"/>
      <c r="E242" s="284"/>
      <c r="F242" s="105"/>
      <c r="G242" s="145" t="s">
        <v>533</v>
      </c>
      <c r="H242" s="103" t="s">
        <v>561</v>
      </c>
      <c r="I242" s="122">
        <f>ROUND(I234*187/1000,0)</f>
        <v>21</v>
      </c>
      <c r="J242" s="307"/>
      <c r="L242" s="106"/>
    </row>
    <row r="243" spans="1:12" ht="25.5" customHeight="1" x14ac:dyDescent="0.15">
      <c r="A243" s="147" t="s">
        <v>581</v>
      </c>
      <c r="B243" s="147">
        <v>6545</v>
      </c>
      <c r="C243" s="105" t="s">
        <v>817</v>
      </c>
      <c r="D243" s="184"/>
      <c r="E243" s="284"/>
      <c r="F243" s="105"/>
      <c r="G243" s="145" t="s">
        <v>535</v>
      </c>
      <c r="H243" s="103" t="s">
        <v>563</v>
      </c>
      <c r="I243" s="122">
        <f>ROUND(I234*184/1000,0)</f>
        <v>20</v>
      </c>
      <c r="J243" s="307"/>
      <c r="L243" s="106"/>
    </row>
    <row r="244" spans="1:12" ht="25.5" customHeight="1" x14ac:dyDescent="0.15">
      <c r="A244" s="147" t="s">
        <v>581</v>
      </c>
      <c r="B244" s="147">
        <v>6546</v>
      </c>
      <c r="C244" s="105" t="s">
        <v>818</v>
      </c>
      <c r="D244" s="184"/>
      <c r="E244" s="284"/>
      <c r="F244" s="105"/>
      <c r="G244" s="145" t="s">
        <v>537</v>
      </c>
      <c r="H244" s="103" t="s">
        <v>565</v>
      </c>
      <c r="I244" s="122">
        <f>ROUND(I234*163/1000,0)</f>
        <v>18</v>
      </c>
      <c r="J244" s="307"/>
      <c r="L244" s="106"/>
    </row>
    <row r="245" spans="1:12" ht="25.5" customHeight="1" x14ac:dyDescent="0.15">
      <c r="A245" s="147" t="s">
        <v>581</v>
      </c>
      <c r="B245" s="147">
        <v>6547</v>
      </c>
      <c r="C245" s="105" t="s">
        <v>819</v>
      </c>
      <c r="D245" s="184"/>
      <c r="E245" s="284"/>
      <c r="F245" s="105"/>
      <c r="G245" s="145" t="s">
        <v>539</v>
      </c>
      <c r="H245" s="103" t="s">
        <v>565</v>
      </c>
      <c r="I245" s="122">
        <f>ROUND(I234*163/1000,0)</f>
        <v>18</v>
      </c>
      <c r="J245" s="307"/>
      <c r="L245" s="106"/>
    </row>
    <row r="246" spans="1:12" ht="25.5" customHeight="1" x14ac:dyDescent="0.15">
      <c r="A246" s="147" t="s">
        <v>581</v>
      </c>
      <c r="B246" s="147">
        <v>6548</v>
      </c>
      <c r="C246" s="105" t="s">
        <v>820</v>
      </c>
      <c r="D246" s="184"/>
      <c r="E246" s="284"/>
      <c r="F246" s="105"/>
      <c r="G246" s="145" t="s">
        <v>541</v>
      </c>
      <c r="H246" s="103" t="s">
        <v>567</v>
      </c>
      <c r="I246" s="122">
        <f>ROUND(I234*158/1000,0)</f>
        <v>18</v>
      </c>
      <c r="J246" s="307"/>
      <c r="L246" s="106"/>
    </row>
    <row r="247" spans="1:12" ht="25.5" customHeight="1" x14ac:dyDescent="0.15">
      <c r="A247" s="147" t="s">
        <v>581</v>
      </c>
      <c r="B247" s="147">
        <v>6549</v>
      </c>
      <c r="C247" s="105" t="s">
        <v>821</v>
      </c>
      <c r="D247" s="184"/>
      <c r="E247" s="284"/>
      <c r="F247" s="105"/>
      <c r="G247" s="145" t="s">
        <v>543</v>
      </c>
      <c r="H247" s="103" t="s">
        <v>569</v>
      </c>
      <c r="I247" s="122">
        <f>ROUND(I234*142/1000,0)</f>
        <v>16</v>
      </c>
      <c r="J247" s="307"/>
      <c r="L247" s="106"/>
    </row>
    <row r="248" spans="1:12" ht="25.5" customHeight="1" x14ac:dyDescent="0.15">
      <c r="A248" s="147" t="s">
        <v>581</v>
      </c>
      <c r="B248" s="147">
        <v>6550</v>
      </c>
      <c r="C248" s="105" t="s">
        <v>822</v>
      </c>
      <c r="D248" s="184"/>
      <c r="E248" s="284"/>
      <c r="F248" s="105"/>
      <c r="G248" s="145" t="s">
        <v>545</v>
      </c>
      <c r="H248" s="103" t="s">
        <v>571</v>
      </c>
      <c r="I248" s="122">
        <f>ROUND(I234*139/1000,0)</f>
        <v>15</v>
      </c>
      <c r="J248" s="307"/>
      <c r="L248" s="106"/>
    </row>
    <row r="249" spans="1:12" ht="25.5" customHeight="1" x14ac:dyDescent="0.15">
      <c r="A249" s="147" t="s">
        <v>581</v>
      </c>
      <c r="B249" s="147">
        <v>6551</v>
      </c>
      <c r="C249" s="105" t="s">
        <v>823</v>
      </c>
      <c r="D249" s="184"/>
      <c r="E249" s="284"/>
      <c r="F249" s="105"/>
      <c r="G249" s="145" t="s">
        <v>547</v>
      </c>
      <c r="H249" s="103" t="s">
        <v>573</v>
      </c>
      <c r="I249" s="122">
        <f>ROUND(I234*121/1000,0)</f>
        <v>13</v>
      </c>
      <c r="J249" s="307"/>
      <c r="L249" s="106"/>
    </row>
    <row r="250" spans="1:12" ht="25.5" customHeight="1" x14ac:dyDescent="0.15">
      <c r="A250" s="147" t="s">
        <v>581</v>
      </c>
      <c r="B250" s="147">
        <v>6552</v>
      </c>
      <c r="C250" s="105" t="s">
        <v>824</v>
      </c>
      <c r="D250" s="184"/>
      <c r="E250" s="284"/>
      <c r="F250" s="105"/>
      <c r="G250" s="145" t="s">
        <v>549</v>
      </c>
      <c r="H250" s="103" t="s">
        <v>575</v>
      </c>
      <c r="I250" s="122">
        <f>ROUND(I234*118/1000,0)</f>
        <v>13</v>
      </c>
      <c r="J250" s="307"/>
      <c r="L250" s="106"/>
    </row>
    <row r="251" spans="1:12" ht="25.5" customHeight="1" x14ac:dyDescent="0.15">
      <c r="A251" s="147" t="s">
        <v>581</v>
      </c>
      <c r="B251" s="147">
        <v>6553</v>
      </c>
      <c r="C251" s="105" t="s">
        <v>825</v>
      </c>
      <c r="D251" s="184"/>
      <c r="E251" s="284"/>
      <c r="F251" s="105"/>
      <c r="G251" s="145" t="s">
        <v>551</v>
      </c>
      <c r="H251" s="103" t="s">
        <v>173</v>
      </c>
      <c r="I251" s="122">
        <f>ROUND(I234*100/1000,0)</f>
        <v>11</v>
      </c>
      <c r="J251" s="307"/>
      <c r="L251" s="106"/>
    </row>
    <row r="252" spans="1:12" ht="25.5" customHeight="1" x14ac:dyDescent="0.15">
      <c r="A252" s="147" t="s">
        <v>581</v>
      </c>
      <c r="B252" s="147">
        <v>6554</v>
      </c>
      <c r="C252" s="105" t="s">
        <v>826</v>
      </c>
      <c r="D252" s="184"/>
      <c r="E252" s="284"/>
      <c r="F252" s="105"/>
      <c r="G252" s="145" t="s">
        <v>553</v>
      </c>
      <c r="H252" s="103" t="s">
        <v>578</v>
      </c>
      <c r="I252" s="122">
        <f>ROUND(I234*76/1000,0)</f>
        <v>8</v>
      </c>
      <c r="J252" s="307"/>
      <c r="L252" s="106"/>
    </row>
    <row r="253" spans="1:12" ht="25.5" customHeight="1" x14ac:dyDescent="0.15">
      <c r="A253" s="147" t="s">
        <v>581</v>
      </c>
      <c r="B253" s="147">
        <v>8316</v>
      </c>
      <c r="C253" s="105" t="s">
        <v>1449</v>
      </c>
      <c r="D253" s="184"/>
      <c r="E253" s="284"/>
      <c r="F253" s="105" t="s">
        <v>326</v>
      </c>
      <c r="G253" s="145"/>
      <c r="H253" s="103" t="s">
        <v>333</v>
      </c>
      <c r="I253" s="122">
        <v>-1</v>
      </c>
      <c r="J253" s="307"/>
      <c r="L253" s="106"/>
    </row>
    <row r="254" spans="1:12" ht="25.5" customHeight="1" x14ac:dyDescent="0.15">
      <c r="A254" s="67"/>
      <c r="B254" s="67"/>
      <c r="C254" s="75"/>
      <c r="D254" s="170"/>
      <c r="E254" s="114"/>
      <c r="F254" s="75"/>
      <c r="G254" s="75"/>
      <c r="H254" s="112"/>
      <c r="I254" s="122"/>
      <c r="J254" s="67"/>
      <c r="L254" s="106"/>
    </row>
    <row r="255" spans="1:12" ht="25.5" customHeight="1" x14ac:dyDescent="0.15">
      <c r="A255" s="167" t="s">
        <v>350</v>
      </c>
      <c r="B255" s="67"/>
      <c r="C255" s="75"/>
      <c r="D255" s="170"/>
      <c r="E255" s="114"/>
      <c r="F255" s="75"/>
      <c r="G255" s="75"/>
      <c r="H255" s="112"/>
      <c r="I255" s="115"/>
      <c r="J255" s="67"/>
      <c r="L255" s="106"/>
    </row>
    <row r="256" spans="1:12" ht="25.5" customHeight="1" x14ac:dyDescent="0.15">
      <c r="A256" s="202" t="s">
        <v>2</v>
      </c>
      <c r="B256" s="202"/>
      <c r="C256" s="294" t="s">
        <v>3</v>
      </c>
      <c r="D256" s="294" t="s">
        <v>4</v>
      </c>
      <c r="E256" s="294"/>
      <c r="F256" s="294"/>
      <c r="G256" s="294"/>
      <c r="H256" s="294"/>
      <c r="I256" s="300" t="s">
        <v>490</v>
      </c>
      <c r="J256" s="294" t="s">
        <v>8</v>
      </c>
      <c r="L256" s="106"/>
    </row>
    <row r="257" spans="1:12" ht="25.5" customHeight="1" x14ac:dyDescent="0.15">
      <c r="A257" s="153" t="s">
        <v>0</v>
      </c>
      <c r="B257" s="153" t="s">
        <v>1</v>
      </c>
      <c r="C257" s="294"/>
      <c r="D257" s="294"/>
      <c r="E257" s="294"/>
      <c r="F257" s="294"/>
      <c r="G257" s="294"/>
      <c r="H257" s="294"/>
      <c r="I257" s="300"/>
      <c r="J257" s="294"/>
      <c r="L257" s="106"/>
    </row>
    <row r="258" spans="1:12" ht="25.5" customHeight="1" x14ac:dyDescent="0.15">
      <c r="A258" s="280" t="s">
        <v>171</v>
      </c>
      <c r="B258" s="281"/>
      <c r="C258" s="281"/>
      <c r="D258" s="281"/>
      <c r="E258" s="281"/>
      <c r="F258" s="281"/>
      <c r="G258" s="281"/>
      <c r="H258" s="281"/>
      <c r="I258" s="281"/>
      <c r="J258" s="283"/>
      <c r="L258" s="106"/>
    </row>
    <row r="259" spans="1:12" ht="25.5" customHeight="1" x14ac:dyDescent="0.15">
      <c r="A259" s="147" t="s">
        <v>581</v>
      </c>
      <c r="B259" s="147">
        <v>1111</v>
      </c>
      <c r="C259" s="105" t="s">
        <v>1450</v>
      </c>
      <c r="D259" s="184" t="s">
        <v>324</v>
      </c>
      <c r="E259" s="183" t="s">
        <v>325</v>
      </c>
      <c r="F259" s="285"/>
      <c r="G259" s="285"/>
      <c r="H259" s="285"/>
      <c r="I259" s="104">
        <v>1000</v>
      </c>
      <c r="J259" s="187" t="s">
        <v>323</v>
      </c>
      <c r="L259" s="106"/>
    </row>
    <row r="260" spans="1:12" ht="25.5" customHeight="1" x14ac:dyDescent="0.15">
      <c r="A260" s="147" t="s">
        <v>581</v>
      </c>
      <c r="B260" s="147">
        <v>1112</v>
      </c>
      <c r="C260" s="105" t="s">
        <v>1451</v>
      </c>
      <c r="D260" s="184"/>
      <c r="E260" s="183"/>
      <c r="F260" s="105" t="s">
        <v>1383</v>
      </c>
      <c r="G260" s="145"/>
      <c r="H260" s="103" t="s">
        <v>1394</v>
      </c>
      <c r="I260" s="154">
        <f>ROUND(I259*245/1000,0)</f>
        <v>245</v>
      </c>
      <c r="J260" s="188"/>
      <c r="L260" s="106"/>
    </row>
    <row r="261" spans="1:12" ht="25.5" customHeight="1" x14ac:dyDescent="0.15">
      <c r="A261" s="147" t="s">
        <v>581</v>
      </c>
      <c r="B261" s="147">
        <v>1113</v>
      </c>
      <c r="C261" s="105" t="s">
        <v>1452</v>
      </c>
      <c r="D261" s="184"/>
      <c r="E261" s="183"/>
      <c r="F261" s="105" t="s">
        <v>1385</v>
      </c>
      <c r="G261" s="145"/>
      <c r="H261" s="103" t="s">
        <v>1396</v>
      </c>
      <c r="I261" s="154">
        <f>ROUND(I259*224/1000,0)</f>
        <v>224</v>
      </c>
      <c r="J261" s="188"/>
      <c r="L261" s="106"/>
    </row>
    <row r="262" spans="1:12" ht="25.5" customHeight="1" x14ac:dyDescent="0.15">
      <c r="A262" s="147" t="s">
        <v>581</v>
      </c>
      <c r="B262" s="147">
        <v>1114</v>
      </c>
      <c r="C262" s="105" t="s">
        <v>1453</v>
      </c>
      <c r="D262" s="184"/>
      <c r="E262" s="183"/>
      <c r="F262" s="105" t="s">
        <v>1387</v>
      </c>
      <c r="G262" s="145"/>
      <c r="H262" s="103" t="s">
        <v>1398</v>
      </c>
      <c r="I262" s="154">
        <f>ROUND(I259*182/1000,0)</f>
        <v>182</v>
      </c>
      <c r="J262" s="188"/>
      <c r="L262" s="106"/>
    </row>
    <row r="263" spans="1:12" ht="25.5" customHeight="1" x14ac:dyDescent="0.15">
      <c r="A263" s="147" t="s">
        <v>581</v>
      </c>
      <c r="B263" s="147">
        <v>6600</v>
      </c>
      <c r="C263" s="105" t="s">
        <v>827</v>
      </c>
      <c r="D263" s="184"/>
      <c r="E263" s="183"/>
      <c r="F263" s="105" t="s">
        <v>1389</v>
      </c>
      <c r="G263" s="145"/>
      <c r="H263" s="103" t="s">
        <v>580</v>
      </c>
      <c r="I263" s="154">
        <f>ROUND($I259*145/1000,0)</f>
        <v>145</v>
      </c>
      <c r="J263" s="188"/>
      <c r="L263" s="106"/>
    </row>
    <row r="264" spans="1:12" ht="25.5" customHeight="1" x14ac:dyDescent="0.15">
      <c r="A264" s="147" t="s">
        <v>581</v>
      </c>
      <c r="B264" s="147">
        <v>6601</v>
      </c>
      <c r="C264" s="105" t="s">
        <v>828</v>
      </c>
      <c r="D264" s="184"/>
      <c r="E264" s="183"/>
      <c r="F264" s="105" t="s">
        <v>1390</v>
      </c>
      <c r="G264" s="145" t="s">
        <v>527</v>
      </c>
      <c r="H264" s="103" t="s">
        <v>555</v>
      </c>
      <c r="I264" s="154">
        <f>ROUND($I259*221/1000,0)</f>
        <v>221</v>
      </c>
      <c r="J264" s="188"/>
      <c r="L264" s="106"/>
    </row>
    <row r="265" spans="1:12" ht="25.5" customHeight="1" x14ac:dyDescent="0.15">
      <c r="A265" s="147" t="s">
        <v>581</v>
      </c>
      <c r="B265" s="147">
        <v>6602</v>
      </c>
      <c r="C265" s="105" t="s">
        <v>829</v>
      </c>
      <c r="D265" s="184"/>
      <c r="E265" s="183"/>
      <c r="F265" s="105"/>
      <c r="G265" s="145" t="s">
        <v>529</v>
      </c>
      <c r="H265" s="103" t="s">
        <v>557</v>
      </c>
      <c r="I265" s="154">
        <f>ROUND(I259*208/1000,0)</f>
        <v>208</v>
      </c>
      <c r="J265" s="188"/>
      <c r="L265" s="106"/>
    </row>
    <row r="266" spans="1:12" ht="25.5" customHeight="1" x14ac:dyDescent="0.15">
      <c r="A266" s="147" t="s">
        <v>581</v>
      </c>
      <c r="B266" s="147">
        <v>6603</v>
      </c>
      <c r="C266" s="105" t="s">
        <v>830</v>
      </c>
      <c r="D266" s="184"/>
      <c r="E266" s="183"/>
      <c r="F266" s="105"/>
      <c r="G266" s="145" t="s">
        <v>531</v>
      </c>
      <c r="H266" s="103" t="s">
        <v>559</v>
      </c>
      <c r="I266" s="154">
        <f>ROUND(I259*200/1000,0)</f>
        <v>200</v>
      </c>
      <c r="J266" s="188"/>
      <c r="L266" s="106"/>
    </row>
    <row r="267" spans="1:12" ht="25.5" customHeight="1" x14ac:dyDescent="0.15">
      <c r="A267" s="147" t="s">
        <v>581</v>
      </c>
      <c r="B267" s="147">
        <v>6604</v>
      </c>
      <c r="C267" s="105" t="s">
        <v>831</v>
      </c>
      <c r="D267" s="184"/>
      <c r="E267" s="183"/>
      <c r="F267" s="105"/>
      <c r="G267" s="145" t="s">
        <v>533</v>
      </c>
      <c r="H267" s="103" t="s">
        <v>561</v>
      </c>
      <c r="I267" s="154">
        <f>ROUND(I259*187/1000,0)</f>
        <v>187</v>
      </c>
      <c r="J267" s="188"/>
      <c r="L267" s="106"/>
    </row>
    <row r="268" spans="1:12" ht="25.5" customHeight="1" x14ac:dyDescent="0.15">
      <c r="A268" s="147" t="s">
        <v>581</v>
      </c>
      <c r="B268" s="147">
        <v>6605</v>
      </c>
      <c r="C268" s="105" t="s">
        <v>832</v>
      </c>
      <c r="D268" s="184"/>
      <c r="E268" s="183"/>
      <c r="F268" s="105"/>
      <c r="G268" s="145" t="s">
        <v>535</v>
      </c>
      <c r="H268" s="103" t="s">
        <v>563</v>
      </c>
      <c r="I268" s="154">
        <f>ROUND(I259*184/1000,0)</f>
        <v>184</v>
      </c>
      <c r="J268" s="188"/>
      <c r="L268" s="106"/>
    </row>
    <row r="269" spans="1:12" ht="25.5" customHeight="1" x14ac:dyDescent="0.15">
      <c r="A269" s="147" t="s">
        <v>581</v>
      </c>
      <c r="B269" s="147">
        <v>6606</v>
      </c>
      <c r="C269" s="105" t="s">
        <v>833</v>
      </c>
      <c r="D269" s="184"/>
      <c r="E269" s="183"/>
      <c r="F269" s="105"/>
      <c r="G269" s="145" t="s">
        <v>537</v>
      </c>
      <c r="H269" s="103" t="s">
        <v>565</v>
      </c>
      <c r="I269" s="154">
        <f>ROUND(I259*163/1000,0)</f>
        <v>163</v>
      </c>
      <c r="J269" s="188"/>
      <c r="L269" s="106"/>
    </row>
    <row r="270" spans="1:12" ht="25.5" customHeight="1" x14ac:dyDescent="0.15">
      <c r="A270" s="147" t="s">
        <v>581</v>
      </c>
      <c r="B270" s="147">
        <v>6607</v>
      </c>
      <c r="C270" s="105" t="s">
        <v>834</v>
      </c>
      <c r="D270" s="184"/>
      <c r="E270" s="183"/>
      <c r="F270" s="105"/>
      <c r="G270" s="145" t="s">
        <v>539</v>
      </c>
      <c r="H270" s="103" t="s">
        <v>565</v>
      </c>
      <c r="I270" s="154">
        <f>ROUND(I259*163/1000,0)</f>
        <v>163</v>
      </c>
      <c r="J270" s="188"/>
      <c r="L270" s="106"/>
    </row>
    <row r="271" spans="1:12" ht="25.5" customHeight="1" x14ac:dyDescent="0.15">
      <c r="A271" s="147" t="s">
        <v>581</v>
      </c>
      <c r="B271" s="147">
        <v>6608</v>
      </c>
      <c r="C271" s="105" t="s">
        <v>835</v>
      </c>
      <c r="D271" s="184"/>
      <c r="E271" s="183"/>
      <c r="F271" s="105"/>
      <c r="G271" s="145" t="s">
        <v>541</v>
      </c>
      <c r="H271" s="103" t="s">
        <v>567</v>
      </c>
      <c r="I271" s="154">
        <f>ROUND(I259*158/1000,0)</f>
        <v>158</v>
      </c>
      <c r="J271" s="188"/>
      <c r="L271" s="106"/>
    </row>
    <row r="272" spans="1:12" ht="25.5" customHeight="1" x14ac:dyDescent="0.15">
      <c r="A272" s="147" t="s">
        <v>581</v>
      </c>
      <c r="B272" s="147">
        <v>6609</v>
      </c>
      <c r="C272" s="105" t="s">
        <v>836</v>
      </c>
      <c r="D272" s="184"/>
      <c r="E272" s="183"/>
      <c r="F272" s="105"/>
      <c r="G272" s="145" t="s">
        <v>543</v>
      </c>
      <c r="H272" s="103" t="s">
        <v>569</v>
      </c>
      <c r="I272" s="154">
        <f>ROUND(I259*142/1000,0)</f>
        <v>142</v>
      </c>
      <c r="J272" s="188"/>
      <c r="L272" s="106"/>
    </row>
    <row r="273" spans="1:12" ht="25.5" customHeight="1" x14ac:dyDescent="0.15">
      <c r="A273" s="147" t="s">
        <v>581</v>
      </c>
      <c r="B273" s="147">
        <v>6610</v>
      </c>
      <c r="C273" s="105" t="s">
        <v>837</v>
      </c>
      <c r="D273" s="184"/>
      <c r="E273" s="183"/>
      <c r="F273" s="105"/>
      <c r="G273" s="145" t="s">
        <v>545</v>
      </c>
      <c r="H273" s="103" t="s">
        <v>571</v>
      </c>
      <c r="I273" s="154">
        <f>ROUND(I259*139/1000,0)</f>
        <v>139</v>
      </c>
      <c r="J273" s="188"/>
      <c r="L273" s="106"/>
    </row>
    <row r="274" spans="1:12" ht="25.5" customHeight="1" x14ac:dyDescent="0.15">
      <c r="A274" s="147" t="s">
        <v>581</v>
      </c>
      <c r="B274" s="147">
        <v>6611</v>
      </c>
      <c r="C274" s="105" t="s">
        <v>838</v>
      </c>
      <c r="D274" s="184"/>
      <c r="E274" s="183"/>
      <c r="F274" s="105"/>
      <c r="G274" s="145" t="s">
        <v>547</v>
      </c>
      <c r="H274" s="103" t="s">
        <v>573</v>
      </c>
      <c r="I274" s="154">
        <f>ROUND(I259*121/1000,0)</f>
        <v>121</v>
      </c>
      <c r="J274" s="188"/>
      <c r="L274" s="106"/>
    </row>
    <row r="275" spans="1:12" ht="25.5" customHeight="1" x14ac:dyDescent="0.15">
      <c r="A275" s="147" t="s">
        <v>581</v>
      </c>
      <c r="B275" s="147">
        <v>6612</v>
      </c>
      <c r="C275" s="105" t="s">
        <v>839</v>
      </c>
      <c r="D275" s="184"/>
      <c r="E275" s="183"/>
      <c r="F275" s="105"/>
      <c r="G275" s="145" t="s">
        <v>549</v>
      </c>
      <c r="H275" s="103" t="s">
        <v>575</v>
      </c>
      <c r="I275" s="154">
        <f>ROUND(I259*118/1000,0)</f>
        <v>118</v>
      </c>
      <c r="J275" s="188"/>
      <c r="L275" s="106"/>
    </row>
    <row r="276" spans="1:12" ht="25.5" customHeight="1" x14ac:dyDescent="0.15">
      <c r="A276" s="147" t="s">
        <v>581</v>
      </c>
      <c r="B276" s="147">
        <v>6613</v>
      </c>
      <c r="C276" s="105" t="s">
        <v>840</v>
      </c>
      <c r="D276" s="184"/>
      <c r="E276" s="183"/>
      <c r="F276" s="105"/>
      <c r="G276" s="145" t="s">
        <v>551</v>
      </c>
      <c r="H276" s="103" t="s">
        <v>173</v>
      </c>
      <c r="I276" s="154">
        <f>ROUND(I259*100/1000,0)</f>
        <v>100</v>
      </c>
      <c r="J276" s="188"/>
      <c r="L276" s="106"/>
    </row>
    <row r="277" spans="1:12" ht="25.5" customHeight="1" x14ac:dyDescent="0.15">
      <c r="A277" s="147" t="s">
        <v>581</v>
      </c>
      <c r="B277" s="147">
        <v>6614</v>
      </c>
      <c r="C277" s="105" t="s">
        <v>841</v>
      </c>
      <c r="D277" s="184"/>
      <c r="E277" s="183"/>
      <c r="F277" s="105"/>
      <c r="G277" s="145" t="s">
        <v>553</v>
      </c>
      <c r="H277" s="103" t="s">
        <v>578</v>
      </c>
      <c r="I277" s="154">
        <f>ROUND(I259*76/1000,0)</f>
        <v>76</v>
      </c>
      <c r="J277" s="188"/>
      <c r="L277" s="106"/>
    </row>
    <row r="278" spans="1:12" ht="25.5" customHeight="1" x14ac:dyDescent="0.15">
      <c r="A278" s="147" t="s">
        <v>581</v>
      </c>
      <c r="B278" s="147">
        <v>8411</v>
      </c>
      <c r="C278" s="152" t="s">
        <v>1454</v>
      </c>
      <c r="D278" s="184"/>
      <c r="E278" s="183"/>
      <c r="F278" s="105" t="s">
        <v>326</v>
      </c>
      <c r="G278" s="145"/>
      <c r="H278" s="103" t="s">
        <v>354</v>
      </c>
      <c r="I278" s="122">
        <v>-10</v>
      </c>
      <c r="J278" s="189"/>
      <c r="L278" s="106"/>
    </row>
    <row r="279" spans="1:12" ht="25.5" customHeight="1" x14ac:dyDescent="0.15">
      <c r="A279" s="147" t="s">
        <v>581</v>
      </c>
      <c r="B279" s="147">
        <v>1121</v>
      </c>
      <c r="C279" s="105" t="s">
        <v>1455</v>
      </c>
      <c r="D279" s="184"/>
      <c r="E279" s="184" t="s">
        <v>328</v>
      </c>
      <c r="F279" s="297"/>
      <c r="G279" s="298"/>
      <c r="H279" s="299"/>
      <c r="I279" s="104">
        <v>33</v>
      </c>
      <c r="J279" s="183" t="s">
        <v>227</v>
      </c>
      <c r="L279" s="106"/>
    </row>
    <row r="280" spans="1:12" ht="25.5" customHeight="1" x14ac:dyDescent="0.15">
      <c r="A280" s="147" t="s">
        <v>581</v>
      </c>
      <c r="B280" s="147">
        <v>1122</v>
      </c>
      <c r="C280" s="105" t="s">
        <v>1456</v>
      </c>
      <c r="D280" s="184"/>
      <c r="E280" s="184"/>
      <c r="F280" s="105" t="s">
        <v>1383</v>
      </c>
      <c r="G280" s="145"/>
      <c r="H280" s="103" t="s">
        <v>1394</v>
      </c>
      <c r="I280" s="154">
        <f>ROUND(I279*245/1000,0)</f>
        <v>8</v>
      </c>
      <c r="J280" s="183"/>
      <c r="L280" s="106"/>
    </row>
    <row r="281" spans="1:12" ht="25.5" customHeight="1" x14ac:dyDescent="0.15">
      <c r="A281" s="147" t="s">
        <v>581</v>
      </c>
      <c r="B281" s="147">
        <v>1123</v>
      </c>
      <c r="C281" s="105" t="s">
        <v>1457</v>
      </c>
      <c r="D281" s="184"/>
      <c r="E281" s="184"/>
      <c r="F281" s="105" t="s">
        <v>1385</v>
      </c>
      <c r="G281" s="145"/>
      <c r="H281" s="103" t="s">
        <v>1396</v>
      </c>
      <c r="I281" s="154">
        <f>ROUND(I279*224/1000,0)</f>
        <v>7</v>
      </c>
      <c r="J281" s="183"/>
      <c r="L281" s="106"/>
    </row>
    <row r="282" spans="1:12" ht="25.5" customHeight="1" x14ac:dyDescent="0.15">
      <c r="A282" s="147" t="s">
        <v>581</v>
      </c>
      <c r="B282" s="147">
        <v>1124</v>
      </c>
      <c r="C282" s="105" t="s">
        <v>1458</v>
      </c>
      <c r="D282" s="184"/>
      <c r="E282" s="184"/>
      <c r="F282" s="105" t="s">
        <v>1387</v>
      </c>
      <c r="G282" s="145"/>
      <c r="H282" s="103" t="s">
        <v>1398</v>
      </c>
      <c r="I282" s="154">
        <f>ROUND(I279*182/1000,0)</f>
        <v>6</v>
      </c>
      <c r="J282" s="183"/>
      <c r="L282" s="106"/>
    </row>
    <row r="283" spans="1:12" ht="25.5" customHeight="1" x14ac:dyDescent="0.15">
      <c r="A283" s="147" t="s">
        <v>581</v>
      </c>
      <c r="B283" s="147">
        <v>6700</v>
      </c>
      <c r="C283" s="105" t="s">
        <v>842</v>
      </c>
      <c r="D283" s="184"/>
      <c r="E283" s="184"/>
      <c r="F283" s="105" t="s">
        <v>1389</v>
      </c>
      <c r="G283" s="145"/>
      <c r="H283" s="103" t="s">
        <v>580</v>
      </c>
      <c r="I283" s="154">
        <f>ROUND($I279*145/1000,0)</f>
        <v>5</v>
      </c>
      <c r="J283" s="183"/>
      <c r="L283" s="106"/>
    </row>
    <row r="284" spans="1:12" ht="25.5" customHeight="1" x14ac:dyDescent="0.15">
      <c r="A284" s="147" t="s">
        <v>581</v>
      </c>
      <c r="B284" s="147">
        <v>6701</v>
      </c>
      <c r="C284" s="105" t="s">
        <v>843</v>
      </c>
      <c r="D284" s="184"/>
      <c r="E284" s="184"/>
      <c r="F284" s="105" t="s">
        <v>1390</v>
      </c>
      <c r="G284" s="145" t="s">
        <v>527</v>
      </c>
      <c r="H284" s="103" t="s">
        <v>555</v>
      </c>
      <c r="I284" s="154">
        <f>ROUND($I279*221/1000,0)</f>
        <v>7</v>
      </c>
      <c r="J284" s="183"/>
      <c r="L284" s="106"/>
    </row>
    <row r="285" spans="1:12" ht="25.5" customHeight="1" x14ac:dyDescent="0.15">
      <c r="A285" s="147" t="s">
        <v>581</v>
      </c>
      <c r="B285" s="147">
        <v>6702</v>
      </c>
      <c r="C285" s="105" t="s">
        <v>844</v>
      </c>
      <c r="D285" s="184"/>
      <c r="E285" s="184"/>
      <c r="F285" s="105"/>
      <c r="G285" s="145" t="s">
        <v>529</v>
      </c>
      <c r="H285" s="103" t="s">
        <v>557</v>
      </c>
      <c r="I285" s="154">
        <f>ROUND(I279*208/1000,0)</f>
        <v>7</v>
      </c>
      <c r="J285" s="183"/>
      <c r="L285" s="106"/>
    </row>
    <row r="286" spans="1:12" ht="25.5" customHeight="1" x14ac:dyDescent="0.15">
      <c r="A286" s="147" t="s">
        <v>581</v>
      </c>
      <c r="B286" s="147">
        <v>6703</v>
      </c>
      <c r="C286" s="105" t="s">
        <v>845</v>
      </c>
      <c r="D286" s="184"/>
      <c r="E286" s="184"/>
      <c r="F286" s="105"/>
      <c r="G286" s="145" t="s">
        <v>531</v>
      </c>
      <c r="H286" s="103" t="s">
        <v>559</v>
      </c>
      <c r="I286" s="154">
        <f>ROUND(I279*200/1000,0)</f>
        <v>7</v>
      </c>
      <c r="J286" s="183"/>
      <c r="L286" s="106"/>
    </row>
    <row r="287" spans="1:12" ht="25.5" customHeight="1" x14ac:dyDescent="0.15">
      <c r="A287" s="147" t="s">
        <v>581</v>
      </c>
      <c r="B287" s="147">
        <v>6704</v>
      </c>
      <c r="C287" s="105" t="s">
        <v>846</v>
      </c>
      <c r="D287" s="184"/>
      <c r="E287" s="184"/>
      <c r="F287" s="105"/>
      <c r="G287" s="145" t="s">
        <v>533</v>
      </c>
      <c r="H287" s="103" t="s">
        <v>561</v>
      </c>
      <c r="I287" s="154">
        <f>ROUND(I279*187/1000,0)</f>
        <v>6</v>
      </c>
      <c r="J287" s="183"/>
      <c r="L287" s="106"/>
    </row>
    <row r="288" spans="1:12" ht="25.5" customHeight="1" x14ac:dyDescent="0.15">
      <c r="A288" s="147" t="s">
        <v>581</v>
      </c>
      <c r="B288" s="147">
        <v>6705</v>
      </c>
      <c r="C288" s="105" t="s">
        <v>847</v>
      </c>
      <c r="D288" s="184"/>
      <c r="E288" s="184"/>
      <c r="F288" s="105"/>
      <c r="G288" s="145" t="s">
        <v>535</v>
      </c>
      <c r="H288" s="103" t="s">
        <v>563</v>
      </c>
      <c r="I288" s="154">
        <f>ROUND(I279*184/1000,0)</f>
        <v>6</v>
      </c>
      <c r="J288" s="183"/>
      <c r="L288" s="106"/>
    </row>
    <row r="289" spans="1:12" ht="25.5" customHeight="1" x14ac:dyDescent="0.15">
      <c r="A289" s="147" t="s">
        <v>581</v>
      </c>
      <c r="B289" s="147">
        <v>6706</v>
      </c>
      <c r="C289" s="105" t="s">
        <v>848</v>
      </c>
      <c r="D289" s="184"/>
      <c r="E289" s="184"/>
      <c r="F289" s="105"/>
      <c r="G289" s="145" t="s">
        <v>537</v>
      </c>
      <c r="H289" s="103" t="s">
        <v>565</v>
      </c>
      <c r="I289" s="154">
        <f>ROUND(I279*163/1000,0)</f>
        <v>5</v>
      </c>
      <c r="J289" s="183"/>
      <c r="L289" s="106"/>
    </row>
    <row r="290" spans="1:12" ht="25.5" customHeight="1" x14ac:dyDescent="0.15">
      <c r="A290" s="147" t="s">
        <v>581</v>
      </c>
      <c r="B290" s="147">
        <v>6707</v>
      </c>
      <c r="C290" s="105" t="s">
        <v>849</v>
      </c>
      <c r="D290" s="184"/>
      <c r="E290" s="184"/>
      <c r="F290" s="105"/>
      <c r="G290" s="145" t="s">
        <v>539</v>
      </c>
      <c r="H290" s="103" t="s">
        <v>565</v>
      </c>
      <c r="I290" s="154">
        <f>ROUND(I279*163/1000,0)</f>
        <v>5</v>
      </c>
      <c r="J290" s="183"/>
      <c r="L290" s="106"/>
    </row>
    <row r="291" spans="1:12" ht="25.5" customHeight="1" x14ac:dyDescent="0.15">
      <c r="A291" s="147" t="s">
        <v>581</v>
      </c>
      <c r="B291" s="147">
        <v>6708</v>
      </c>
      <c r="C291" s="105" t="s">
        <v>850</v>
      </c>
      <c r="D291" s="184"/>
      <c r="E291" s="184"/>
      <c r="F291" s="105"/>
      <c r="G291" s="145" t="s">
        <v>541</v>
      </c>
      <c r="H291" s="103" t="s">
        <v>567</v>
      </c>
      <c r="I291" s="154">
        <f>ROUND(I279*158/1000,0)</f>
        <v>5</v>
      </c>
      <c r="J291" s="183"/>
      <c r="L291" s="106"/>
    </row>
    <row r="292" spans="1:12" ht="25.5" customHeight="1" x14ac:dyDescent="0.15">
      <c r="A292" s="147" t="s">
        <v>581</v>
      </c>
      <c r="B292" s="147">
        <v>6709</v>
      </c>
      <c r="C292" s="105" t="s">
        <v>851</v>
      </c>
      <c r="D292" s="184"/>
      <c r="E292" s="184"/>
      <c r="F292" s="105"/>
      <c r="G292" s="145" t="s">
        <v>543</v>
      </c>
      <c r="H292" s="103" t="s">
        <v>569</v>
      </c>
      <c r="I292" s="154">
        <f>ROUND(I279*142/1000,0)</f>
        <v>5</v>
      </c>
      <c r="J292" s="183"/>
      <c r="L292" s="106"/>
    </row>
    <row r="293" spans="1:12" ht="25.5" customHeight="1" x14ac:dyDescent="0.15">
      <c r="A293" s="147" t="s">
        <v>581</v>
      </c>
      <c r="B293" s="147">
        <v>6710</v>
      </c>
      <c r="C293" s="105" t="s">
        <v>852</v>
      </c>
      <c r="D293" s="184"/>
      <c r="E293" s="184"/>
      <c r="F293" s="105"/>
      <c r="G293" s="145" t="s">
        <v>545</v>
      </c>
      <c r="H293" s="103" t="s">
        <v>571</v>
      </c>
      <c r="I293" s="154">
        <f>ROUND(I279*139/1000,0)</f>
        <v>5</v>
      </c>
      <c r="J293" s="183"/>
      <c r="L293" s="106"/>
    </row>
    <row r="294" spans="1:12" ht="25.5" customHeight="1" x14ac:dyDescent="0.15">
      <c r="A294" s="147" t="s">
        <v>581</v>
      </c>
      <c r="B294" s="147">
        <v>6711</v>
      </c>
      <c r="C294" s="105" t="s">
        <v>853</v>
      </c>
      <c r="D294" s="184"/>
      <c r="E294" s="184"/>
      <c r="F294" s="105"/>
      <c r="G294" s="145" t="s">
        <v>547</v>
      </c>
      <c r="H294" s="103" t="s">
        <v>573</v>
      </c>
      <c r="I294" s="154">
        <f>ROUND(I279*121/1000,0)</f>
        <v>4</v>
      </c>
      <c r="J294" s="183"/>
      <c r="L294" s="106"/>
    </row>
    <row r="295" spans="1:12" ht="25.5" customHeight="1" x14ac:dyDescent="0.15">
      <c r="A295" s="147" t="s">
        <v>581</v>
      </c>
      <c r="B295" s="147">
        <v>6712</v>
      </c>
      <c r="C295" s="105" t="s">
        <v>854</v>
      </c>
      <c r="D295" s="184"/>
      <c r="E295" s="184"/>
      <c r="F295" s="105"/>
      <c r="G295" s="145" t="s">
        <v>549</v>
      </c>
      <c r="H295" s="103" t="s">
        <v>575</v>
      </c>
      <c r="I295" s="154">
        <f>ROUND(I279*118/1000,0)</f>
        <v>4</v>
      </c>
      <c r="J295" s="183"/>
      <c r="L295" s="106"/>
    </row>
    <row r="296" spans="1:12" ht="25.5" customHeight="1" x14ac:dyDescent="0.15">
      <c r="A296" s="147" t="s">
        <v>581</v>
      </c>
      <c r="B296" s="147">
        <v>6713</v>
      </c>
      <c r="C296" s="105" t="s">
        <v>855</v>
      </c>
      <c r="D296" s="184"/>
      <c r="E296" s="184"/>
      <c r="F296" s="105"/>
      <c r="G296" s="145" t="s">
        <v>551</v>
      </c>
      <c r="H296" s="103" t="s">
        <v>173</v>
      </c>
      <c r="I296" s="154">
        <f>ROUND(I279*100/1000,0)</f>
        <v>3</v>
      </c>
      <c r="J296" s="183"/>
      <c r="L296" s="106"/>
    </row>
    <row r="297" spans="1:12" ht="25.5" customHeight="1" x14ac:dyDescent="0.15">
      <c r="A297" s="147" t="s">
        <v>581</v>
      </c>
      <c r="B297" s="147">
        <v>6714</v>
      </c>
      <c r="C297" s="105" t="s">
        <v>856</v>
      </c>
      <c r="D297" s="184"/>
      <c r="E297" s="184"/>
      <c r="F297" s="105"/>
      <c r="G297" s="145" t="s">
        <v>553</v>
      </c>
      <c r="H297" s="103" t="s">
        <v>578</v>
      </c>
      <c r="I297" s="154">
        <f>ROUND(I279*76/1000,0)</f>
        <v>3</v>
      </c>
      <c r="J297" s="183"/>
      <c r="L297" s="106"/>
    </row>
    <row r="298" spans="1:12" ht="25.5" customHeight="1" x14ac:dyDescent="0.15">
      <c r="A298" s="147" t="s">
        <v>581</v>
      </c>
      <c r="B298" s="147">
        <v>8412</v>
      </c>
      <c r="C298" s="105" t="s">
        <v>1459</v>
      </c>
      <c r="D298" s="184"/>
      <c r="E298" s="184"/>
      <c r="F298" s="105" t="s">
        <v>326</v>
      </c>
      <c r="G298" s="145"/>
      <c r="H298" s="103" t="s">
        <v>329</v>
      </c>
      <c r="I298" s="122">
        <v>-1</v>
      </c>
      <c r="J298" s="183"/>
      <c r="L298" s="106"/>
    </row>
    <row r="299" spans="1:12" ht="25.5" customHeight="1" x14ac:dyDescent="0.15">
      <c r="A299" s="147" t="s">
        <v>581</v>
      </c>
      <c r="B299" s="147">
        <v>1131</v>
      </c>
      <c r="C299" s="105" t="s">
        <v>1460</v>
      </c>
      <c r="D299" s="184"/>
      <c r="E299" s="190" t="s">
        <v>330</v>
      </c>
      <c r="F299" s="285"/>
      <c r="G299" s="285"/>
      <c r="H299" s="285"/>
      <c r="I299" s="104">
        <v>1997</v>
      </c>
      <c r="J299" s="187" t="s">
        <v>323</v>
      </c>
      <c r="L299" s="106"/>
    </row>
    <row r="300" spans="1:12" ht="25.5" customHeight="1" x14ac:dyDescent="0.15">
      <c r="A300" s="147" t="s">
        <v>581</v>
      </c>
      <c r="B300" s="147">
        <v>1132</v>
      </c>
      <c r="C300" s="105" t="s">
        <v>1461</v>
      </c>
      <c r="D300" s="184"/>
      <c r="E300" s="190"/>
      <c r="F300" s="105" t="s">
        <v>1383</v>
      </c>
      <c r="G300" s="145"/>
      <c r="H300" s="103" t="s">
        <v>1394</v>
      </c>
      <c r="I300" s="154">
        <f>ROUND(I299*245/1000,0)</f>
        <v>489</v>
      </c>
      <c r="J300" s="188"/>
      <c r="L300" s="106"/>
    </row>
    <row r="301" spans="1:12" ht="25.5" customHeight="1" x14ac:dyDescent="0.15">
      <c r="A301" s="147" t="s">
        <v>581</v>
      </c>
      <c r="B301" s="147">
        <v>1133</v>
      </c>
      <c r="C301" s="105" t="s">
        <v>1462</v>
      </c>
      <c r="D301" s="184"/>
      <c r="E301" s="190"/>
      <c r="F301" s="105" t="s">
        <v>1385</v>
      </c>
      <c r="G301" s="145"/>
      <c r="H301" s="103" t="s">
        <v>1396</v>
      </c>
      <c r="I301" s="154">
        <f>ROUND(I299*224/1000,0)</f>
        <v>447</v>
      </c>
      <c r="J301" s="188"/>
      <c r="L301" s="106"/>
    </row>
    <row r="302" spans="1:12" ht="25.5" customHeight="1" x14ac:dyDescent="0.15">
      <c r="A302" s="147" t="s">
        <v>581</v>
      </c>
      <c r="B302" s="147">
        <v>1134</v>
      </c>
      <c r="C302" s="105" t="s">
        <v>1463</v>
      </c>
      <c r="D302" s="184"/>
      <c r="E302" s="190"/>
      <c r="F302" s="105" t="s">
        <v>1387</v>
      </c>
      <c r="G302" s="145"/>
      <c r="H302" s="103" t="s">
        <v>1398</v>
      </c>
      <c r="I302" s="154">
        <f>ROUND(I299*182/1000,0)</f>
        <v>363</v>
      </c>
      <c r="J302" s="188"/>
      <c r="L302" s="106"/>
    </row>
    <row r="303" spans="1:12" ht="25.5" customHeight="1" x14ac:dyDescent="0.15">
      <c r="A303" s="147" t="s">
        <v>581</v>
      </c>
      <c r="B303" s="147">
        <v>6620</v>
      </c>
      <c r="C303" s="105" t="s">
        <v>857</v>
      </c>
      <c r="D303" s="184"/>
      <c r="E303" s="190"/>
      <c r="F303" s="105" t="s">
        <v>1389</v>
      </c>
      <c r="G303" s="145"/>
      <c r="H303" s="103" t="s">
        <v>580</v>
      </c>
      <c r="I303" s="154">
        <f>ROUND($I299*145/1000,0)</f>
        <v>290</v>
      </c>
      <c r="J303" s="188"/>
      <c r="L303" s="106"/>
    </row>
    <row r="304" spans="1:12" ht="25.5" customHeight="1" x14ac:dyDescent="0.15">
      <c r="A304" s="147" t="s">
        <v>581</v>
      </c>
      <c r="B304" s="147">
        <v>6621</v>
      </c>
      <c r="C304" s="105" t="s">
        <v>858</v>
      </c>
      <c r="D304" s="184"/>
      <c r="E304" s="190"/>
      <c r="F304" s="105" t="s">
        <v>1390</v>
      </c>
      <c r="G304" s="145" t="s">
        <v>527</v>
      </c>
      <c r="H304" s="103" t="s">
        <v>555</v>
      </c>
      <c r="I304" s="154">
        <f>ROUND($I299*221/1000,0)</f>
        <v>441</v>
      </c>
      <c r="J304" s="188"/>
      <c r="L304" s="106"/>
    </row>
    <row r="305" spans="1:12" ht="25.5" customHeight="1" x14ac:dyDescent="0.15">
      <c r="A305" s="147" t="s">
        <v>581</v>
      </c>
      <c r="B305" s="147">
        <v>6622</v>
      </c>
      <c r="C305" s="105" t="s">
        <v>859</v>
      </c>
      <c r="D305" s="184"/>
      <c r="E305" s="190"/>
      <c r="F305" s="105"/>
      <c r="G305" s="145" t="s">
        <v>529</v>
      </c>
      <c r="H305" s="103" t="s">
        <v>557</v>
      </c>
      <c r="I305" s="154">
        <f>ROUND(I299*208/1000,0)</f>
        <v>415</v>
      </c>
      <c r="J305" s="188"/>
      <c r="L305" s="106"/>
    </row>
    <row r="306" spans="1:12" ht="25.5" customHeight="1" x14ac:dyDescent="0.15">
      <c r="A306" s="147" t="s">
        <v>581</v>
      </c>
      <c r="B306" s="147">
        <v>6623</v>
      </c>
      <c r="C306" s="105" t="s">
        <v>860</v>
      </c>
      <c r="D306" s="184"/>
      <c r="E306" s="190"/>
      <c r="F306" s="105"/>
      <c r="G306" s="145" t="s">
        <v>531</v>
      </c>
      <c r="H306" s="103" t="s">
        <v>559</v>
      </c>
      <c r="I306" s="154">
        <f>ROUND(I299*200/1000,0)</f>
        <v>399</v>
      </c>
      <c r="J306" s="188"/>
      <c r="L306" s="106"/>
    </row>
    <row r="307" spans="1:12" ht="25.5" customHeight="1" x14ac:dyDescent="0.15">
      <c r="A307" s="147" t="s">
        <v>581</v>
      </c>
      <c r="B307" s="147">
        <v>6624</v>
      </c>
      <c r="C307" s="105" t="s">
        <v>861</v>
      </c>
      <c r="D307" s="184"/>
      <c r="E307" s="190"/>
      <c r="F307" s="105"/>
      <c r="G307" s="145" t="s">
        <v>533</v>
      </c>
      <c r="H307" s="103" t="s">
        <v>561</v>
      </c>
      <c r="I307" s="154">
        <f>ROUND(I299*187/1000,0)</f>
        <v>373</v>
      </c>
      <c r="J307" s="188"/>
      <c r="L307" s="106"/>
    </row>
    <row r="308" spans="1:12" ht="25.5" customHeight="1" x14ac:dyDescent="0.15">
      <c r="A308" s="147" t="s">
        <v>581</v>
      </c>
      <c r="B308" s="147">
        <v>6625</v>
      </c>
      <c r="C308" s="105" t="s">
        <v>862</v>
      </c>
      <c r="D308" s="184"/>
      <c r="E308" s="190"/>
      <c r="F308" s="105"/>
      <c r="G308" s="145" t="s">
        <v>535</v>
      </c>
      <c r="H308" s="103" t="s">
        <v>563</v>
      </c>
      <c r="I308" s="154">
        <f>ROUND(I299*184/1000,0)</f>
        <v>367</v>
      </c>
      <c r="J308" s="188"/>
      <c r="L308" s="106"/>
    </row>
    <row r="309" spans="1:12" ht="25.5" customHeight="1" x14ac:dyDescent="0.15">
      <c r="A309" s="147" t="s">
        <v>581</v>
      </c>
      <c r="B309" s="147">
        <v>6626</v>
      </c>
      <c r="C309" s="105" t="s">
        <v>863</v>
      </c>
      <c r="D309" s="184"/>
      <c r="E309" s="190"/>
      <c r="F309" s="105"/>
      <c r="G309" s="145" t="s">
        <v>537</v>
      </c>
      <c r="H309" s="103" t="s">
        <v>565</v>
      </c>
      <c r="I309" s="154">
        <f>ROUND(I299*163/1000,0)</f>
        <v>326</v>
      </c>
      <c r="J309" s="188"/>
      <c r="L309" s="106"/>
    </row>
    <row r="310" spans="1:12" ht="25.5" customHeight="1" x14ac:dyDescent="0.15">
      <c r="A310" s="147" t="s">
        <v>581</v>
      </c>
      <c r="B310" s="147">
        <v>6627</v>
      </c>
      <c r="C310" s="105" t="s">
        <v>864</v>
      </c>
      <c r="D310" s="184"/>
      <c r="E310" s="190"/>
      <c r="F310" s="105"/>
      <c r="G310" s="145" t="s">
        <v>539</v>
      </c>
      <c r="H310" s="103" t="s">
        <v>565</v>
      </c>
      <c r="I310" s="154">
        <f>ROUND(I299*163/1000,0)</f>
        <v>326</v>
      </c>
      <c r="J310" s="188"/>
      <c r="L310" s="106"/>
    </row>
    <row r="311" spans="1:12" ht="25.5" customHeight="1" x14ac:dyDescent="0.15">
      <c r="A311" s="147" t="s">
        <v>581</v>
      </c>
      <c r="B311" s="147">
        <v>6628</v>
      </c>
      <c r="C311" s="105" t="s">
        <v>865</v>
      </c>
      <c r="D311" s="184"/>
      <c r="E311" s="190"/>
      <c r="F311" s="105"/>
      <c r="G311" s="145" t="s">
        <v>541</v>
      </c>
      <c r="H311" s="103" t="s">
        <v>567</v>
      </c>
      <c r="I311" s="154">
        <f>ROUND(I299*158/1000,0)</f>
        <v>316</v>
      </c>
      <c r="J311" s="188"/>
      <c r="L311" s="106"/>
    </row>
    <row r="312" spans="1:12" ht="25.5" customHeight="1" x14ac:dyDescent="0.15">
      <c r="A312" s="147" t="s">
        <v>581</v>
      </c>
      <c r="B312" s="147">
        <v>6629</v>
      </c>
      <c r="C312" s="105" t="s">
        <v>866</v>
      </c>
      <c r="D312" s="184"/>
      <c r="E312" s="190"/>
      <c r="F312" s="105"/>
      <c r="G312" s="145" t="s">
        <v>543</v>
      </c>
      <c r="H312" s="103" t="s">
        <v>569</v>
      </c>
      <c r="I312" s="154">
        <f>ROUND(I299*142/1000,0)</f>
        <v>284</v>
      </c>
      <c r="J312" s="188"/>
      <c r="L312" s="106"/>
    </row>
    <row r="313" spans="1:12" ht="25.5" customHeight="1" x14ac:dyDescent="0.15">
      <c r="A313" s="147" t="s">
        <v>581</v>
      </c>
      <c r="B313" s="147">
        <v>6630</v>
      </c>
      <c r="C313" s="105" t="s">
        <v>867</v>
      </c>
      <c r="D313" s="184"/>
      <c r="E313" s="190"/>
      <c r="F313" s="105"/>
      <c r="G313" s="145" t="s">
        <v>545</v>
      </c>
      <c r="H313" s="103" t="s">
        <v>571</v>
      </c>
      <c r="I313" s="154">
        <f>ROUND(I299*139/1000,0)</f>
        <v>278</v>
      </c>
      <c r="J313" s="188"/>
      <c r="L313" s="106"/>
    </row>
    <row r="314" spans="1:12" ht="25.5" customHeight="1" x14ac:dyDescent="0.15">
      <c r="A314" s="147" t="s">
        <v>581</v>
      </c>
      <c r="B314" s="147">
        <v>6631</v>
      </c>
      <c r="C314" s="105" t="s">
        <v>868</v>
      </c>
      <c r="D314" s="184"/>
      <c r="E314" s="190"/>
      <c r="F314" s="105"/>
      <c r="G314" s="145" t="s">
        <v>547</v>
      </c>
      <c r="H314" s="103" t="s">
        <v>573</v>
      </c>
      <c r="I314" s="154">
        <f>ROUND(I299*121/1000,0)</f>
        <v>242</v>
      </c>
      <c r="J314" s="188"/>
      <c r="L314" s="106"/>
    </row>
    <row r="315" spans="1:12" ht="25.5" customHeight="1" x14ac:dyDescent="0.15">
      <c r="A315" s="147" t="s">
        <v>581</v>
      </c>
      <c r="B315" s="147">
        <v>6632</v>
      </c>
      <c r="C315" s="105" t="s">
        <v>869</v>
      </c>
      <c r="D315" s="184"/>
      <c r="E315" s="190"/>
      <c r="F315" s="105"/>
      <c r="G315" s="145" t="s">
        <v>549</v>
      </c>
      <c r="H315" s="103" t="s">
        <v>575</v>
      </c>
      <c r="I315" s="154">
        <f>ROUND(I299*118/1000,0)</f>
        <v>236</v>
      </c>
      <c r="J315" s="188"/>
      <c r="L315" s="106"/>
    </row>
    <row r="316" spans="1:12" ht="25.5" customHeight="1" x14ac:dyDescent="0.15">
      <c r="A316" s="147" t="s">
        <v>581</v>
      </c>
      <c r="B316" s="147">
        <v>6633</v>
      </c>
      <c r="C316" s="105" t="s">
        <v>870</v>
      </c>
      <c r="D316" s="184"/>
      <c r="E316" s="190"/>
      <c r="F316" s="105"/>
      <c r="G316" s="145" t="s">
        <v>551</v>
      </c>
      <c r="H316" s="103" t="s">
        <v>173</v>
      </c>
      <c r="I316" s="154">
        <f>ROUND(I299*100/1000,0)</f>
        <v>200</v>
      </c>
      <c r="J316" s="188"/>
      <c r="L316" s="106"/>
    </row>
    <row r="317" spans="1:12" ht="25.5" customHeight="1" x14ac:dyDescent="0.15">
      <c r="A317" s="147" t="s">
        <v>581</v>
      </c>
      <c r="B317" s="147">
        <v>6634</v>
      </c>
      <c r="C317" s="105" t="s">
        <v>871</v>
      </c>
      <c r="D317" s="184"/>
      <c r="E317" s="190"/>
      <c r="F317" s="105"/>
      <c r="G317" s="145" t="s">
        <v>553</v>
      </c>
      <c r="H317" s="103" t="s">
        <v>578</v>
      </c>
      <c r="I317" s="154">
        <f>ROUND(I299*76/1000,0)</f>
        <v>152</v>
      </c>
      <c r="J317" s="188"/>
      <c r="L317" s="106"/>
    </row>
    <row r="318" spans="1:12" ht="25.5" customHeight="1" x14ac:dyDescent="0.15">
      <c r="A318" s="147" t="s">
        <v>581</v>
      </c>
      <c r="B318" s="147">
        <v>8413</v>
      </c>
      <c r="C318" s="105" t="s">
        <v>1464</v>
      </c>
      <c r="D318" s="184"/>
      <c r="E318" s="190"/>
      <c r="F318" s="105" t="s">
        <v>326</v>
      </c>
      <c r="G318" s="145"/>
      <c r="H318" s="103" t="s">
        <v>355</v>
      </c>
      <c r="I318" s="122">
        <v>-20</v>
      </c>
      <c r="J318" s="189"/>
      <c r="L318" s="106"/>
    </row>
    <row r="319" spans="1:12" ht="25.5" customHeight="1" x14ac:dyDescent="0.15">
      <c r="A319" s="147" t="s">
        <v>581</v>
      </c>
      <c r="B319" s="147">
        <v>1141</v>
      </c>
      <c r="C319" s="105" t="s">
        <v>1465</v>
      </c>
      <c r="D319" s="184"/>
      <c r="E319" s="184" t="s">
        <v>332</v>
      </c>
      <c r="F319" s="285"/>
      <c r="G319" s="285"/>
      <c r="H319" s="285"/>
      <c r="I319" s="104">
        <v>65</v>
      </c>
      <c r="J319" s="183" t="s">
        <v>227</v>
      </c>
      <c r="L319" s="106"/>
    </row>
    <row r="320" spans="1:12" ht="25.5" customHeight="1" x14ac:dyDescent="0.15">
      <c r="A320" s="147" t="s">
        <v>581</v>
      </c>
      <c r="B320" s="147">
        <v>1142</v>
      </c>
      <c r="C320" s="105" t="s">
        <v>1466</v>
      </c>
      <c r="D320" s="184"/>
      <c r="E320" s="184"/>
      <c r="F320" s="105" t="s">
        <v>1383</v>
      </c>
      <c r="G320" s="145"/>
      <c r="H320" s="103" t="s">
        <v>1394</v>
      </c>
      <c r="I320" s="154">
        <f>ROUND(I319*245/1000,0)</f>
        <v>16</v>
      </c>
      <c r="J320" s="183"/>
      <c r="L320" s="106"/>
    </row>
    <row r="321" spans="1:12" ht="25.5" customHeight="1" x14ac:dyDescent="0.15">
      <c r="A321" s="147" t="s">
        <v>581</v>
      </c>
      <c r="B321" s="147">
        <v>1143</v>
      </c>
      <c r="C321" s="105" t="s">
        <v>1467</v>
      </c>
      <c r="D321" s="184"/>
      <c r="E321" s="184"/>
      <c r="F321" s="105" t="s">
        <v>1385</v>
      </c>
      <c r="G321" s="145"/>
      <c r="H321" s="103" t="s">
        <v>1396</v>
      </c>
      <c r="I321" s="154">
        <f>ROUND(I319*224/1000,0)</f>
        <v>15</v>
      </c>
      <c r="J321" s="183"/>
      <c r="L321" s="106"/>
    </row>
    <row r="322" spans="1:12" ht="25.5" customHeight="1" x14ac:dyDescent="0.15">
      <c r="A322" s="147" t="s">
        <v>581</v>
      </c>
      <c r="B322" s="147">
        <v>1144</v>
      </c>
      <c r="C322" s="105" t="s">
        <v>1468</v>
      </c>
      <c r="D322" s="184"/>
      <c r="E322" s="184"/>
      <c r="F322" s="105" t="s">
        <v>1387</v>
      </c>
      <c r="G322" s="145"/>
      <c r="H322" s="103" t="s">
        <v>1398</v>
      </c>
      <c r="I322" s="154">
        <f>ROUND(I319*182/1000,0)</f>
        <v>12</v>
      </c>
      <c r="J322" s="183"/>
      <c r="L322" s="106"/>
    </row>
    <row r="323" spans="1:12" ht="25.5" customHeight="1" x14ac:dyDescent="0.15">
      <c r="A323" s="147" t="s">
        <v>581</v>
      </c>
      <c r="B323" s="147">
        <v>6720</v>
      </c>
      <c r="C323" s="105" t="s">
        <v>872</v>
      </c>
      <c r="D323" s="184"/>
      <c r="E323" s="184"/>
      <c r="F323" s="105" t="s">
        <v>1389</v>
      </c>
      <c r="G323" s="145"/>
      <c r="H323" s="103" t="s">
        <v>580</v>
      </c>
      <c r="I323" s="154">
        <f>ROUND($I319*145/1000,0)</f>
        <v>9</v>
      </c>
      <c r="J323" s="183"/>
      <c r="L323" s="106"/>
    </row>
    <row r="324" spans="1:12" ht="25.5" customHeight="1" x14ac:dyDescent="0.15">
      <c r="A324" s="147" t="s">
        <v>581</v>
      </c>
      <c r="B324" s="147">
        <v>6721</v>
      </c>
      <c r="C324" s="105" t="s">
        <v>873</v>
      </c>
      <c r="D324" s="184"/>
      <c r="E324" s="184"/>
      <c r="F324" s="105" t="s">
        <v>1390</v>
      </c>
      <c r="G324" s="145" t="s">
        <v>527</v>
      </c>
      <c r="H324" s="103" t="s">
        <v>555</v>
      </c>
      <c r="I324" s="154">
        <f>ROUND($I319*221/1000,0)</f>
        <v>14</v>
      </c>
      <c r="J324" s="183"/>
      <c r="L324" s="106"/>
    </row>
    <row r="325" spans="1:12" ht="25.5" customHeight="1" x14ac:dyDescent="0.15">
      <c r="A325" s="147" t="s">
        <v>581</v>
      </c>
      <c r="B325" s="147">
        <v>6722</v>
      </c>
      <c r="C325" s="105" t="s">
        <v>874</v>
      </c>
      <c r="D325" s="184"/>
      <c r="E325" s="184"/>
      <c r="F325" s="105"/>
      <c r="G325" s="145" t="s">
        <v>529</v>
      </c>
      <c r="H325" s="103" t="s">
        <v>557</v>
      </c>
      <c r="I325" s="154">
        <f>ROUND(I319*208/1000,0)</f>
        <v>14</v>
      </c>
      <c r="J325" s="183"/>
      <c r="L325" s="106"/>
    </row>
    <row r="326" spans="1:12" ht="25.5" customHeight="1" x14ac:dyDescent="0.15">
      <c r="A326" s="147" t="s">
        <v>581</v>
      </c>
      <c r="B326" s="147">
        <v>6723</v>
      </c>
      <c r="C326" s="105" t="s">
        <v>875</v>
      </c>
      <c r="D326" s="184"/>
      <c r="E326" s="184"/>
      <c r="F326" s="105"/>
      <c r="G326" s="145" t="s">
        <v>531</v>
      </c>
      <c r="H326" s="103" t="s">
        <v>559</v>
      </c>
      <c r="I326" s="154">
        <f>ROUND(I319*200/1000,0)</f>
        <v>13</v>
      </c>
      <c r="J326" s="183"/>
      <c r="L326" s="106"/>
    </row>
    <row r="327" spans="1:12" ht="25.5" customHeight="1" x14ac:dyDescent="0.15">
      <c r="A327" s="147" t="s">
        <v>581</v>
      </c>
      <c r="B327" s="147">
        <v>6724</v>
      </c>
      <c r="C327" s="105" t="s">
        <v>876</v>
      </c>
      <c r="D327" s="184"/>
      <c r="E327" s="184"/>
      <c r="F327" s="105"/>
      <c r="G327" s="145" t="s">
        <v>533</v>
      </c>
      <c r="H327" s="103" t="s">
        <v>561</v>
      </c>
      <c r="I327" s="154">
        <f>ROUND(I319*187/1000,0)</f>
        <v>12</v>
      </c>
      <c r="J327" s="183"/>
      <c r="L327" s="106"/>
    </row>
    <row r="328" spans="1:12" ht="25.5" customHeight="1" x14ac:dyDescent="0.15">
      <c r="A328" s="147" t="s">
        <v>581</v>
      </c>
      <c r="B328" s="147">
        <v>6725</v>
      </c>
      <c r="C328" s="105" t="s">
        <v>877</v>
      </c>
      <c r="D328" s="184"/>
      <c r="E328" s="184"/>
      <c r="F328" s="105"/>
      <c r="G328" s="145" t="s">
        <v>535</v>
      </c>
      <c r="H328" s="103" t="s">
        <v>563</v>
      </c>
      <c r="I328" s="154">
        <f>ROUND(I319*184/1000,0)</f>
        <v>12</v>
      </c>
      <c r="J328" s="183"/>
      <c r="L328" s="106"/>
    </row>
    <row r="329" spans="1:12" ht="25.5" customHeight="1" x14ac:dyDescent="0.15">
      <c r="A329" s="147" t="s">
        <v>581</v>
      </c>
      <c r="B329" s="147">
        <v>6726</v>
      </c>
      <c r="C329" s="105" t="s">
        <v>878</v>
      </c>
      <c r="D329" s="184"/>
      <c r="E329" s="184"/>
      <c r="F329" s="105"/>
      <c r="G329" s="145" t="s">
        <v>537</v>
      </c>
      <c r="H329" s="103" t="s">
        <v>565</v>
      </c>
      <c r="I329" s="154">
        <f>ROUND(I319*163/1000,0)</f>
        <v>11</v>
      </c>
      <c r="J329" s="183"/>
      <c r="L329" s="106"/>
    </row>
    <row r="330" spans="1:12" ht="25.5" customHeight="1" x14ac:dyDescent="0.15">
      <c r="A330" s="147" t="s">
        <v>581</v>
      </c>
      <c r="B330" s="147">
        <v>6727</v>
      </c>
      <c r="C330" s="105" t="s">
        <v>879</v>
      </c>
      <c r="D330" s="184"/>
      <c r="E330" s="184"/>
      <c r="F330" s="105"/>
      <c r="G330" s="145" t="s">
        <v>539</v>
      </c>
      <c r="H330" s="103" t="s">
        <v>565</v>
      </c>
      <c r="I330" s="154">
        <f>ROUND(I319*163/1000,0)</f>
        <v>11</v>
      </c>
      <c r="J330" s="183"/>
      <c r="L330" s="106"/>
    </row>
    <row r="331" spans="1:12" ht="25.5" customHeight="1" x14ac:dyDescent="0.15">
      <c r="A331" s="147" t="s">
        <v>581</v>
      </c>
      <c r="B331" s="147">
        <v>6728</v>
      </c>
      <c r="C331" s="105" t="s">
        <v>880</v>
      </c>
      <c r="D331" s="184"/>
      <c r="E331" s="184"/>
      <c r="F331" s="105"/>
      <c r="G331" s="145" t="s">
        <v>541</v>
      </c>
      <c r="H331" s="103" t="s">
        <v>567</v>
      </c>
      <c r="I331" s="154">
        <f>ROUND(I319*158/1000,0)</f>
        <v>10</v>
      </c>
      <c r="J331" s="183"/>
      <c r="L331" s="106"/>
    </row>
    <row r="332" spans="1:12" ht="25.5" customHeight="1" x14ac:dyDescent="0.15">
      <c r="A332" s="147" t="s">
        <v>581</v>
      </c>
      <c r="B332" s="147">
        <v>6729</v>
      </c>
      <c r="C332" s="105" t="s">
        <v>881</v>
      </c>
      <c r="D332" s="184"/>
      <c r="E332" s="184"/>
      <c r="F332" s="105"/>
      <c r="G332" s="145" t="s">
        <v>543</v>
      </c>
      <c r="H332" s="103" t="s">
        <v>569</v>
      </c>
      <c r="I332" s="154">
        <f>ROUND(I319*142/1000,0)</f>
        <v>9</v>
      </c>
      <c r="J332" s="183"/>
      <c r="L332" s="106"/>
    </row>
    <row r="333" spans="1:12" ht="25.5" customHeight="1" x14ac:dyDescent="0.15">
      <c r="A333" s="147" t="s">
        <v>581</v>
      </c>
      <c r="B333" s="147">
        <v>6730</v>
      </c>
      <c r="C333" s="105" t="s">
        <v>882</v>
      </c>
      <c r="D333" s="184"/>
      <c r="E333" s="184"/>
      <c r="F333" s="105"/>
      <c r="G333" s="145" t="s">
        <v>545</v>
      </c>
      <c r="H333" s="103" t="s">
        <v>571</v>
      </c>
      <c r="I333" s="154">
        <f>ROUND(I319*139/1000,0)</f>
        <v>9</v>
      </c>
      <c r="J333" s="183"/>
      <c r="L333" s="106"/>
    </row>
    <row r="334" spans="1:12" ht="25.5" customHeight="1" x14ac:dyDescent="0.15">
      <c r="A334" s="147" t="s">
        <v>581</v>
      </c>
      <c r="B334" s="147">
        <v>6731</v>
      </c>
      <c r="C334" s="105" t="s">
        <v>883</v>
      </c>
      <c r="D334" s="184"/>
      <c r="E334" s="184"/>
      <c r="F334" s="105"/>
      <c r="G334" s="145" t="s">
        <v>547</v>
      </c>
      <c r="H334" s="103" t="s">
        <v>573</v>
      </c>
      <c r="I334" s="154">
        <f>ROUND(I319*121/1000,0)</f>
        <v>8</v>
      </c>
      <c r="J334" s="183"/>
      <c r="L334" s="106"/>
    </row>
    <row r="335" spans="1:12" ht="25.5" customHeight="1" x14ac:dyDescent="0.15">
      <c r="A335" s="147" t="s">
        <v>581</v>
      </c>
      <c r="B335" s="147">
        <v>6732</v>
      </c>
      <c r="C335" s="105" t="s">
        <v>884</v>
      </c>
      <c r="D335" s="184"/>
      <c r="E335" s="184"/>
      <c r="F335" s="105"/>
      <c r="G335" s="145" t="s">
        <v>549</v>
      </c>
      <c r="H335" s="103" t="s">
        <v>575</v>
      </c>
      <c r="I335" s="154">
        <f>ROUND(I319*118/1000,0)</f>
        <v>8</v>
      </c>
      <c r="J335" s="183"/>
      <c r="L335" s="106"/>
    </row>
    <row r="336" spans="1:12" ht="25.5" customHeight="1" x14ac:dyDescent="0.15">
      <c r="A336" s="147" t="s">
        <v>581</v>
      </c>
      <c r="B336" s="147">
        <v>6733</v>
      </c>
      <c r="C336" s="105" t="s">
        <v>885</v>
      </c>
      <c r="D336" s="184"/>
      <c r="E336" s="184"/>
      <c r="F336" s="105"/>
      <c r="G336" s="145" t="s">
        <v>551</v>
      </c>
      <c r="H336" s="103" t="s">
        <v>173</v>
      </c>
      <c r="I336" s="154">
        <f>ROUND(I319*100/1000,0)</f>
        <v>7</v>
      </c>
      <c r="J336" s="183"/>
      <c r="L336" s="106"/>
    </row>
    <row r="337" spans="1:12" ht="25.5" customHeight="1" x14ac:dyDescent="0.15">
      <c r="A337" s="147" t="s">
        <v>581</v>
      </c>
      <c r="B337" s="147">
        <v>6734</v>
      </c>
      <c r="C337" s="105" t="s">
        <v>886</v>
      </c>
      <c r="D337" s="184"/>
      <c r="E337" s="184"/>
      <c r="F337" s="105"/>
      <c r="G337" s="145" t="s">
        <v>553</v>
      </c>
      <c r="H337" s="103" t="s">
        <v>578</v>
      </c>
      <c r="I337" s="154">
        <f>ROUND(I319*76/1000,0)</f>
        <v>5</v>
      </c>
      <c r="J337" s="183"/>
      <c r="L337" s="106"/>
    </row>
    <row r="338" spans="1:12" ht="25.5" customHeight="1" x14ac:dyDescent="0.15">
      <c r="A338" s="147" t="s">
        <v>581</v>
      </c>
      <c r="B338" s="147">
        <v>8414</v>
      </c>
      <c r="C338" s="105" t="s">
        <v>1469</v>
      </c>
      <c r="D338" s="184"/>
      <c r="E338" s="184"/>
      <c r="F338" s="105" t="s">
        <v>326</v>
      </c>
      <c r="G338" s="145"/>
      <c r="H338" s="103" t="s">
        <v>333</v>
      </c>
      <c r="I338" s="122">
        <v>-1</v>
      </c>
      <c r="J338" s="183"/>
      <c r="L338" s="106"/>
    </row>
    <row r="339" spans="1:12" ht="25.5" customHeight="1" x14ac:dyDescent="0.15">
      <c r="A339" s="147" t="s">
        <v>581</v>
      </c>
      <c r="B339" s="147">
        <v>1151</v>
      </c>
      <c r="C339" s="105" t="s">
        <v>1470</v>
      </c>
      <c r="D339" s="184"/>
      <c r="E339" s="184" t="s">
        <v>334</v>
      </c>
      <c r="F339" s="301"/>
      <c r="G339" s="302"/>
      <c r="H339" s="303"/>
      <c r="I339" s="104">
        <v>3168</v>
      </c>
      <c r="J339" s="187" t="s">
        <v>323</v>
      </c>
      <c r="L339" s="106"/>
    </row>
    <row r="340" spans="1:12" ht="25.5" customHeight="1" x14ac:dyDescent="0.15">
      <c r="A340" s="147" t="s">
        <v>581</v>
      </c>
      <c r="B340" s="147">
        <v>1152</v>
      </c>
      <c r="C340" s="105" t="s">
        <v>1471</v>
      </c>
      <c r="D340" s="184"/>
      <c r="E340" s="184"/>
      <c r="F340" s="105" t="s">
        <v>1383</v>
      </c>
      <c r="G340" s="145"/>
      <c r="H340" s="103" t="s">
        <v>1394</v>
      </c>
      <c r="I340" s="154">
        <f>ROUND(I339*245/1000,0)</f>
        <v>776</v>
      </c>
      <c r="J340" s="188"/>
      <c r="L340" s="106"/>
    </row>
    <row r="341" spans="1:12" ht="25.5" customHeight="1" x14ac:dyDescent="0.15">
      <c r="A341" s="147" t="s">
        <v>581</v>
      </c>
      <c r="B341" s="147">
        <v>1153</v>
      </c>
      <c r="C341" s="105" t="s">
        <v>1472</v>
      </c>
      <c r="D341" s="184"/>
      <c r="E341" s="184"/>
      <c r="F341" s="105" t="s">
        <v>1385</v>
      </c>
      <c r="G341" s="145"/>
      <c r="H341" s="103" t="s">
        <v>1396</v>
      </c>
      <c r="I341" s="154">
        <f>ROUND(I339*224/1000,0)</f>
        <v>710</v>
      </c>
      <c r="J341" s="188"/>
      <c r="L341" s="106"/>
    </row>
    <row r="342" spans="1:12" ht="25.5" customHeight="1" x14ac:dyDescent="0.15">
      <c r="A342" s="147" t="s">
        <v>581</v>
      </c>
      <c r="B342" s="147">
        <v>1154</v>
      </c>
      <c r="C342" s="105" t="s">
        <v>1473</v>
      </c>
      <c r="D342" s="184"/>
      <c r="E342" s="184"/>
      <c r="F342" s="105" t="s">
        <v>1387</v>
      </c>
      <c r="G342" s="145"/>
      <c r="H342" s="103" t="s">
        <v>1398</v>
      </c>
      <c r="I342" s="154">
        <f>ROUND(I339*182/1000,0)</f>
        <v>577</v>
      </c>
      <c r="J342" s="188"/>
      <c r="L342" s="106"/>
    </row>
    <row r="343" spans="1:12" ht="25.5" customHeight="1" x14ac:dyDescent="0.15">
      <c r="A343" s="147" t="s">
        <v>581</v>
      </c>
      <c r="B343" s="147">
        <v>6640</v>
      </c>
      <c r="C343" s="105" t="s">
        <v>887</v>
      </c>
      <c r="D343" s="184"/>
      <c r="E343" s="184"/>
      <c r="F343" s="105" t="s">
        <v>1389</v>
      </c>
      <c r="G343" s="145"/>
      <c r="H343" s="103" t="s">
        <v>580</v>
      </c>
      <c r="I343" s="154">
        <f>ROUND($I339*145/1000,0)</f>
        <v>459</v>
      </c>
      <c r="J343" s="188"/>
      <c r="L343" s="106"/>
    </row>
    <row r="344" spans="1:12" ht="25.5" customHeight="1" x14ac:dyDescent="0.15">
      <c r="A344" s="147" t="s">
        <v>581</v>
      </c>
      <c r="B344" s="147">
        <v>6641</v>
      </c>
      <c r="C344" s="105" t="s">
        <v>888</v>
      </c>
      <c r="D344" s="184"/>
      <c r="E344" s="184"/>
      <c r="F344" s="105" t="s">
        <v>1390</v>
      </c>
      <c r="G344" s="145" t="s">
        <v>527</v>
      </c>
      <c r="H344" s="103" t="s">
        <v>555</v>
      </c>
      <c r="I344" s="154">
        <f>ROUND($I339*221/1000,0)</f>
        <v>700</v>
      </c>
      <c r="J344" s="188"/>
      <c r="L344" s="106"/>
    </row>
    <row r="345" spans="1:12" ht="25.5" customHeight="1" x14ac:dyDescent="0.15">
      <c r="A345" s="147" t="s">
        <v>581</v>
      </c>
      <c r="B345" s="147">
        <v>6642</v>
      </c>
      <c r="C345" s="105" t="s">
        <v>889</v>
      </c>
      <c r="D345" s="184"/>
      <c r="E345" s="184"/>
      <c r="F345" s="105"/>
      <c r="G345" s="145" t="s">
        <v>529</v>
      </c>
      <c r="H345" s="103" t="s">
        <v>557</v>
      </c>
      <c r="I345" s="154">
        <f>ROUND(I339*208/1000,0)</f>
        <v>659</v>
      </c>
      <c r="J345" s="188"/>
      <c r="L345" s="106"/>
    </row>
    <row r="346" spans="1:12" ht="25.5" customHeight="1" x14ac:dyDescent="0.15">
      <c r="A346" s="147" t="s">
        <v>581</v>
      </c>
      <c r="B346" s="147">
        <v>6643</v>
      </c>
      <c r="C346" s="105" t="s">
        <v>890</v>
      </c>
      <c r="D346" s="184"/>
      <c r="E346" s="184"/>
      <c r="F346" s="105"/>
      <c r="G346" s="145" t="s">
        <v>531</v>
      </c>
      <c r="H346" s="103" t="s">
        <v>559</v>
      </c>
      <c r="I346" s="154">
        <f>ROUND(I339*200/1000,0)</f>
        <v>634</v>
      </c>
      <c r="J346" s="188"/>
      <c r="L346" s="106"/>
    </row>
    <row r="347" spans="1:12" ht="25.5" customHeight="1" x14ac:dyDescent="0.15">
      <c r="A347" s="147" t="s">
        <v>581</v>
      </c>
      <c r="B347" s="147">
        <v>6644</v>
      </c>
      <c r="C347" s="105" t="s">
        <v>891</v>
      </c>
      <c r="D347" s="184"/>
      <c r="E347" s="184"/>
      <c r="F347" s="105"/>
      <c r="G347" s="145" t="s">
        <v>533</v>
      </c>
      <c r="H347" s="103" t="s">
        <v>561</v>
      </c>
      <c r="I347" s="154">
        <f>ROUND(I339*187/1000,0)</f>
        <v>592</v>
      </c>
      <c r="J347" s="188"/>
      <c r="L347" s="106"/>
    </row>
    <row r="348" spans="1:12" ht="25.5" customHeight="1" x14ac:dyDescent="0.15">
      <c r="A348" s="147" t="s">
        <v>581</v>
      </c>
      <c r="B348" s="147">
        <v>6645</v>
      </c>
      <c r="C348" s="105" t="s">
        <v>892</v>
      </c>
      <c r="D348" s="184"/>
      <c r="E348" s="184"/>
      <c r="F348" s="105"/>
      <c r="G348" s="145" t="s">
        <v>535</v>
      </c>
      <c r="H348" s="103" t="s">
        <v>563</v>
      </c>
      <c r="I348" s="154">
        <f>ROUND(I339*184/1000,0)</f>
        <v>583</v>
      </c>
      <c r="J348" s="188"/>
      <c r="L348" s="106"/>
    </row>
    <row r="349" spans="1:12" ht="25.5" customHeight="1" x14ac:dyDescent="0.15">
      <c r="A349" s="147" t="s">
        <v>581</v>
      </c>
      <c r="B349" s="147">
        <v>6646</v>
      </c>
      <c r="C349" s="105" t="s">
        <v>893</v>
      </c>
      <c r="D349" s="184"/>
      <c r="E349" s="184"/>
      <c r="F349" s="105"/>
      <c r="G349" s="145" t="s">
        <v>537</v>
      </c>
      <c r="H349" s="103" t="s">
        <v>565</v>
      </c>
      <c r="I349" s="154">
        <f>ROUND(I339*163/1000,0)</f>
        <v>516</v>
      </c>
      <c r="J349" s="188"/>
      <c r="L349" s="106"/>
    </row>
    <row r="350" spans="1:12" ht="25.5" customHeight="1" x14ac:dyDescent="0.15">
      <c r="A350" s="147" t="s">
        <v>581</v>
      </c>
      <c r="B350" s="147">
        <v>6647</v>
      </c>
      <c r="C350" s="105" t="s">
        <v>894</v>
      </c>
      <c r="D350" s="184"/>
      <c r="E350" s="184"/>
      <c r="F350" s="105"/>
      <c r="G350" s="145" t="s">
        <v>539</v>
      </c>
      <c r="H350" s="103" t="s">
        <v>565</v>
      </c>
      <c r="I350" s="154">
        <f>ROUND(I339*163/1000,0)</f>
        <v>516</v>
      </c>
      <c r="J350" s="188"/>
      <c r="L350" s="106"/>
    </row>
    <row r="351" spans="1:12" ht="25.5" customHeight="1" x14ac:dyDescent="0.15">
      <c r="A351" s="147" t="s">
        <v>581</v>
      </c>
      <c r="B351" s="147">
        <v>6648</v>
      </c>
      <c r="C351" s="105" t="s">
        <v>895</v>
      </c>
      <c r="D351" s="184"/>
      <c r="E351" s="184"/>
      <c r="F351" s="105"/>
      <c r="G351" s="145" t="s">
        <v>541</v>
      </c>
      <c r="H351" s="103" t="s">
        <v>567</v>
      </c>
      <c r="I351" s="154">
        <f>ROUND(I339*158/1000,0)</f>
        <v>501</v>
      </c>
      <c r="J351" s="188"/>
      <c r="L351" s="106"/>
    </row>
    <row r="352" spans="1:12" ht="25.5" customHeight="1" x14ac:dyDescent="0.15">
      <c r="A352" s="147" t="s">
        <v>581</v>
      </c>
      <c r="B352" s="147">
        <v>6649</v>
      </c>
      <c r="C352" s="105" t="s">
        <v>896</v>
      </c>
      <c r="D352" s="184"/>
      <c r="E352" s="184"/>
      <c r="F352" s="105"/>
      <c r="G352" s="145" t="s">
        <v>543</v>
      </c>
      <c r="H352" s="103" t="s">
        <v>569</v>
      </c>
      <c r="I352" s="154">
        <f>ROUND(I339*142/1000,0)</f>
        <v>450</v>
      </c>
      <c r="J352" s="188"/>
      <c r="L352" s="106"/>
    </row>
    <row r="353" spans="1:12" ht="25.5" customHeight="1" x14ac:dyDescent="0.15">
      <c r="A353" s="147" t="s">
        <v>581</v>
      </c>
      <c r="B353" s="147">
        <v>6650</v>
      </c>
      <c r="C353" s="105" t="s">
        <v>897</v>
      </c>
      <c r="D353" s="184"/>
      <c r="E353" s="184"/>
      <c r="F353" s="105"/>
      <c r="G353" s="145" t="s">
        <v>545</v>
      </c>
      <c r="H353" s="103" t="s">
        <v>571</v>
      </c>
      <c r="I353" s="154">
        <f>ROUND(I339*139/1000,0)</f>
        <v>440</v>
      </c>
      <c r="J353" s="188"/>
      <c r="L353" s="106"/>
    </row>
    <row r="354" spans="1:12" ht="25.5" customHeight="1" x14ac:dyDescent="0.15">
      <c r="A354" s="147" t="s">
        <v>581</v>
      </c>
      <c r="B354" s="147">
        <v>6651</v>
      </c>
      <c r="C354" s="105" t="s">
        <v>898</v>
      </c>
      <c r="D354" s="184"/>
      <c r="E354" s="184"/>
      <c r="F354" s="105"/>
      <c r="G354" s="145" t="s">
        <v>547</v>
      </c>
      <c r="H354" s="103" t="s">
        <v>573</v>
      </c>
      <c r="I354" s="154">
        <f>ROUND(I339*121/1000,0)</f>
        <v>383</v>
      </c>
      <c r="J354" s="188"/>
      <c r="L354" s="106"/>
    </row>
    <row r="355" spans="1:12" ht="25.5" customHeight="1" x14ac:dyDescent="0.15">
      <c r="A355" s="147" t="s">
        <v>581</v>
      </c>
      <c r="B355" s="147">
        <v>6652</v>
      </c>
      <c r="C355" s="105" t="s">
        <v>899</v>
      </c>
      <c r="D355" s="184"/>
      <c r="E355" s="184"/>
      <c r="F355" s="105"/>
      <c r="G355" s="145" t="s">
        <v>549</v>
      </c>
      <c r="H355" s="103" t="s">
        <v>575</v>
      </c>
      <c r="I355" s="154">
        <f>ROUND(I339*118/1000,0)</f>
        <v>374</v>
      </c>
      <c r="J355" s="188"/>
      <c r="L355" s="106"/>
    </row>
    <row r="356" spans="1:12" ht="25.5" customHeight="1" x14ac:dyDescent="0.15">
      <c r="A356" s="147" t="s">
        <v>581</v>
      </c>
      <c r="B356" s="147">
        <v>6653</v>
      </c>
      <c r="C356" s="105" t="s">
        <v>900</v>
      </c>
      <c r="D356" s="184"/>
      <c r="E356" s="184"/>
      <c r="F356" s="105"/>
      <c r="G356" s="145" t="s">
        <v>551</v>
      </c>
      <c r="H356" s="103" t="s">
        <v>173</v>
      </c>
      <c r="I356" s="154">
        <f>ROUND(I339*100/1000,0)</f>
        <v>317</v>
      </c>
      <c r="J356" s="188"/>
      <c r="L356" s="106"/>
    </row>
    <row r="357" spans="1:12" ht="25.5" customHeight="1" x14ac:dyDescent="0.15">
      <c r="A357" s="147" t="s">
        <v>581</v>
      </c>
      <c r="B357" s="147">
        <v>6654</v>
      </c>
      <c r="C357" s="105" t="s">
        <v>901</v>
      </c>
      <c r="D357" s="184"/>
      <c r="E357" s="184"/>
      <c r="F357" s="105"/>
      <c r="G357" s="145" t="s">
        <v>553</v>
      </c>
      <c r="H357" s="103" t="s">
        <v>578</v>
      </c>
      <c r="I357" s="154">
        <f>ROUND(I339*76/1000,0)</f>
        <v>241</v>
      </c>
      <c r="J357" s="188"/>
      <c r="L357" s="106"/>
    </row>
    <row r="358" spans="1:12" ht="25.5" customHeight="1" x14ac:dyDescent="0.15">
      <c r="A358" s="147" t="s">
        <v>581</v>
      </c>
      <c r="B358" s="147">
        <v>8415</v>
      </c>
      <c r="C358" s="105" t="s">
        <v>1474</v>
      </c>
      <c r="D358" s="184"/>
      <c r="E358" s="184"/>
      <c r="F358" s="105" t="s">
        <v>326</v>
      </c>
      <c r="G358" s="145"/>
      <c r="H358" s="103" t="s">
        <v>356</v>
      </c>
      <c r="I358" s="122">
        <v>-32</v>
      </c>
      <c r="J358" s="189"/>
      <c r="L358" s="106"/>
    </row>
    <row r="359" spans="1:12" ht="25.5" customHeight="1" x14ac:dyDescent="0.15">
      <c r="A359" s="147" t="s">
        <v>581</v>
      </c>
      <c r="B359" s="147">
        <v>1161</v>
      </c>
      <c r="C359" s="105" t="s">
        <v>1475</v>
      </c>
      <c r="D359" s="184"/>
      <c r="E359" s="284" t="s">
        <v>336</v>
      </c>
      <c r="F359" s="285"/>
      <c r="G359" s="285"/>
      <c r="H359" s="285"/>
      <c r="I359" s="104">
        <v>105</v>
      </c>
      <c r="J359" s="183" t="s">
        <v>227</v>
      </c>
      <c r="L359" s="106"/>
    </row>
    <row r="360" spans="1:12" ht="25.5" customHeight="1" x14ac:dyDescent="0.15">
      <c r="A360" s="147" t="s">
        <v>581</v>
      </c>
      <c r="B360" s="147">
        <v>1162</v>
      </c>
      <c r="C360" s="105" t="s">
        <v>1476</v>
      </c>
      <c r="D360" s="184"/>
      <c r="E360" s="284"/>
      <c r="F360" s="105" t="s">
        <v>1383</v>
      </c>
      <c r="G360" s="145"/>
      <c r="H360" s="103" t="s">
        <v>1394</v>
      </c>
      <c r="I360" s="154">
        <f>ROUND(I359*245/1000,0)</f>
        <v>26</v>
      </c>
      <c r="J360" s="183"/>
      <c r="L360" s="106"/>
    </row>
    <row r="361" spans="1:12" ht="25.5" customHeight="1" x14ac:dyDescent="0.15">
      <c r="A361" s="147" t="s">
        <v>581</v>
      </c>
      <c r="B361" s="147">
        <v>1163</v>
      </c>
      <c r="C361" s="105" t="s">
        <v>1477</v>
      </c>
      <c r="D361" s="184"/>
      <c r="E361" s="284"/>
      <c r="F361" s="105" t="s">
        <v>1385</v>
      </c>
      <c r="G361" s="145"/>
      <c r="H361" s="103" t="s">
        <v>1396</v>
      </c>
      <c r="I361" s="154">
        <f>ROUND(I359*224/1000,0)</f>
        <v>24</v>
      </c>
      <c r="J361" s="183"/>
      <c r="L361" s="106"/>
    </row>
    <row r="362" spans="1:12" ht="25.5" customHeight="1" x14ac:dyDescent="0.15">
      <c r="A362" s="147" t="s">
        <v>581</v>
      </c>
      <c r="B362" s="147">
        <v>1164</v>
      </c>
      <c r="C362" s="105" t="s">
        <v>1478</v>
      </c>
      <c r="D362" s="184"/>
      <c r="E362" s="284"/>
      <c r="F362" s="105" t="s">
        <v>1387</v>
      </c>
      <c r="G362" s="145"/>
      <c r="H362" s="103" t="s">
        <v>1398</v>
      </c>
      <c r="I362" s="154">
        <f>ROUND(I359*182/1000,0)</f>
        <v>19</v>
      </c>
      <c r="J362" s="183"/>
      <c r="L362" s="106"/>
    </row>
    <row r="363" spans="1:12" ht="25.5" customHeight="1" x14ac:dyDescent="0.15">
      <c r="A363" s="147" t="s">
        <v>581</v>
      </c>
      <c r="B363" s="147">
        <v>6740</v>
      </c>
      <c r="C363" s="105" t="s">
        <v>902</v>
      </c>
      <c r="D363" s="184"/>
      <c r="E363" s="284"/>
      <c r="F363" s="105" t="s">
        <v>1389</v>
      </c>
      <c r="G363" s="145"/>
      <c r="H363" s="103" t="s">
        <v>580</v>
      </c>
      <c r="I363" s="154">
        <f>ROUND($I359*145/1000,0)</f>
        <v>15</v>
      </c>
      <c r="J363" s="183"/>
      <c r="L363" s="106"/>
    </row>
    <row r="364" spans="1:12" ht="25.5" customHeight="1" x14ac:dyDescent="0.15">
      <c r="A364" s="147" t="s">
        <v>581</v>
      </c>
      <c r="B364" s="147">
        <v>6741</v>
      </c>
      <c r="C364" s="105" t="s">
        <v>903</v>
      </c>
      <c r="D364" s="184"/>
      <c r="E364" s="284"/>
      <c r="F364" s="105" t="s">
        <v>1390</v>
      </c>
      <c r="G364" s="145" t="s">
        <v>527</v>
      </c>
      <c r="H364" s="103" t="s">
        <v>555</v>
      </c>
      <c r="I364" s="154">
        <f>ROUND($I359*221/1000,0)</f>
        <v>23</v>
      </c>
      <c r="J364" s="183"/>
      <c r="L364" s="106"/>
    </row>
    <row r="365" spans="1:12" ht="25.5" customHeight="1" x14ac:dyDescent="0.15">
      <c r="A365" s="147" t="s">
        <v>581</v>
      </c>
      <c r="B365" s="147">
        <v>6742</v>
      </c>
      <c r="C365" s="105" t="s">
        <v>904</v>
      </c>
      <c r="D365" s="184"/>
      <c r="E365" s="284"/>
      <c r="F365" s="105"/>
      <c r="G365" s="145" t="s">
        <v>529</v>
      </c>
      <c r="H365" s="103" t="s">
        <v>557</v>
      </c>
      <c r="I365" s="154">
        <f>ROUND(I359*208/1000,0)</f>
        <v>22</v>
      </c>
      <c r="J365" s="183"/>
      <c r="L365" s="106"/>
    </row>
    <row r="366" spans="1:12" ht="25.5" customHeight="1" x14ac:dyDescent="0.15">
      <c r="A366" s="147" t="s">
        <v>581</v>
      </c>
      <c r="B366" s="147">
        <v>6743</v>
      </c>
      <c r="C366" s="105" t="s">
        <v>905</v>
      </c>
      <c r="D366" s="184"/>
      <c r="E366" s="284"/>
      <c r="F366" s="105"/>
      <c r="G366" s="145" t="s">
        <v>531</v>
      </c>
      <c r="H366" s="103" t="s">
        <v>559</v>
      </c>
      <c r="I366" s="154">
        <f>ROUND(I359*200/1000,0)</f>
        <v>21</v>
      </c>
      <c r="J366" s="183"/>
      <c r="L366" s="106"/>
    </row>
    <row r="367" spans="1:12" ht="25.5" customHeight="1" x14ac:dyDescent="0.15">
      <c r="A367" s="147" t="s">
        <v>581</v>
      </c>
      <c r="B367" s="147">
        <v>6744</v>
      </c>
      <c r="C367" s="105" t="s">
        <v>906</v>
      </c>
      <c r="D367" s="184"/>
      <c r="E367" s="284"/>
      <c r="F367" s="105"/>
      <c r="G367" s="145" t="s">
        <v>533</v>
      </c>
      <c r="H367" s="103" t="s">
        <v>561</v>
      </c>
      <c r="I367" s="154">
        <f>ROUND(I359*187/1000,0)</f>
        <v>20</v>
      </c>
      <c r="J367" s="183"/>
      <c r="L367" s="106"/>
    </row>
    <row r="368" spans="1:12" ht="25.5" customHeight="1" x14ac:dyDescent="0.15">
      <c r="A368" s="147" t="s">
        <v>581</v>
      </c>
      <c r="B368" s="147">
        <v>6745</v>
      </c>
      <c r="C368" s="105" t="s">
        <v>907</v>
      </c>
      <c r="D368" s="184"/>
      <c r="E368" s="284"/>
      <c r="F368" s="105"/>
      <c r="G368" s="145" t="s">
        <v>535</v>
      </c>
      <c r="H368" s="103" t="s">
        <v>563</v>
      </c>
      <c r="I368" s="154">
        <f>ROUND(I359*184/1000,0)</f>
        <v>19</v>
      </c>
      <c r="J368" s="183"/>
      <c r="L368" s="106"/>
    </row>
    <row r="369" spans="1:12" ht="25.5" customHeight="1" x14ac:dyDescent="0.15">
      <c r="A369" s="147" t="s">
        <v>581</v>
      </c>
      <c r="B369" s="147">
        <v>6746</v>
      </c>
      <c r="C369" s="105" t="s">
        <v>908</v>
      </c>
      <c r="D369" s="184"/>
      <c r="E369" s="284"/>
      <c r="F369" s="105"/>
      <c r="G369" s="145" t="s">
        <v>537</v>
      </c>
      <c r="H369" s="103" t="s">
        <v>565</v>
      </c>
      <c r="I369" s="154">
        <f>ROUND(I359*163/1000,0)</f>
        <v>17</v>
      </c>
      <c r="J369" s="183"/>
      <c r="L369" s="106"/>
    </row>
    <row r="370" spans="1:12" ht="25.5" customHeight="1" x14ac:dyDescent="0.15">
      <c r="A370" s="147" t="s">
        <v>581</v>
      </c>
      <c r="B370" s="147">
        <v>6747</v>
      </c>
      <c r="C370" s="105" t="s">
        <v>909</v>
      </c>
      <c r="D370" s="184"/>
      <c r="E370" s="284"/>
      <c r="F370" s="105"/>
      <c r="G370" s="145" t="s">
        <v>539</v>
      </c>
      <c r="H370" s="103" t="s">
        <v>565</v>
      </c>
      <c r="I370" s="154">
        <f>ROUND(I359*163/1000,0)</f>
        <v>17</v>
      </c>
      <c r="J370" s="183"/>
      <c r="L370" s="106"/>
    </row>
    <row r="371" spans="1:12" ht="25.5" customHeight="1" x14ac:dyDescent="0.15">
      <c r="A371" s="147" t="s">
        <v>581</v>
      </c>
      <c r="B371" s="147">
        <v>6748</v>
      </c>
      <c r="C371" s="105" t="s">
        <v>910</v>
      </c>
      <c r="D371" s="184"/>
      <c r="E371" s="284"/>
      <c r="F371" s="105"/>
      <c r="G371" s="145" t="s">
        <v>541</v>
      </c>
      <c r="H371" s="103" t="s">
        <v>567</v>
      </c>
      <c r="I371" s="154">
        <f>ROUND(I359*158/1000,0)</f>
        <v>17</v>
      </c>
      <c r="J371" s="183"/>
      <c r="L371" s="106"/>
    </row>
    <row r="372" spans="1:12" ht="25.5" customHeight="1" x14ac:dyDescent="0.15">
      <c r="A372" s="147" t="s">
        <v>581</v>
      </c>
      <c r="B372" s="147">
        <v>6749</v>
      </c>
      <c r="C372" s="105" t="s">
        <v>911</v>
      </c>
      <c r="D372" s="184"/>
      <c r="E372" s="284"/>
      <c r="F372" s="105"/>
      <c r="G372" s="145" t="s">
        <v>543</v>
      </c>
      <c r="H372" s="103" t="s">
        <v>569</v>
      </c>
      <c r="I372" s="154">
        <f>ROUND(I359*142/1000,0)</f>
        <v>15</v>
      </c>
      <c r="J372" s="183"/>
      <c r="L372" s="106"/>
    </row>
    <row r="373" spans="1:12" ht="25.5" customHeight="1" x14ac:dyDescent="0.15">
      <c r="A373" s="147" t="s">
        <v>581</v>
      </c>
      <c r="B373" s="147">
        <v>6750</v>
      </c>
      <c r="C373" s="105" t="s">
        <v>912</v>
      </c>
      <c r="D373" s="184"/>
      <c r="E373" s="284"/>
      <c r="F373" s="105"/>
      <c r="G373" s="145" t="s">
        <v>545</v>
      </c>
      <c r="H373" s="103" t="s">
        <v>571</v>
      </c>
      <c r="I373" s="154">
        <f>ROUND(I359*139/1000,0)</f>
        <v>15</v>
      </c>
      <c r="J373" s="183"/>
      <c r="L373" s="106"/>
    </row>
    <row r="374" spans="1:12" ht="25.5" customHeight="1" x14ac:dyDescent="0.15">
      <c r="A374" s="147" t="s">
        <v>581</v>
      </c>
      <c r="B374" s="147">
        <v>6751</v>
      </c>
      <c r="C374" s="105" t="s">
        <v>913</v>
      </c>
      <c r="D374" s="184"/>
      <c r="E374" s="284"/>
      <c r="F374" s="105"/>
      <c r="G374" s="145" t="s">
        <v>547</v>
      </c>
      <c r="H374" s="103" t="s">
        <v>573</v>
      </c>
      <c r="I374" s="154">
        <f>ROUND(I359*121/1000,0)</f>
        <v>13</v>
      </c>
      <c r="J374" s="183"/>
      <c r="L374" s="106"/>
    </row>
    <row r="375" spans="1:12" ht="25.5" customHeight="1" x14ac:dyDescent="0.15">
      <c r="A375" s="147" t="s">
        <v>581</v>
      </c>
      <c r="B375" s="147">
        <v>6752</v>
      </c>
      <c r="C375" s="105" t="s">
        <v>914</v>
      </c>
      <c r="D375" s="184"/>
      <c r="E375" s="284"/>
      <c r="F375" s="105"/>
      <c r="G375" s="145" t="s">
        <v>549</v>
      </c>
      <c r="H375" s="103" t="s">
        <v>575</v>
      </c>
      <c r="I375" s="154">
        <f>ROUND(I359*118/1000,0)</f>
        <v>12</v>
      </c>
      <c r="J375" s="183"/>
      <c r="L375" s="106"/>
    </row>
    <row r="376" spans="1:12" ht="25.5" customHeight="1" x14ac:dyDescent="0.15">
      <c r="A376" s="147" t="s">
        <v>581</v>
      </c>
      <c r="B376" s="147">
        <v>6753</v>
      </c>
      <c r="C376" s="105" t="s">
        <v>915</v>
      </c>
      <c r="D376" s="184"/>
      <c r="E376" s="284"/>
      <c r="F376" s="105"/>
      <c r="G376" s="145" t="s">
        <v>551</v>
      </c>
      <c r="H376" s="103" t="s">
        <v>173</v>
      </c>
      <c r="I376" s="154">
        <f>ROUND(I359*100/1000,0)</f>
        <v>11</v>
      </c>
      <c r="J376" s="183"/>
      <c r="L376" s="106"/>
    </row>
    <row r="377" spans="1:12" ht="25.5" customHeight="1" x14ac:dyDescent="0.15">
      <c r="A377" s="147" t="s">
        <v>581</v>
      </c>
      <c r="B377" s="147">
        <v>6754</v>
      </c>
      <c r="C377" s="105" t="s">
        <v>916</v>
      </c>
      <c r="D377" s="184"/>
      <c r="E377" s="284"/>
      <c r="F377" s="105"/>
      <c r="G377" s="145" t="s">
        <v>553</v>
      </c>
      <c r="H377" s="103" t="s">
        <v>578</v>
      </c>
      <c r="I377" s="154">
        <f>ROUND(I359*76/1000,0)</f>
        <v>8</v>
      </c>
      <c r="J377" s="183"/>
      <c r="L377" s="106"/>
    </row>
    <row r="378" spans="1:12" ht="25.5" customHeight="1" x14ac:dyDescent="0.15">
      <c r="A378" s="147" t="s">
        <v>581</v>
      </c>
      <c r="B378" s="147">
        <v>8416</v>
      </c>
      <c r="C378" s="105" t="s">
        <v>1479</v>
      </c>
      <c r="D378" s="184"/>
      <c r="E378" s="284"/>
      <c r="F378" s="105" t="s">
        <v>326</v>
      </c>
      <c r="G378" s="145"/>
      <c r="H378" s="103" t="s">
        <v>333</v>
      </c>
      <c r="I378" s="122">
        <v>-1</v>
      </c>
      <c r="J378" s="183"/>
    </row>
    <row r="379" spans="1:12" ht="25.5" customHeight="1" x14ac:dyDescent="0.15">
      <c r="A379" s="67"/>
      <c r="B379" s="67"/>
      <c r="C379" s="75"/>
      <c r="D379" s="114"/>
      <c r="E379" s="114"/>
      <c r="F379" s="75"/>
      <c r="G379" s="75"/>
      <c r="H379" s="112"/>
      <c r="I379" s="115"/>
      <c r="J379" s="113"/>
    </row>
    <row r="380" spans="1:12" ht="25.5" customHeight="1" x14ac:dyDescent="0.15">
      <c r="A380" s="167" t="s">
        <v>357</v>
      </c>
      <c r="B380" s="67"/>
      <c r="C380" s="75"/>
      <c r="D380" s="170"/>
      <c r="E380" s="114"/>
      <c r="F380" s="75"/>
      <c r="G380" s="75"/>
      <c r="H380" s="112"/>
      <c r="I380" s="115"/>
      <c r="J380" s="67"/>
    </row>
    <row r="381" spans="1:12" s="101" customFormat="1" ht="25.5" customHeight="1" x14ac:dyDescent="0.15">
      <c r="A381" s="202" t="s">
        <v>2</v>
      </c>
      <c r="B381" s="202"/>
      <c r="C381" s="294" t="s">
        <v>3</v>
      </c>
      <c r="D381" s="294" t="s">
        <v>4</v>
      </c>
      <c r="E381" s="294"/>
      <c r="F381" s="294"/>
      <c r="G381" s="294"/>
      <c r="H381" s="294"/>
      <c r="I381" s="300" t="s">
        <v>490</v>
      </c>
      <c r="J381" s="294" t="s">
        <v>8</v>
      </c>
      <c r="L381" s="90"/>
    </row>
    <row r="382" spans="1:12" s="101" customFormat="1" ht="25.5" customHeight="1" x14ac:dyDescent="0.15">
      <c r="A382" s="153" t="s">
        <v>0</v>
      </c>
      <c r="B382" s="153" t="s">
        <v>1</v>
      </c>
      <c r="C382" s="294"/>
      <c r="D382" s="294"/>
      <c r="E382" s="294"/>
      <c r="F382" s="294"/>
      <c r="G382" s="294"/>
      <c r="H382" s="294"/>
      <c r="I382" s="300"/>
      <c r="J382" s="294"/>
      <c r="L382" s="90"/>
    </row>
    <row r="383" spans="1:12" s="101" customFormat="1" ht="25.5" customHeight="1" x14ac:dyDescent="0.15">
      <c r="A383" s="280" t="s">
        <v>171</v>
      </c>
      <c r="B383" s="281"/>
      <c r="C383" s="281"/>
      <c r="D383" s="281"/>
      <c r="E383" s="281"/>
      <c r="F383" s="281"/>
      <c r="G383" s="281"/>
      <c r="H383" s="281"/>
      <c r="I383" s="281"/>
      <c r="J383" s="283"/>
      <c r="L383" s="90"/>
    </row>
    <row r="384" spans="1:12" s="101" customFormat="1" ht="25.5" customHeight="1" x14ac:dyDescent="0.15">
      <c r="A384" s="147" t="s">
        <v>581</v>
      </c>
      <c r="B384" s="147">
        <v>1171</v>
      </c>
      <c r="C384" s="105" t="s">
        <v>1480</v>
      </c>
      <c r="D384" s="184" t="s">
        <v>324</v>
      </c>
      <c r="E384" s="183" t="s">
        <v>325</v>
      </c>
      <c r="F384" s="285"/>
      <c r="G384" s="285"/>
      <c r="H384" s="285"/>
      <c r="I384" s="104">
        <v>1035</v>
      </c>
      <c r="J384" s="187" t="s">
        <v>323</v>
      </c>
      <c r="L384" s="90"/>
    </row>
    <row r="385" spans="1:12" s="101" customFormat="1" ht="25.5" customHeight="1" x14ac:dyDescent="0.15">
      <c r="A385" s="147" t="s">
        <v>581</v>
      </c>
      <c r="B385" s="147">
        <v>1172</v>
      </c>
      <c r="C385" s="105" t="s">
        <v>1481</v>
      </c>
      <c r="D385" s="184"/>
      <c r="E385" s="183"/>
      <c r="F385" s="105" t="s">
        <v>1383</v>
      </c>
      <c r="G385" s="145"/>
      <c r="H385" s="103" t="s">
        <v>1394</v>
      </c>
      <c r="I385" s="154">
        <f>ROUND(I384*245/1000,0)</f>
        <v>254</v>
      </c>
      <c r="J385" s="188"/>
      <c r="L385" s="90"/>
    </row>
    <row r="386" spans="1:12" s="101" customFormat="1" ht="25.5" customHeight="1" x14ac:dyDescent="0.15">
      <c r="A386" s="147" t="s">
        <v>581</v>
      </c>
      <c r="B386" s="147">
        <v>1173</v>
      </c>
      <c r="C386" s="105" t="s">
        <v>1482</v>
      </c>
      <c r="D386" s="184"/>
      <c r="E386" s="183"/>
      <c r="F386" s="105" t="s">
        <v>1385</v>
      </c>
      <c r="G386" s="145"/>
      <c r="H386" s="103" t="s">
        <v>1396</v>
      </c>
      <c r="I386" s="123">
        <f>ROUND(I384*224/1000,0)</f>
        <v>232</v>
      </c>
      <c r="J386" s="188"/>
      <c r="L386" s="90"/>
    </row>
    <row r="387" spans="1:12" s="101" customFormat="1" ht="25.5" customHeight="1" x14ac:dyDescent="0.15">
      <c r="A387" s="147" t="s">
        <v>581</v>
      </c>
      <c r="B387" s="147">
        <v>1174</v>
      </c>
      <c r="C387" s="105" t="s">
        <v>1483</v>
      </c>
      <c r="D387" s="184"/>
      <c r="E387" s="183"/>
      <c r="F387" s="105" t="s">
        <v>1387</v>
      </c>
      <c r="G387" s="145"/>
      <c r="H387" s="103" t="s">
        <v>1398</v>
      </c>
      <c r="I387" s="154">
        <f>ROUND(I384*182/1000,0)</f>
        <v>188</v>
      </c>
      <c r="J387" s="188"/>
      <c r="L387" s="90"/>
    </row>
    <row r="388" spans="1:12" s="101" customFormat="1" ht="25.5" customHeight="1" x14ac:dyDescent="0.15">
      <c r="A388" s="147" t="s">
        <v>581</v>
      </c>
      <c r="B388" s="147">
        <v>6800</v>
      </c>
      <c r="C388" s="105" t="s">
        <v>917</v>
      </c>
      <c r="D388" s="184"/>
      <c r="E388" s="183"/>
      <c r="F388" s="105" t="s">
        <v>1389</v>
      </c>
      <c r="G388" s="145"/>
      <c r="H388" s="103" t="s">
        <v>580</v>
      </c>
      <c r="I388" s="154">
        <f>ROUND($I384*145/1000,0)</f>
        <v>150</v>
      </c>
      <c r="J388" s="188"/>
      <c r="L388" s="90"/>
    </row>
    <row r="389" spans="1:12" s="101" customFormat="1" ht="25.5" customHeight="1" x14ac:dyDescent="0.15">
      <c r="A389" s="147" t="s">
        <v>581</v>
      </c>
      <c r="B389" s="147">
        <v>6801</v>
      </c>
      <c r="C389" s="105" t="s">
        <v>918</v>
      </c>
      <c r="D389" s="184"/>
      <c r="E389" s="183"/>
      <c r="F389" s="105" t="s">
        <v>1390</v>
      </c>
      <c r="G389" s="145" t="s">
        <v>527</v>
      </c>
      <c r="H389" s="103" t="s">
        <v>555</v>
      </c>
      <c r="I389" s="154">
        <f>ROUND($I384*221/1000,0)</f>
        <v>229</v>
      </c>
      <c r="J389" s="188"/>
      <c r="L389" s="90"/>
    </row>
    <row r="390" spans="1:12" s="101" customFormat="1" ht="25.5" customHeight="1" x14ac:dyDescent="0.15">
      <c r="A390" s="147" t="s">
        <v>581</v>
      </c>
      <c r="B390" s="147">
        <v>6802</v>
      </c>
      <c r="C390" s="105" t="s">
        <v>919</v>
      </c>
      <c r="D390" s="184"/>
      <c r="E390" s="183"/>
      <c r="F390" s="105"/>
      <c r="G390" s="145" t="s">
        <v>529</v>
      </c>
      <c r="H390" s="103" t="s">
        <v>557</v>
      </c>
      <c r="I390" s="154">
        <f>ROUND(I384*208/1000,0)</f>
        <v>215</v>
      </c>
      <c r="J390" s="188"/>
      <c r="L390" s="90"/>
    </row>
    <row r="391" spans="1:12" s="101" customFormat="1" ht="25.5" customHeight="1" x14ac:dyDescent="0.15">
      <c r="A391" s="147" t="s">
        <v>581</v>
      </c>
      <c r="B391" s="147">
        <v>6803</v>
      </c>
      <c r="C391" s="105" t="s">
        <v>920</v>
      </c>
      <c r="D391" s="184"/>
      <c r="E391" s="183"/>
      <c r="F391" s="105"/>
      <c r="G391" s="145" t="s">
        <v>531</v>
      </c>
      <c r="H391" s="103" t="s">
        <v>559</v>
      </c>
      <c r="I391" s="154">
        <f>ROUND(I384*200/1000,0)</f>
        <v>207</v>
      </c>
      <c r="J391" s="188"/>
      <c r="L391" s="90"/>
    </row>
    <row r="392" spans="1:12" s="101" customFormat="1" ht="25.5" customHeight="1" x14ac:dyDescent="0.15">
      <c r="A392" s="147" t="s">
        <v>581</v>
      </c>
      <c r="B392" s="147">
        <v>6804</v>
      </c>
      <c r="C392" s="105" t="s">
        <v>921</v>
      </c>
      <c r="D392" s="184"/>
      <c r="E392" s="183"/>
      <c r="F392" s="105"/>
      <c r="G392" s="145" t="s">
        <v>533</v>
      </c>
      <c r="H392" s="103" t="s">
        <v>561</v>
      </c>
      <c r="I392" s="154">
        <f>ROUND(I384*187/1000,0)</f>
        <v>194</v>
      </c>
      <c r="J392" s="188"/>
      <c r="L392" s="90"/>
    </row>
    <row r="393" spans="1:12" s="101" customFormat="1" ht="25.5" customHeight="1" x14ac:dyDescent="0.15">
      <c r="A393" s="147" t="s">
        <v>581</v>
      </c>
      <c r="B393" s="147">
        <v>6805</v>
      </c>
      <c r="C393" s="105" t="s">
        <v>922</v>
      </c>
      <c r="D393" s="184"/>
      <c r="E393" s="183"/>
      <c r="F393" s="105"/>
      <c r="G393" s="145" t="s">
        <v>535</v>
      </c>
      <c r="H393" s="103" t="s">
        <v>563</v>
      </c>
      <c r="I393" s="154">
        <f>ROUND(I384*184/1000,0)</f>
        <v>190</v>
      </c>
      <c r="J393" s="188"/>
      <c r="L393" s="90"/>
    </row>
    <row r="394" spans="1:12" s="101" customFormat="1" ht="25.5" customHeight="1" x14ac:dyDescent="0.15">
      <c r="A394" s="147" t="s">
        <v>581</v>
      </c>
      <c r="B394" s="147">
        <v>6806</v>
      </c>
      <c r="C394" s="105" t="s">
        <v>923</v>
      </c>
      <c r="D394" s="184"/>
      <c r="E394" s="183"/>
      <c r="F394" s="105"/>
      <c r="G394" s="145" t="s">
        <v>537</v>
      </c>
      <c r="H394" s="103" t="s">
        <v>565</v>
      </c>
      <c r="I394" s="154">
        <f>ROUND(I384*163/1000,0)</f>
        <v>169</v>
      </c>
      <c r="J394" s="188"/>
      <c r="L394" s="90"/>
    </row>
    <row r="395" spans="1:12" s="101" customFormat="1" ht="25.5" customHeight="1" x14ac:dyDescent="0.15">
      <c r="A395" s="147" t="s">
        <v>581</v>
      </c>
      <c r="B395" s="147">
        <v>6807</v>
      </c>
      <c r="C395" s="105" t="s">
        <v>924</v>
      </c>
      <c r="D395" s="184"/>
      <c r="E395" s="183"/>
      <c r="F395" s="105"/>
      <c r="G395" s="145" t="s">
        <v>539</v>
      </c>
      <c r="H395" s="103" t="s">
        <v>565</v>
      </c>
      <c r="I395" s="154">
        <f>ROUND(I384*163/1000,0)</f>
        <v>169</v>
      </c>
      <c r="J395" s="188"/>
      <c r="L395" s="90"/>
    </row>
    <row r="396" spans="1:12" s="101" customFormat="1" ht="25.5" customHeight="1" x14ac:dyDescent="0.15">
      <c r="A396" s="147" t="s">
        <v>581</v>
      </c>
      <c r="B396" s="147">
        <v>6808</v>
      </c>
      <c r="C396" s="105" t="s">
        <v>925</v>
      </c>
      <c r="D396" s="184"/>
      <c r="E396" s="183"/>
      <c r="F396" s="105"/>
      <c r="G396" s="145" t="s">
        <v>541</v>
      </c>
      <c r="H396" s="103" t="s">
        <v>567</v>
      </c>
      <c r="I396" s="154">
        <f>ROUND(I384*158/1000,0)</f>
        <v>164</v>
      </c>
      <c r="J396" s="188"/>
      <c r="L396" s="90"/>
    </row>
    <row r="397" spans="1:12" s="101" customFormat="1" ht="25.5" customHeight="1" x14ac:dyDescent="0.15">
      <c r="A397" s="147" t="s">
        <v>581</v>
      </c>
      <c r="B397" s="147">
        <v>6809</v>
      </c>
      <c r="C397" s="105" t="s">
        <v>926</v>
      </c>
      <c r="D397" s="184"/>
      <c r="E397" s="183"/>
      <c r="F397" s="105"/>
      <c r="G397" s="145" t="s">
        <v>543</v>
      </c>
      <c r="H397" s="103" t="s">
        <v>569</v>
      </c>
      <c r="I397" s="154">
        <f>ROUND(I384*142/1000,0)</f>
        <v>147</v>
      </c>
      <c r="J397" s="188"/>
      <c r="L397" s="90"/>
    </row>
    <row r="398" spans="1:12" s="101" customFormat="1" ht="25.5" customHeight="1" x14ac:dyDescent="0.15">
      <c r="A398" s="147" t="s">
        <v>581</v>
      </c>
      <c r="B398" s="147">
        <v>6810</v>
      </c>
      <c r="C398" s="105" t="s">
        <v>927</v>
      </c>
      <c r="D398" s="184"/>
      <c r="E398" s="183"/>
      <c r="F398" s="105"/>
      <c r="G398" s="145" t="s">
        <v>545</v>
      </c>
      <c r="H398" s="103" t="s">
        <v>571</v>
      </c>
      <c r="I398" s="154">
        <f>ROUND(I384*139/1000,0)</f>
        <v>144</v>
      </c>
      <c r="J398" s="188"/>
      <c r="L398" s="90"/>
    </row>
    <row r="399" spans="1:12" s="101" customFormat="1" ht="25.5" customHeight="1" x14ac:dyDescent="0.15">
      <c r="A399" s="147" t="s">
        <v>581</v>
      </c>
      <c r="B399" s="147">
        <v>6811</v>
      </c>
      <c r="C399" s="105" t="s">
        <v>928</v>
      </c>
      <c r="D399" s="184"/>
      <c r="E399" s="183"/>
      <c r="F399" s="105"/>
      <c r="G399" s="145" t="s">
        <v>547</v>
      </c>
      <c r="H399" s="103" t="s">
        <v>573</v>
      </c>
      <c r="I399" s="154">
        <f>ROUND(I384*121/1000,0)</f>
        <v>125</v>
      </c>
      <c r="J399" s="188"/>
      <c r="L399" s="90"/>
    </row>
    <row r="400" spans="1:12" s="101" customFormat="1" ht="25.5" customHeight="1" x14ac:dyDescent="0.15">
      <c r="A400" s="147" t="s">
        <v>581</v>
      </c>
      <c r="B400" s="147">
        <v>6812</v>
      </c>
      <c r="C400" s="105" t="s">
        <v>929</v>
      </c>
      <c r="D400" s="184"/>
      <c r="E400" s="183"/>
      <c r="F400" s="105"/>
      <c r="G400" s="145" t="s">
        <v>549</v>
      </c>
      <c r="H400" s="103" t="s">
        <v>575</v>
      </c>
      <c r="I400" s="154">
        <f>ROUND(I384*118/1000,0)</f>
        <v>122</v>
      </c>
      <c r="J400" s="188"/>
      <c r="L400" s="90"/>
    </row>
    <row r="401" spans="1:12" s="101" customFormat="1" ht="25.5" customHeight="1" x14ac:dyDescent="0.15">
      <c r="A401" s="147" t="s">
        <v>581</v>
      </c>
      <c r="B401" s="147">
        <v>6813</v>
      </c>
      <c r="C401" s="105" t="s">
        <v>930</v>
      </c>
      <c r="D401" s="184"/>
      <c r="E401" s="183"/>
      <c r="F401" s="105"/>
      <c r="G401" s="145" t="s">
        <v>551</v>
      </c>
      <c r="H401" s="103" t="s">
        <v>173</v>
      </c>
      <c r="I401" s="154">
        <f>ROUND(I384*100/1000,0)</f>
        <v>104</v>
      </c>
      <c r="J401" s="188"/>
      <c r="L401" s="90"/>
    </row>
    <row r="402" spans="1:12" s="101" customFormat="1" ht="25.5" customHeight="1" x14ac:dyDescent="0.15">
      <c r="A402" s="147" t="s">
        <v>581</v>
      </c>
      <c r="B402" s="147">
        <v>6814</v>
      </c>
      <c r="C402" s="105" t="s">
        <v>931</v>
      </c>
      <c r="D402" s="184"/>
      <c r="E402" s="183"/>
      <c r="F402" s="105"/>
      <c r="G402" s="145" t="s">
        <v>553</v>
      </c>
      <c r="H402" s="103" t="s">
        <v>578</v>
      </c>
      <c r="I402" s="154">
        <f>ROUND(I384*76/1000,0)</f>
        <v>79</v>
      </c>
      <c r="J402" s="188"/>
      <c r="L402" s="90"/>
    </row>
    <row r="403" spans="1:12" s="101" customFormat="1" ht="25.5" customHeight="1" x14ac:dyDescent="0.15">
      <c r="A403" s="147" t="s">
        <v>581</v>
      </c>
      <c r="B403" s="147">
        <v>8511</v>
      </c>
      <c r="C403" s="152" t="s">
        <v>1484</v>
      </c>
      <c r="D403" s="184"/>
      <c r="E403" s="183"/>
      <c r="F403" s="105" t="s">
        <v>326</v>
      </c>
      <c r="G403" s="145"/>
      <c r="H403" s="103" t="s">
        <v>354</v>
      </c>
      <c r="I403" s="122">
        <v>-10</v>
      </c>
      <c r="J403" s="189"/>
      <c r="L403" s="90"/>
    </row>
    <row r="404" spans="1:12" s="101" customFormat="1" ht="25.5" customHeight="1" x14ac:dyDescent="0.15">
      <c r="A404" s="147" t="s">
        <v>581</v>
      </c>
      <c r="B404" s="147">
        <v>1181</v>
      </c>
      <c r="C404" s="105" t="s">
        <v>1485</v>
      </c>
      <c r="D404" s="184"/>
      <c r="E404" s="184" t="s">
        <v>328</v>
      </c>
      <c r="F404" s="297"/>
      <c r="G404" s="298"/>
      <c r="H404" s="299"/>
      <c r="I404" s="104">
        <v>34</v>
      </c>
      <c r="J404" s="183" t="s">
        <v>227</v>
      </c>
      <c r="L404" s="90"/>
    </row>
    <row r="405" spans="1:12" s="101" customFormat="1" ht="25.5" customHeight="1" x14ac:dyDescent="0.15">
      <c r="A405" s="147" t="s">
        <v>581</v>
      </c>
      <c r="B405" s="147">
        <v>1182</v>
      </c>
      <c r="C405" s="105" t="s">
        <v>1486</v>
      </c>
      <c r="D405" s="184"/>
      <c r="E405" s="184"/>
      <c r="F405" s="105" t="s">
        <v>1383</v>
      </c>
      <c r="G405" s="145"/>
      <c r="H405" s="103" t="s">
        <v>1394</v>
      </c>
      <c r="I405" s="154">
        <f>ROUND(I404*245/1000,0)</f>
        <v>8</v>
      </c>
      <c r="J405" s="183"/>
      <c r="L405" s="90"/>
    </row>
    <row r="406" spans="1:12" s="101" customFormat="1" ht="25.5" customHeight="1" x14ac:dyDescent="0.15">
      <c r="A406" s="147" t="s">
        <v>581</v>
      </c>
      <c r="B406" s="147">
        <v>1183</v>
      </c>
      <c r="C406" s="105" t="s">
        <v>1487</v>
      </c>
      <c r="D406" s="184"/>
      <c r="E406" s="184"/>
      <c r="F406" s="105" t="s">
        <v>1385</v>
      </c>
      <c r="G406" s="145"/>
      <c r="H406" s="103" t="s">
        <v>1396</v>
      </c>
      <c r="I406" s="154">
        <f>ROUND(I404*224/1000,0)</f>
        <v>8</v>
      </c>
      <c r="J406" s="183"/>
      <c r="L406" s="90"/>
    </row>
    <row r="407" spans="1:12" s="101" customFormat="1" ht="25.5" customHeight="1" x14ac:dyDescent="0.15">
      <c r="A407" s="147" t="s">
        <v>581</v>
      </c>
      <c r="B407" s="147">
        <v>1184</v>
      </c>
      <c r="C407" s="105" t="s">
        <v>1488</v>
      </c>
      <c r="D407" s="184"/>
      <c r="E407" s="184"/>
      <c r="F407" s="105" t="s">
        <v>1387</v>
      </c>
      <c r="G407" s="145"/>
      <c r="H407" s="103" t="s">
        <v>1398</v>
      </c>
      <c r="I407" s="154">
        <f>ROUND(I404*182/1000,0)</f>
        <v>6</v>
      </c>
      <c r="J407" s="183"/>
      <c r="L407" s="90"/>
    </row>
    <row r="408" spans="1:12" s="101" customFormat="1" ht="25.5" customHeight="1" x14ac:dyDescent="0.15">
      <c r="A408" s="147" t="s">
        <v>581</v>
      </c>
      <c r="B408" s="147">
        <v>6900</v>
      </c>
      <c r="C408" s="105" t="s">
        <v>932</v>
      </c>
      <c r="D408" s="184"/>
      <c r="E408" s="184"/>
      <c r="F408" s="105" t="s">
        <v>1389</v>
      </c>
      <c r="G408" s="145"/>
      <c r="H408" s="103" t="s">
        <v>580</v>
      </c>
      <c r="I408" s="154">
        <f>ROUND($I404*145/1000,0)</f>
        <v>5</v>
      </c>
      <c r="J408" s="183"/>
      <c r="L408" s="90"/>
    </row>
    <row r="409" spans="1:12" s="101" customFormat="1" ht="25.5" customHeight="1" x14ac:dyDescent="0.15">
      <c r="A409" s="147" t="s">
        <v>581</v>
      </c>
      <c r="B409" s="147">
        <v>6901</v>
      </c>
      <c r="C409" s="105" t="s">
        <v>933</v>
      </c>
      <c r="D409" s="184"/>
      <c r="E409" s="184"/>
      <c r="F409" s="105" t="s">
        <v>1390</v>
      </c>
      <c r="G409" s="145" t="s">
        <v>527</v>
      </c>
      <c r="H409" s="103" t="s">
        <v>555</v>
      </c>
      <c r="I409" s="154">
        <f>ROUND($I404*221/1000,0)</f>
        <v>8</v>
      </c>
      <c r="J409" s="183"/>
      <c r="L409" s="90"/>
    </row>
    <row r="410" spans="1:12" s="101" customFormat="1" ht="25.5" customHeight="1" x14ac:dyDescent="0.15">
      <c r="A410" s="147" t="s">
        <v>581</v>
      </c>
      <c r="B410" s="147">
        <v>6902</v>
      </c>
      <c r="C410" s="105" t="s">
        <v>934</v>
      </c>
      <c r="D410" s="184"/>
      <c r="E410" s="184"/>
      <c r="F410" s="105"/>
      <c r="G410" s="145" t="s">
        <v>529</v>
      </c>
      <c r="H410" s="103" t="s">
        <v>557</v>
      </c>
      <c r="I410" s="154">
        <f>ROUND(I404*208/1000,0)</f>
        <v>7</v>
      </c>
      <c r="J410" s="183"/>
      <c r="L410" s="90"/>
    </row>
    <row r="411" spans="1:12" s="101" customFormat="1" ht="25.5" customHeight="1" x14ac:dyDescent="0.15">
      <c r="A411" s="147" t="s">
        <v>581</v>
      </c>
      <c r="B411" s="147">
        <v>6903</v>
      </c>
      <c r="C411" s="105" t="s">
        <v>935</v>
      </c>
      <c r="D411" s="184"/>
      <c r="E411" s="184"/>
      <c r="F411" s="105"/>
      <c r="G411" s="145" t="s">
        <v>531</v>
      </c>
      <c r="H411" s="103" t="s">
        <v>559</v>
      </c>
      <c r="I411" s="154">
        <f>ROUND(I404*200/1000,0)</f>
        <v>7</v>
      </c>
      <c r="J411" s="183"/>
      <c r="L411" s="90"/>
    </row>
    <row r="412" spans="1:12" s="101" customFormat="1" ht="25.5" customHeight="1" x14ac:dyDescent="0.15">
      <c r="A412" s="147" t="s">
        <v>581</v>
      </c>
      <c r="B412" s="147">
        <v>6904</v>
      </c>
      <c r="C412" s="105" t="s">
        <v>936</v>
      </c>
      <c r="D412" s="184"/>
      <c r="E412" s="184"/>
      <c r="F412" s="105"/>
      <c r="G412" s="145" t="s">
        <v>533</v>
      </c>
      <c r="H412" s="103" t="s">
        <v>561</v>
      </c>
      <c r="I412" s="154">
        <f>ROUND(I404*187/1000,0)</f>
        <v>6</v>
      </c>
      <c r="J412" s="183"/>
      <c r="L412" s="90"/>
    </row>
    <row r="413" spans="1:12" s="101" customFormat="1" ht="25.5" customHeight="1" x14ac:dyDescent="0.15">
      <c r="A413" s="147" t="s">
        <v>581</v>
      </c>
      <c r="B413" s="147">
        <v>6905</v>
      </c>
      <c r="C413" s="105" t="s">
        <v>937</v>
      </c>
      <c r="D413" s="184"/>
      <c r="E413" s="184"/>
      <c r="F413" s="105"/>
      <c r="G413" s="145" t="s">
        <v>535</v>
      </c>
      <c r="H413" s="103" t="s">
        <v>563</v>
      </c>
      <c r="I413" s="154">
        <f>ROUND(I404*184/1000,0)</f>
        <v>6</v>
      </c>
      <c r="J413" s="183"/>
      <c r="L413" s="90"/>
    </row>
    <row r="414" spans="1:12" s="101" customFormat="1" ht="25.5" customHeight="1" x14ac:dyDescent="0.15">
      <c r="A414" s="147" t="s">
        <v>581</v>
      </c>
      <c r="B414" s="147">
        <v>6906</v>
      </c>
      <c r="C414" s="105" t="s">
        <v>938</v>
      </c>
      <c r="D414" s="184"/>
      <c r="E414" s="184"/>
      <c r="F414" s="105"/>
      <c r="G414" s="145" t="s">
        <v>537</v>
      </c>
      <c r="H414" s="103" t="s">
        <v>565</v>
      </c>
      <c r="I414" s="154">
        <f>ROUND(I404*163/1000,0)</f>
        <v>6</v>
      </c>
      <c r="J414" s="183"/>
      <c r="L414" s="90"/>
    </row>
    <row r="415" spans="1:12" s="101" customFormat="1" ht="25.5" customHeight="1" x14ac:dyDescent="0.15">
      <c r="A415" s="147" t="s">
        <v>581</v>
      </c>
      <c r="B415" s="147">
        <v>6907</v>
      </c>
      <c r="C415" s="105" t="s">
        <v>939</v>
      </c>
      <c r="D415" s="184"/>
      <c r="E415" s="184"/>
      <c r="F415" s="105"/>
      <c r="G415" s="145" t="s">
        <v>539</v>
      </c>
      <c r="H415" s="103" t="s">
        <v>565</v>
      </c>
      <c r="I415" s="154">
        <f>ROUND(I404*163/1000,0)</f>
        <v>6</v>
      </c>
      <c r="J415" s="183"/>
      <c r="L415" s="90"/>
    </row>
    <row r="416" spans="1:12" s="101" customFormat="1" ht="25.5" customHeight="1" x14ac:dyDescent="0.15">
      <c r="A416" s="147" t="s">
        <v>581</v>
      </c>
      <c r="B416" s="147">
        <v>6908</v>
      </c>
      <c r="C416" s="105" t="s">
        <v>940</v>
      </c>
      <c r="D416" s="184"/>
      <c r="E416" s="184"/>
      <c r="F416" s="105"/>
      <c r="G416" s="145" t="s">
        <v>541</v>
      </c>
      <c r="H416" s="103" t="s">
        <v>567</v>
      </c>
      <c r="I416" s="154">
        <f>ROUND(I404*158/1000,0)</f>
        <v>5</v>
      </c>
      <c r="J416" s="183"/>
      <c r="L416" s="90"/>
    </row>
    <row r="417" spans="1:12" s="101" customFormat="1" ht="25.5" customHeight="1" x14ac:dyDescent="0.15">
      <c r="A417" s="147" t="s">
        <v>581</v>
      </c>
      <c r="B417" s="147">
        <v>6909</v>
      </c>
      <c r="C417" s="105" t="s">
        <v>941</v>
      </c>
      <c r="D417" s="184"/>
      <c r="E417" s="184"/>
      <c r="F417" s="105"/>
      <c r="G417" s="145" t="s">
        <v>543</v>
      </c>
      <c r="H417" s="103" t="s">
        <v>569</v>
      </c>
      <c r="I417" s="154">
        <f>ROUND(I404*142/1000,0)</f>
        <v>5</v>
      </c>
      <c r="J417" s="183"/>
      <c r="L417" s="90"/>
    </row>
    <row r="418" spans="1:12" s="101" customFormat="1" ht="25.5" customHeight="1" x14ac:dyDescent="0.15">
      <c r="A418" s="147" t="s">
        <v>581</v>
      </c>
      <c r="B418" s="147">
        <v>6910</v>
      </c>
      <c r="C418" s="105" t="s">
        <v>942</v>
      </c>
      <c r="D418" s="184"/>
      <c r="E418" s="184"/>
      <c r="F418" s="105"/>
      <c r="G418" s="145" t="s">
        <v>545</v>
      </c>
      <c r="H418" s="103" t="s">
        <v>571</v>
      </c>
      <c r="I418" s="154">
        <f>ROUND(I404*139/1000,0)</f>
        <v>5</v>
      </c>
      <c r="J418" s="183"/>
      <c r="L418" s="90"/>
    </row>
    <row r="419" spans="1:12" s="101" customFormat="1" ht="25.5" customHeight="1" x14ac:dyDescent="0.15">
      <c r="A419" s="147" t="s">
        <v>581</v>
      </c>
      <c r="B419" s="147">
        <v>6911</v>
      </c>
      <c r="C419" s="105" t="s">
        <v>943</v>
      </c>
      <c r="D419" s="184"/>
      <c r="E419" s="184"/>
      <c r="F419" s="105"/>
      <c r="G419" s="145" t="s">
        <v>547</v>
      </c>
      <c r="H419" s="103" t="s">
        <v>573</v>
      </c>
      <c r="I419" s="154">
        <f>ROUND(I404*121/1000,0)</f>
        <v>4</v>
      </c>
      <c r="J419" s="183"/>
      <c r="L419" s="90"/>
    </row>
    <row r="420" spans="1:12" s="101" customFormat="1" ht="25.5" customHeight="1" x14ac:dyDescent="0.15">
      <c r="A420" s="147" t="s">
        <v>581</v>
      </c>
      <c r="B420" s="147">
        <v>6912</v>
      </c>
      <c r="C420" s="105" t="s">
        <v>944</v>
      </c>
      <c r="D420" s="184"/>
      <c r="E420" s="184"/>
      <c r="F420" s="105"/>
      <c r="G420" s="145" t="s">
        <v>549</v>
      </c>
      <c r="H420" s="103" t="s">
        <v>575</v>
      </c>
      <c r="I420" s="154">
        <f>ROUND(I404*118/1000,0)</f>
        <v>4</v>
      </c>
      <c r="J420" s="183"/>
      <c r="L420" s="90"/>
    </row>
    <row r="421" spans="1:12" s="101" customFormat="1" ht="25.5" customHeight="1" x14ac:dyDescent="0.15">
      <c r="A421" s="147" t="s">
        <v>581</v>
      </c>
      <c r="B421" s="147">
        <v>6913</v>
      </c>
      <c r="C421" s="105" t="s">
        <v>945</v>
      </c>
      <c r="D421" s="184"/>
      <c r="E421" s="184"/>
      <c r="F421" s="105"/>
      <c r="G421" s="145" t="s">
        <v>551</v>
      </c>
      <c r="H421" s="103" t="s">
        <v>173</v>
      </c>
      <c r="I421" s="154">
        <f>ROUND(I404*100/1000,0)</f>
        <v>3</v>
      </c>
      <c r="J421" s="183"/>
      <c r="L421" s="90"/>
    </row>
    <row r="422" spans="1:12" s="101" customFormat="1" ht="25.5" customHeight="1" x14ac:dyDescent="0.15">
      <c r="A422" s="147" t="s">
        <v>581</v>
      </c>
      <c r="B422" s="147">
        <v>6914</v>
      </c>
      <c r="C422" s="105" t="s">
        <v>946</v>
      </c>
      <c r="D422" s="184"/>
      <c r="E422" s="184"/>
      <c r="F422" s="105"/>
      <c r="G422" s="145" t="s">
        <v>553</v>
      </c>
      <c r="H422" s="103" t="s">
        <v>578</v>
      </c>
      <c r="I422" s="154">
        <f>ROUND(I404*76/1000,0)</f>
        <v>3</v>
      </c>
      <c r="J422" s="183"/>
      <c r="L422" s="90"/>
    </row>
    <row r="423" spans="1:12" s="101" customFormat="1" ht="25.5" customHeight="1" x14ac:dyDescent="0.15">
      <c r="A423" s="147" t="s">
        <v>581</v>
      </c>
      <c r="B423" s="147">
        <v>8512</v>
      </c>
      <c r="C423" s="105" t="s">
        <v>1489</v>
      </c>
      <c r="D423" s="184"/>
      <c r="E423" s="184"/>
      <c r="F423" s="105" t="s">
        <v>326</v>
      </c>
      <c r="G423" s="145"/>
      <c r="H423" s="103" t="s">
        <v>329</v>
      </c>
      <c r="I423" s="122">
        <v>-1</v>
      </c>
      <c r="J423" s="183"/>
      <c r="L423" s="90"/>
    </row>
    <row r="424" spans="1:12" s="101" customFormat="1" ht="25.5" customHeight="1" x14ac:dyDescent="0.15">
      <c r="A424" s="147" t="s">
        <v>581</v>
      </c>
      <c r="B424" s="147">
        <v>1191</v>
      </c>
      <c r="C424" s="105" t="s">
        <v>1490</v>
      </c>
      <c r="D424" s="184"/>
      <c r="E424" s="190" t="s">
        <v>330</v>
      </c>
      <c r="F424" s="285"/>
      <c r="G424" s="285"/>
      <c r="H424" s="285"/>
      <c r="I424" s="104">
        <v>2067</v>
      </c>
      <c r="J424" s="187" t="s">
        <v>323</v>
      </c>
      <c r="L424" s="90"/>
    </row>
    <row r="425" spans="1:12" s="101" customFormat="1" ht="25.5" customHeight="1" x14ac:dyDescent="0.15">
      <c r="A425" s="147" t="s">
        <v>581</v>
      </c>
      <c r="B425" s="147">
        <v>1192</v>
      </c>
      <c r="C425" s="105" t="s">
        <v>1491</v>
      </c>
      <c r="D425" s="184"/>
      <c r="E425" s="190"/>
      <c r="F425" s="105" t="s">
        <v>1383</v>
      </c>
      <c r="G425" s="145"/>
      <c r="H425" s="103" t="s">
        <v>1394</v>
      </c>
      <c r="I425" s="154">
        <f>ROUND(I424*245/1000,0)</f>
        <v>506</v>
      </c>
      <c r="J425" s="188"/>
      <c r="L425" s="90"/>
    </row>
    <row r="426" spans="1:12" s="101" customFormat="1" ht="25.5" customHeight="1" x14ac:dyDescent="0.15">
      <c r="A426" s="147" t="s">
        <v>581</v>
      </c>
      <c r="B426" s="147">
        <v>1193</v>
      </c>
      <c r="C426" s="105" t="s">
        <v>1492</v>
      </c>
      <c r="D426" s="184"/>
      <c r="E426" s="190"/>
      <c r="F426" s="105" t="s">
        <v>1385</v>
      </c>
      <c r="G426" s="145"/>
      <c r="H426" s="103" t="s">
        <v>1396</v>
      </c>
      <c r="I426" s="154">
        <f>ROUND(I424*224/1000,0)</f>
        <v>463</v>
      </c>
      <c r="J426" s="188"/>
      <c r="L426" s="90"/>
    </row>
    <row r="427" spans="1:12" s="101" customFormat="1" ht="25.5" customHeight="1" x14ac:dyDescent="0.15">
      <c r="A427" s="147" t="s">
        <v>581</v>
      </c>
      <c r="B427" s="147">
        <v>1194</v>
      </c>
      <c r="C427" s="105" t="s">
        <v>1493</v>
      </c>
      <c r="D427" s="184"/>
      <c r="E427" s="190"/>
      <c r="F427" s="105" t="s">
        <v>1387</v>
      </c>
      <c r="G427" s="145"/>
      <c r="H427" s="103" t="s">
        <v>1398</v>
      </c>
      <c r="I427" s="154">
        <f>ROUND(I424*182/1000,0)</f>
        <v>376</v>
      </c>
      <c r="J427" s="188"/>
      <c r="L427" s="90"/>
    </row>
    <row r="428" spans="1:12" s="101" customFormat="1" ht="25.5" customHeight="1" x14ac:dyDescent="0.15">
      <c r="A428" s="147" t="s">
        <v>581</v>
      </c>
      <c r="B428" s="147">
        <v>6820</v>
      </c>
      <c r="C428" s="105" t="s">
        <v>947</v>
      </c>
      <c r="D428" s="184"/>
      <c r="E428" s="190"/>
      <c r="F428" s="105" t="s">
        <v>1389</v>
      </c>
      <c r="G428" s="145"/>
      <c r="H428" s="103" t="s">
        <v>580</v>
      </c>
      <c r="I428" s="154">
        <f>ROUND($I424*145/1000,0)</f>
        <v>300</v>
      </c>
      <c r="J428" s="188"/>
      <c r="L428" s="90"/>
    </row>
    <row r="429" spans="1:12" s="101" customFormat="1" ht="25.5" customHeight="1" x14ac:dyDescent="0.15">
      <c r="A429" s="147" t="s">
        <v>581</v>
      </c>
      <c r="B429" s="147">
        <v>6821</v>
      </c>
      <c r="C429" s="105" t="s">
        <v>948</v>
      </c>
      <c r="D429" s="184"/>
      <c r="E429" s="190"/>
      <c r="F429" s="105" t="s">
        <v>1390</v>
      </c>
      <c r="G429" s="145" t="s">
        <v>527</v>
      </c>
      <c r="H429" s="103" t="s">
        <v>555</v>
      </c>
      <c r="I429" s="154">
        <f>ROUND($I424*221/1000,0)</f>
        <v>457</v>
      </c>
      <c r="J429" s="188"/>
      <c r="L429" s="90"/>
    </row>
    <row r="430" spans="1:12" s="101" customFormat="1" ht="25.5" customHeight="1" x14ac:dyDescent="0.15">
      <c r="A430" s="147" t="s">
        <v>581</v>
      </c>
      <c r="B430" s="147">
        <v>6822</v>
      </c>
      <c r="C430" s="105" t="s">
        <v>949</v>
      </c>
      <c r="D430" s="184"/>
      <c r="E430" s="190"/>
      <c r="F430" s="105"/>
      <c r="G430" s="145" t="s">
        <v>529</v>
      </c>
      <c r="H430" s="103" t="s">
        <v>557</v>
      </c>
      <c r="I430" s="154">
        <f>ROUND(I424*208/1000,0)</f>
        <v>430</v>
      </c>
      <c r="J430" s="188"/>
      <c r="L430" s="90"/>
    </row>
    <row r="431" spans="1:12" s="101" customFormat="1" ht="25.5" customHeight="1" x14ac:dyDescent="0.15">
      <c r="A431" s="147" t="s">
        <v>581</v>
      </c>
      <c r="B431" s="147">
        <v>6823</v>
      </c>
      <c r="C431" s="105" t="s">
        <v>950</v>
      </c>
      <c r="D431" s="184"/>
      <c r="E431" s="190"/>
      <c r="F431" s="105"/>
      <c r="G431" s="145" t="s">
        <v>531</v>
      </c>
      <c r="H431" s="103" t="s">
        <v>559</v>
      </c>
      <c r="I431" s="154">
        <f>ROUND(I424*200/1000,0)</f>
        <v>413</v>
      </c>
      <c r="J431" s="188"/>
      <c r="L431" s="90"/>
    </row>
    <row r="432" spans="1:12" s="101" customFormat="1" ht="25.5" customHeight="1" x14ac:dyDescent="0.15">
      <c r="A432" s="147" t="s">
        <v>581</v>
      </c>
      <c r="B432" s="147">
        <v>6824</v>
      </c>
      <c r="C432" s="105" t="s">
        <v>951</v>
      </c>
      <c r="D432" s="184"/>
      <c r="E432" s="190"/>
      <c r="F432" s="105"/>
      <c r="G432" s="145" t="s">
        <v>533</v>
      </c>
      <c r="H432" s="103" t="s">
        <v>561</v>
      </c>
      <c r="I432" s="154">
        <f>ROUND(I424*187/1000,0)</f>
        <v>387</v>
      </c>
      <c r="J432" s="188"/>
      <c r="L432" s="90"/>
    </row>
    <row r="433" spans="1:12" s="101" customFormat="1" ht="25.5" customHeight="1" x14ac:dyDescent="0.15">
      <c r="A433" s="147" t="s">
        <v>581</v>
      </c>
      <c r="B433" s="147">
        <v>6825</v>
      </c>
      <c r="C433" s="105" t="s">
        <v>952</v>
      </c>
      <c r="D433" s="184"/>
      <c r="E433" s="190"/>
      <c r="F433" s="105"/>
      <c r="G433" s="145" t="s">
        <v>535</v>
      </c>
      <c r="H433" s="103" t="s">
        <v>563</v>
      </c>
      <c r="I433" s="154">
        <f>ROUND(I424*184/1000,0)</f>
        <v>380</v>
      </c>
      <c r="J433" s="188"/>
      <c r="L433" s="90"/>
    </row>
    <row r="434" spans="1:12" s="101" customFormat="1" ht="25.5" customHeight="1" x14ac:dyDescent="0.15">
      <c r="A434" s="147" t="s">
        <v>581</v>
      </c>
      <c r="B434" s="147">
        <v>6826</v>
      </c>
      <c r="C434" s="105" t="s">
        <v>953</v>
      </c>
      <c r="D434" s="184"/>
      <c r="E434" s="190"/>
      <c r="F434" s="105"/>
      <c r="G434" s="145" t="s">
        <v>537</v>
      </c>
      <c r="H434" s="103" t="s">
        <v>565</v>
      </c>
      <c r="I434" s="154">
        <f>ROUND(I424*163/1000,0)</f>
        <v>337</v>
      </c>
      <c r="J434" s="188"/>
      <c r="L434" s="90"/>
    </row>
    <row r="435" spans="1:12" s="101" customFormat="1" ht="25.5" customHeight="1" x14ac:dyDescent="0.15">
      <c r="A435" s="147" t="s">
        <v>581</v>
      </c>
      <c r="B435" s="147">
        <v>6827</v>
      </c>
      <c r="C435" s="105" t="s">
        <v>954</v>
      </c>
      <c r="D435" s="184"/>
      <c r="E435" s="190"/>
      <c r="F435" s="105"/>
      <c r="G435" s="145" t="s">
        <v>539</v>
      </c>
      <c r="H435" s="103" t="s">
        <v>565</v>
      </c>
      <c r="I435" s="154">
        <f>ROUND(I424*163/1000,0)</f>
        <v>337</v>
      </c>
      <c r="J435" s="188"/>
      <c r="L435" s="90"/>
    </row>
    <row r="436" spans="1:12" s="101" customFormat="1" ht="25.5" customHeight="1" x14ac:dyDescent="0.15">
      <c r="A436" s="147" t="s">
        <v>581</v>
      </c>
      <c r="B436" s="147">
        <v>6828</v>
      </c>
      <c r="C436" s="105" t="s">
        <v>955</v>
      </c>
      <c r="D436" s="184"/>
      <c r="E436" s="190"/>
      <c r="F436" s="105"/>
      <c r="G436" s="145" t="s">
        <v>541</v>
      </c>
      <c r="H436" s="103" t="s">
        <v>567</v>
      </c>
      <c r="I436" s="154">
        <f>ROUND(I424*158/1000,0)</f>
        <v>327</v>
      </c>
      <c r="J436" s="188"/>
      <c r="L436" s="90"/>
    </row>
    <row r="437" spans="1:12" s="101" customFormat="1" ht="25.5" customHeight="1" x14ac:dyDescent="0.15">
      <c r="A437" s="147" t="s">
        <v>581</v>
      </c>
      <c r="B437" s="147">
        <v>6829</v>
      </c>
      <c r="C437" s="105" t="s">
        <v>956</v>
      </c>
      <c r="D437" s="184"/>
      <c r="E437" s="190"/>
      <c r="F437" s="105"/>
      <c r="G437" s="145" t="s">
        <v>543</v>
      </c>
      <c r="H437" s="103" t="s">
        <v>569</v>
      </c>
      <c r="I437" s="154">
        <f>ROUND(I424*142/1000,0)</f>
        <v>294</v>
      </c>
      <c r="J437" s="188"/>
      <c r="L437" s="90"/>
    </row>
    <row r="438" spans="1:12" s="101" customFormat="1" ht="25.5" customHeight="1" x14ac:dyDescent="0.15">
      <c r="A438" s="147" t="s">
        <v>581</v>
      </c>
      <c r="B438" s="147">
        <v>6830</v>
      </c>
      <c r="C438" s="105" t="s">
        <v>957</v>
      </c>
      <c r="D438" s="184"/>
      <c r="E438" s="190"/>
      <c r="F438" s="105"/>
      <c r="G438" s="145" t="s">
        <v>545</v>
      </c>
      <c r="H438" s="103" t="s">
        <v>571</v>
      </c>
      <c r="I438" s="154">
        <f>ROUND(I424*139/1000,0)</f>
        <v>287</v>
      </c>
      <c r="J438" s="188"/>
      <c r="L438" s="90"/>
    </row>
    <row r="439" spans="1:12" s="101" customFormat="1" ht="25.5" customHeight="1" x14ac:dyDescent="0.15">
      <c r="A439" s="147" t="s">
        <v>581</v>
      </c>
      <c r="B439" s="147">
        <v>6831</v>
      </c>
      <c r="C439" s="105" t="s">
        <v>958</v>
      </c>
      <c r="D439" s="184"/>
      <c r="E439" s="190"/>
      <c r="F439" s="105"/>
      <c r="G439" s="145" t="s">
        <v>547</v>
      </c>
      <c r="H439" s="103" t="s">
        <v>573</v>
      </c>
      <c r="I439" s="154">
        <f>ROUND(I424*121/1000,0)</f>
        <v>250</v>
      </c>
      <c r="J439" s="188"/>
      <c r="L439" s="90"/>
    </row>
    <row r="440" spans="1:12" s="101" customFormat="1" ht="25.5" customHeight="1" x14ac:dyDescent="0.15">
      <c r="A440" s="147" t="s">
        <v>581</v>
      </c>
      <c r="B440" s="147">
        <v>6832</v>
      </c>
      <c r="C440" s="105" t="s">
        <v>959</v>
      </c>
      <c r="D440" s="184"/>
      <c r="E440" s="190"/>
      <c r="F440" s="105"/>
      <c r="G440" s="145" t="s">
        <v>549</v>
      </c>
      <c r="H440" s="103" t="s">
        <v>575</v>
      </c>
      <c r="I440" s="154">
        <f>ROUND(I424*118/1000,0)</f>
        <v>244</v>
      </c>
      <c r="J440" s="188"/>
      <c r="L440" s="90"/>
    </row>
    <row r="441" spans="1:12" s="101" customFormat="1" ht="25.5" customHeight="1" x14ac:dyDescent="0.15">
      <c r="A441" s="147" t="s">
        <v>581</v>
      </c>
      <c r="B441" s="147">
        <v>6833</v>
      </c>
      <c r="C441" s="105" t="s">
        <v>960</v>
      </c>
      <c r="D441" s="184"/>
      <c r="E441" s="190"/>
      <c r="F441" s="105"/>
      <c r="G441" s="145" t="s">
        <v>551</v>
      </c>
      <c r="H441" s="103" t="s">
        <v>173</v>
      </c>
      <c r="I441" s="154">
        <f>ROUND(I424*100/1000,0)</f>
        <v>207</v>
      </c>
      <c r="J441" s="188"/>
      <c r="L441" s="90"/>
    </row>
    <row r="442" spans="1:12" s="101" customFormat="1" ht="25.5" customHeight="1" x14ac:dyDescent="0.15">
      <c r="A442" s="147" t="s">
        <v>581</v>
      </c>
      <c r="B442" s="147">
        <v>6834</v>
      </c>
      <c r="C442" s="105" t="s">
        <v>961</v>
      </c>
      <c r="D442" s="184"/>
      <c r="E442" s="190"/>
      <c r="F442" s="105"/>
      <c r="G442" s="145" t="s">
        <v>553</v>
      </c>
      <c r="H442" s="103" t="s">
        <v>578</v>
      </c>
      <c r="I442" s="154">
        <f>ROUND(I424*76/1000,0)</f>
        <v>157</v>
      </c>
      <c r="J442" s="188"/>
      <c r="L442" s="90"/>
    </row>
    <row r="443" spans="1:12" s="101" customFormat="1" ht="25.5" customHeight="1" x14ac:dyDescent="0.15">
      <c r="A443" s="147" t="s">
        <v>581</v>
      </c>
      <c r="B443" s="147">
        <v>8513</v>
      </c>
      <c r="C443" s="105" t="s">
        <v>1494</v>
      </c>
      <c r="D443" s="184"/>
      <c r="E443" s="190"/>
      <c r="F443" s="105" t="s">
        <v>326</v>
      </c>
      <c r="G443" s="145"/>
      <c r="H443" s="103" t="s">
        <v>352</v>
      </c>
      <c r="I443" s="122">
        <v>-21</v>
      </c>
      <c r="J443" s="189"/>
      <c r="L443" s="90"/>
    </row>
    <row r="444" spans="1:12" s="101" customFormat="1" ht="25.5" customHeight="1" x14ac:dyDescent="0.15">
      <c r="A444" s="147" t="s">
        <v>581</v>
      </c>
      <c r="B444" s="147">
        <v>1261</v>
      </c>
      <c r="C444" s="105" t="s">
        <v>1495</v>
      </c>
      <c r="D444" s="184"/>
      <c r="E444" s="184" t="s">
        <v>332</v>
      </c>
      <c r="F444" s="285"/>
      <c r="G444" s="285"/>
      <c r="H444" s="285"/>
      <c r="I444" s="104">
        <v>68</v>
      </c>
      <c r="J444" s="183" t="s">
        <v>227</v>
      </c>
      <c r="L444" s="90"/>
    </row>
    <row r="445" spans="1:12" s="101" customFormat="1" ht="25.5" customHeight="1" x14ac:dyDescent="0.15">
      <c r="A445" s="147" t="s">
        <v>581</v>
      </c>
      <c r="B445" s="147">
        <v>1262</v>
      </c>
      <c r="C445" s="105" t="s">
        <v>1496</v>
      </c>
      <c r="D445" s="184"/>
      <c r="E445" s="184"/>
      <c r="F445" s="105" t="s">
        <v>1383</v>
      </c>
      <c r="G445" s="145"/>
      <c r="H445" s="103" t="s">
        <v>1394</v>
      </c>
      <c r="I445" s="154">
        <f>ROUND(I444*245/1000,0)</f>
        <v>17</v>
      </c>
      <c r="J445" s="183"/>
      <c r="L445" s="90"/>
    </row>
    <row r="446" spans="1:12" s="101" customFormat="1" ht="25.5" customHeight="1" x14ac:dyDescent="0.15">
      <c r="A446" s="147" t="s">
        <v>581</v>
      </c>
      <c r="B446" s="147">
        <v>1263</v>
      </c>
      <c r="C446" s="105" t="s">
        <v>1497</v>
      </c>
      <c r="D446" s="184"/>
      <c r="E446" s="184"/>
      <c r="F446" s="105" t="s">
        <v>1385</v>
      </c>
      <c r="G446" s="145"/>
      <c r="H446" s="103" t="s">
        <v>1396</v>
      </c>
      <c r="I446" s="154">
        <f>ROUND(I444*224/1000,0)</f>
        <v>15</v>
      </c>
      <c r="J446" s="183"/>
      <c r="L446" s="90"/>
    </row>
    <row r="447" spans="1:12" s="101" customFormat="1" ht="25.5" customHeight="1" x14ac:dyDescent="0.15">
      <c r="A447" s="147" t="s">
        <v>581</v>
      </c>
      <c r="B447" s="147">
        <v>1264</v>
      </c>
      <c r="C447" s="105" t="s">
        <v>1498</v>
      </c>
      <c r="D447" s="184"/>
      <c r="E447" s="184"/>
      <c r="F447" s="105" t="s">
        <v>1387</v>
      </c>
      <c r="G447" s="145"/>
      <c r="H447" s="103" t="s">
        <v>1398</v>
      </c>
      <c r="I447" s="154">
        <f>ROUND(I444*182/1000,0)</f>
        <v>12</v>
      </c>
      <c r="J447" s="183"/>
      <c r="L447" s="90"/>
    </row>
    <row r="448" spans="1:12" s="101" customFormat="1" ht="25.5" customHeight="1" x14ac:dyDescent="0.15">
      <c r="A448" s="147" t="s">
        <v>581</v>
      </c>
      <c r="B448" s="147">
        <v>6920</v>
      </c>
      <c r="C448" s="105" t="s">
        <v>962</v>
      </c>
      <c r="D448" s="184"/>
      <c r="E448" s="184"/>
      <c r="F448" s="105" t="s">
        <v>1389</v>
      </c>
      <c r="G448" s="145"/>
      <c r="H448" s="103" t="s">
        <v>580</v>
      </c>
      <c r="I448" s="154">
        <f>ROUND($I444*145/1000,0)</f>
        <v>10</v>
      </c>
      <c r="J448" s="183"/>
      <c r="L448" s="90"/>
    </row>
    <row r="449" spans="1:12" s="101" customFormat="1" ht="25.5" customHeight="1" x14ac:dyDescent="0.15">
      <c r="A449" s="147" t="s">
        <v>581</v>
      </c>
      <c r="B449" s="147">
        <v>6921</v>
      </c>
      <c r="C449" s="105" t="s">
        <v>963</v>
      </c>
      <c r="D449" s="184"/>
      <c r="E449" s="184"/>
      <c r="F449" s="105" t="s">
        <v>1390</v>
      </c>
      <c r="G449" s="145" t="s">
        <v>527</v>
      </c>
      <c r="H449" s="103" t="s">
        <v>555</v>
      </c>
      <c r="I449" s="154">
        <f>ROUND($I444*221/1000,0)</f>
        <v>15</v>
      </c>
      <c r="J449" s="183"/>
      <c r="L449" s="90"/>
    </row>
    <row r="450" spans="1:12" s="101" customFormat="1" ht="25.5" customHeight="1" x14ac:dyDescent="0.15">
      <c r="A450" s="147" t="s">
        <v>581</v>
      </c>
      <c r="B450" s="147">
        <v>6922</v>
      </c>
      <c r="C450" s="105" t="s">
        <v>964</v>
      </c>
      <c r="D450" s="184"/>
      <c r="E450" s="184"/>
      <c r="F450" s="105"/>
      <c r="G450" s="145" t="s">
        <v>529</v>
      </c>
      <c r="H450" s="103" t="s">
        <v>557</v>
      </c>
      <c r="I450" s="154">
        <f>ROUND(I444*208/1000,0)</f>
        <v>14</v>
      </c>
      <c r="J450" s="183"/>
      <c r="L450" s="90"/>
    </row>
    <row r="451" spans="1:12" s="101" customFormat="1" ht="25.5" customHeight="1" x14ac:dyDescent="0.15">
      <c r="A451" s="147" t="s">
        <v>581</v>
      </c>
      <c r="B451" s="147">
        <v>6923</v>
      </c>
      <c r="C451" s="105" t="s">
        <v>965</v>
      </c>
      <c r="D451" s="184"/>
      <c r="E451" s="184"/>
      <c r="F451" s="105"/>
      <c r="G451" s="145" t="s">
        <v>531</v>
      </c>
      <c r="H451" s="103" t="s">
        <v>559</v>
      </c>
      <c r="I451" s="154">
        <f>ROUND(I444*200/1000,0)</f>
        <v>14</v>
      </c>
      <c r="J451" s="183"/>
      <c r="L451" s="90"/>
    </row>
    <row r="452" spans="1:12" s="101" customFormat="1" ht="25.5" customHeight="1" x14ac:dyDescent="0.15">
      <c r="A452" s="147" t="s">
        <v>581</v>
      </c>
      <c r="B452" s="147">
        <v>6924</v>
      </c>
      <c r="C452" s="105" t="s">
        <v>966</v>
      </c>
      <c r="D452" s="184"/>
      <c r="E452" s="184"/>
      <c r="F452" s="105"/>
      <c r="G452" s="145" t="s">
        <v>533</v>
      </c>
      <c r="H452" s="103" t="s">
        <v>561</v>
      </c>
      <c r="I452" s="154">
        <f>ROUND(I444*187/1000,0)</f>
        <v>13</v>
      </c>
      <c r="J452" s="183"/>
      <c r="L452" s="90"/>
    </row>
    <row r="453" spans="1:12" s="101" customFormat="1" ht="25.5" customHeight="1" x14ac:dyDescent="0.15">
      <c r="A453" s="147" t="s">
        <v>581</v>
      </c>
      <c r="B453" s="147">
        <v>6925</v>
      </c>
      <c r="C453" s="105" t="s">
        <v>967</v>
      </c>
      <c r="D453" s="184"/>
      <c r="E453" s="184"/>
      <c r="F453" s="105"/>
      <c r="G453" s="145" t="s">
        <v>535</v>
      </c>
      <c r="H453" s="103" t="s">
        <v>563</v>
      </c>
      <c r="I453" s="154">
        <f>ROUND(I444*184/1000,0)</f>
        <v>13</v>
      </c>
      <c r="J453" s="183"/>
      <c r="L453" s="90"/>
    </row>
    <row r="454" spans="1:12" s="101" customFormat="1" ht="25.5" customHeight="1" x14ac:dyDescent="0.15">
      <c r="A454" s="147" t="s">
        <v>581</v>
      </c>
      <c r="B454" s="147">
        <v>6926</v>
      </c>
      <c r="C454" s="105" t="s">
        <v>968</v>
      </c>
      <c r="D454" s="184"/>
      <c r="E454" s="184"/>
      <c r="F454" s="105"/>
      <c r="G454" s="145" t="s">
        <v>537</v>
      </c>
      <c r="H454" s="103" t="s">
        <v>565</v>
      </c>
      <c r="I454" s="154">
        <f>ROUND(I444*163/1000,0)</f>
        <v>11</v>
      </c>
      <c r="J454" s="183"/>
      <c r="L454" s="90"/>
    </row>
    <row r="455" spans="1:12" s="101" customFormat="1" ht="25.5" customHeight="1" x14ac:dyDescent="0.15">
      <c r="A455" s="147" t="s">
        <v>581</v>
      </c>
      <c r="B455" s="147">
        <v>6927</v>
      </c>
      <c r="C455" s="105" t="s">
        <v>969</v>
      </c>
      <c r="D455" s="184"/>
      <c r="E455" s="184"/>
      <c r="F455" s="105"/>
      <c r="G455" s="145" t="s">
        <v>539</v>
      </c>
      <c r="H455" s="103" t="s">
        <v>565</v>
      </c>
      <c r="I455" s="154">
        <f>ROUND(I444*163/1000,0)</f>
        <v>11</v>
      </c>
      <c r="J455" s="183"/>
      <c r="L455" s="90"/>
    </row>
    <row r="456" spans="1:12" s="101" customFormat="1" ht="25.5" customHeight="1" x14ac:dyDescent="0.15">
      <c r="A456" s="147" t="s">
        <v>581</v>
      </c>
      <c r="B456" s="147">
        <v>6928</v>
      </c>
      <c r="C456" s="105" t="s">
        <v>970</v>
      </c>
      <c r="D456" s="184"/>
      <c r="E456" s="184"/>
      <c r="F456" s="105"/>
      <c r="G456" s="145" t="s">
        <v>541</v>
      </c>
      <c r="H456" s="103" t="s">
        <v>567</v>
      </c>
      <c r="I456" s="154">
        <f>ROUND(I444*158/1000,0)</f>
        <v>11</v>
      </c>
      <c r="J456" s="183"/>
      <c r="L456" s="90"/>
    </row>
    <row r="457" spans="1:12" s="101" customFormat="1" ht="25.5" customHeight="1" x14ac:dyDescent="0.15">
      <c r="A457" s="147" t="s">
        <v>581</v>
      </c>
      <c r="B457" s="147">
        <v>6929</v>
      </c>
      <c r="C457" s="105" t="s">
        <v>971</v>
      </c>
      <c r="D457" s="184"/>
      <c r="E457" s="184"/>
      <c r="F457" s="105"/>
      <c r="G457" s="145" t="s">
        <v>543</v>
      </c>
      <c r="H457" s="103" t="s">
        <v>569</v>
      </c>
      <c r="I457" s="154">
        <f>ROUND(I444*142/1000,0)</f>
        <v>10</v>
      </c>
      <c r="J457" s="183"/>
      <c r="L457" s="90"/>
    </row>
    <row r="458" spans="1:12" s="101" customFormat="1" ht="25.5" customHeight="1" x14ac:dyDescent="0.15">
      <c r="A458" s="147" t="s">
        <v>581</v>
      </c>
      <c r="B458" s="147">
        <v>6930</v>
      </c>
      <c r="C458" s="105" t="s">
        <v>972</v>
      </c>
      <c r="D458" s="184"/>
      <c r="E458" s="184"/>
      <c r="F458" s="105"/>
      <c r="G458" s="145" t="s">
        <v>545</v>
      </c>
      <c r="H458" s="103" t="s">
        <v>571</v>
      </c>
      <c r="I458" s="154">
        <f>ROUND(I444*139/1000,0)</f>
        <v>9</v>
      </c>
      <c r="J458" s="183"/>
      <c r="L458" s="90"/>
    </row>
    <row r="459" spans="1:12" s="101" customFormat="1" ht="25.5" customHeight="1" x14ac:dyDescent="0.15">
      <c r="A459" s="147" t="s">
        <v>581</v>
      </c>
      <c r="B459" s="147">
        <v>6931</v>
      </c>
      <c r="C459" s="105" t="s">
        <v>973</v>
      </c>
      <c r="D459" s="184"/>
      <c r="E459" s="184"/>
      <c r="F459" s="105"/>
      <c r="G459" s="145" t="s">
        <v>547</v>
      </c>
      <c r="H459" s="103" t="s">
        <v>573</v>
      </c>
      <c r="I459" s="154">
        <f>ROUND(I444*121/1000,0)</f>
        <v>8</v>
      </c>
      <c r="J459" s="183"/>
      <c r="L459" s="90"/>
    </row>
    <row r="460" spans="1:12" s="101" customFormat="1" ht="25.5" customHeight="1" x14ac:dyDescent="0.15">
      <c r="A460" s="147" t="s">
        <v>581</v>
      </c>
      <c r="B460" s="147">
        <v>6932</v>
      </c>
      <c r="C460" s="105" t="s">
        <v>974</v>
      </c>
      <c r="D460" s="184"/>
      <c r="E460" s="184"/>
      <c r="F460" s="105"/>
      <c r="G460" s="145" t="s">
        <v>549</v>
      </c>
      <c r="H460" s="103" t="s">
        <v>575</v>
      </c>
      <c r="I460" s="154">
        <f>ROUND(I444*118/1000,0)</f>
        <v>8</v>
      </c>
      <c r="J460" s="183"/>
      <c r="L460" s="90"/>
    </row>
    <row r="461" spans="1:12" s="101" customFormat="1" ht="25.5" customHeight="1" x14ac:dyDescent="0.15">
      <c r="A461" s="147" t="s">
        <v>581</v>
      </c>
      <c r="B461" s="147">
        <v>6933</v>
      </c>
      <c r="C461" s="105" t="s">
        <v>975</v>
      </c>
      <c r="D461" s="184"/>
      <c r="E461" s="184"/>
      <c r="F461" s="105"/>
      <c r="G461" s="145" t="s">
        <v>551</v>
      </c>
      <c r="H461" s="103" t="s">
        <v>173</v>
      </c>
      <c r="I461" s="154">
        <f>ROUND(I444*100/1000,0)</f>
        <v>7</v>
      </c>
      <c r="J461" s="183"/>
      <c r="L461" s="90"/>
    </row>
    <row r="462" spans="1:12" s="101" customFormat="1" ht="25.5" customHeight="1" x14ac:dyDescent="0.15">
      <c r="A462" s="147" t="s">
        <v>581</v>
      </c>
      <c r="B462" s="147">
        <v>6934</v>
      </c>
      <c r="C462" s="105" t="s">
        <v>976</v>
      </c>
      <c r="D462" s="184"/>
      <c r="E462" s="184"/>
      <c r="F462" s="105"/>
      <c r="G462" s="145" t="s">
        <v>553</v>
      </c>
      <c r="H462" s="103" t="s">
        <v>578</v>
      </c>
      <c r="I462" s="154">
        <f>ROUND(I444*76/1000,0)</f>
        <v>5</v>
      </c>
      <c r="J462" s="183"/>
      <c r="L462" s="90"/>
    </row>
    <row r="463" spans="1:12" s="101" customFormat="1" ht="25.5" customHeight="1" x14ac:dyDescent="0.15">
      <c r="A463" s="147" t="s">
        <v>581</v>
      </c>
      <c r="B463" s="147">
        <v>8514</v>
      </c>
      <c r="C463" s="105" t="s">
        <v>1499</v>
      </c>
      <c r="D463" s="184"/>
      <c r="E463" s="184"/>
      <c r="F463" s="105" t="s">
        <v>326</v>
      </c>
      <c r="G463" s="145"/>
      <c r="H463" s="103" t="s">
        <v>333</v>
      </c>
      <c r="I463" s="122">
        <v>-1</v>
      </c>
      <c r="J463" s="183"/>
      <c r="L463" s="90"/>
    </row>
    <row r="464" spans="1:12" s="101" customFormat="1" ht="25.5" customHeight="1" x14ac:dyDescent="0.15">
      <c r="A464" s="147" t="s">
        <v>581</v>
      </c>
      <c r="B464" s="147">
        <v>1271</v>
      </c>
      <c r="C464" s="105" t="s">
        <v>1500</v>
      </c>
      <c r="D464" s="184"/>
      <c r="E464" s="184" t="s">
        <v>334</v>
      </c>
      <c r="F464" s="285"/>
      <c r="G464" s="285"/>
      <c r="H464" s="285"/>
      <c r="I464" s="104">
        <v>3280</v>
      </c>
      <c r="J464" s="187" t="s">
        <v>323</v>
      </c>
      <c r="L464" s="90"/>
    </row>
    <row r="465" spans="1:12" s="101" customFormat="1" ht="25.5" customHeight="1" x14ac:dyDescent="0.15">
      <c r="A465" s="147" t="s">
        <v>581</v>
      </c>
      <c r="B465" s="147">
        <v>1272</v>
      </c>
      <c r="C465" s="105" t="s">
        <v>1501</v>
      </c>
      <c r="D465" s="184"/>
      <c r="E465" s="184"/>
      <c r="F465" s="105" t="s">
        <v>1383</v>
      </c>
      <c r="G465" s="145"/>
      <c r="H465" s="103" t="s">
        <v>1394</v>
      </c>
      <c r="I465" s="154">
        <f>ROUND(I464*245/1000,0)</f>
        <v>804</v>
      </c>
      <c r="J465" s="188"/>
      <c r="L465" s="90"/>
    </row>
    <row r="466" spans="1:12" s="101" customFormat="1" ht="25.5" customHeight="1" x14ac:dyDescent="0.15">
      <c r="A466" s="147" t="s">
        <v>581</v>
      </c>
      <c r="B466" s="147">
        <v>1273</v>
      </c>
      <c r="C466" s="105" t="s">
        <v>1502</v>
      </c>
      <c r="D466" s="184"/>
      <c r="E466" s="184"/>
      <c r="F466" s="105" t="s">
        <v>1385</v>
      </c>
      <c r="G466" s="145"/>
      <c r="H466" s="103" t="s">
        <v>1396</v>
      </c>
      <c r="I466" s="154">
        <f>ROUND(I464*224/1000,0)</f>
        <v>735</v>
      </c>
      <c r="J466" s="188"/>
      <c r="L466" s="90"/>
    </row>
    <row r="467" spans="1:12" s="101" customFormat="1" ht="25.5" customHeight="1" x14ac:dyDescent="0.15">
      <c r="A467" s="147" t="s">
        <v>581</v>
      </c>
      <c r="B467" s="147">
        <v>1274</v>
      </c>
      <c r="C467" s="105" t="s">
        <v>1503</v>
      </c>
      <c r="D467" s="184"/>
      <c r="E467" s="184"/>
      <c r="F467" s="105" t="s">
        <v>1387</v>
      </c>
      <c r="G467" s="145"/>
      <c r="H467" s="103" t="s">
        <v>1398</v>
      </c>
      <c r="I467" s="154">
        <f>ROUND(I464*182/1000,0)</f>
        <v>597</v>
      </c>
      <c r="J467" s="188"/>
      <c r="L467" s="90"/>
    </row>
    <row r="468" spans="1:12" s="101" customFormat="1" ht="25.5" customHeight="1" x14ac:dyDescent="0.15">
      <c r="A468" s="147" t="s">
        <v>581</v>
      </c>
      <c r="B468" s="147">
        <v>6840</v>
      </c>
      <c r="C468" s="105" t="s">
        <v>977</v>
      </c>
      <c r="D468" s="184"/>
      <c r="E468" s="184"/>
      <c r="F468" s="105" t="s">
        <v>1389</v>
      </c>
      <c r="G468" s="145"/>
      <c r="H468" s="103" t="s">
        <v>580</v>
      </c>
      <c r="I468" s="154">
        <f>ROUND($I464*145/1000,0)</f>
        <v>476</v>
      </c>
      <c r="J468" s="188"/>
      <c r="L468" s="90"/>
    </row>
    <row r="469" spans="1:12" s="101" customFormat="1" ht="25.5" customHeight="1" x14ac:dyDescent="0.15">
      <c r="A469" s="147" t="s">
        <v>581</v>
      </c>
      <c r="B469" s="147">
        <v>6841</v>
      </c>
      <c r="C469" s="105" t="s">
        <v>978</v>
      </c>
      <c r="D469" s="184"/>
      <c r="E469" s="184"/>
      <c r="F469" s="105" t="s">
        <v>1390</v>
      </c>
      <c r="G469" s="145" t="s">
        <v>527</v>
      </c>
      <c r="H469" s="103" t="s">
        <v>555</v>
      </c>
      <c r="I469" s="154">
        <f>ROUND($I464*221/1000,0)</f>
        <v>725</v>
      </c>
      <c r="J469" s="188"/>
      <c r="L469" s="90"/>
    </row>
    <row r="470" spans="1:12" s="101" customFormat="1" ht="25.5" customHeight="1" x14ac:dyDescent="0.15">
      <c r="A470" s="147" t="s">
        <v>581</v>
      </c>
      <c r="B470" s="147">
        <v>6842</v>
      </c>
      <c r="C470" s="105" t="s">
        <v>979</v>
      </c>
      <c r="D470" s="184"/>
      <c r="E470" s="184"/>
      <c r="F470" s="105"/>
      <c r="G470" s="145" t="s">
        <v>529</v>
      </c>
      <c r="H470" s="103" t="s">
        <v>557</v>
      </c>
      <c r="I470" s="154">
        <f>ROUND(I464*208/1000,0)</f>
        <v>682</v>
      </c>
      <c r="J470" s="188"/>
      <c r="L470" s="90"/>
    </row>
    <row r="471" spans="1:12" s="101" customFormat="1" ht="25.5" customHeight="1" x14ac:dyDescent="0.15">
      <c r="A471" s="147" t="s">
        <v>581</v>
      </c>
      <c r="B471" s="147">
        <v>6843</v>
      </c>
      <c r="C471" s="105" t="s">
        <v>980</v>
      </c>
      <c r="D471" s="184"/>
      <c r="E471" s="184"/>
      <c r="F471" s="105"/>
      <c r="G471" s="145" t="s">
        <v>531</v>
      </c>
      <c r="H471" s="103" t="s">
        <v>559</v>
      </c>
      <c r="I471" s="154">
        <f>ROUND(I464*200/1000,0)</f>
        <v>656</v>
      </c>
      <c r="J471" s="188"/>
      <c r="L471" s="90"/>
    </row>
    <row r="472" spans="1:12" s="101" customFormat="1" ht="25.5" customHeight="1" x14ac:dyDescent="0.15">
      <c r="A472" s="147" t="s">
        <v>581</v>
      </c>
      <c r="B472" s="147">
        <v>6844</v>
      </c>
      <c r="C472" s="105" t="s">
        <v>981</v>
      </c>
      <c r="D472" s="184"/>
      <c r="E472" s="184"/>
      <c r="F472" s="105"/>
      <c r="G472" s="145" t="s">
        <v>533</v>
      </c>
      <c r="H472" s="103" t="s">
        <v>561</v>
      </c>
      <c r="I472" s="154">
        <f>ROUND(I464*187/1000,0)</f>
        <v>613</v>
      </c>
      <c r="J472" s="188"/>
      <c r="L472" s="90"/>
    </row>
    <row r="473" spans="1:12" s="101" customFormat="1" ht="25.5" customHeight="1" x14ac:dyDescent="0.15">
      <c r="A473" s="147" t="s">
        <v>581</v>
      </c>
      <c r="B473" s="147">
        <v>6845</v>
      </c>
      <c r="C473" s="105" t="s">
        <v>982</v>
      </c>
      <c r="D473" s="184"/>
      <c r="E473" s="184"/>
      <c r="F473" s="105"/>
      <c r="G473" s="145" t="s">
        <v>535</v>
      </c>
      <c r="H473" s="103" t="s">
        <v>563</v>
      </c>
      <c r="I473" s="154">
        <f>ROUND(I464*184/1000,0)</f>
        <v>604</v>
      </c>
      <c r="J473" s="188"/>
      <c r="L473" s="90"/>
    </row>
    <row r="474" spans="1:12" s="101" customFormat="1" ht="25.5" customHeight="1" x14ac:dyDescent="0.15">
      <c r="A474" s="147" t="s">
        <v>581</v>
      </c>
      <c r="B474" s="147">
        <v>6846</v>
      </c>
      <c r="C474" s="105" t="s">
        <v>983</v>
      </c>
      <c r="D474" s="184"/>
      <c r="E474" s="184"/>
      <c r="F474" s="105"/>
      <c r="G474" s="145" t="s">
        <v>537</v>
      </c>
      <c r="H474" s="103" t="s">
        <v>565</v>
      </c>
      <c r="I474" s="154">
        <f>ROUND(I464*163/1000,0)</f>
        <v>535</v>
      </c>
      <c r="J474" s="188"/>
      <c r="L474" s="90"/>
    </row>
    <row r="475" spans="1:12" s="101" customFormat="1" ht="25.5" customHeight="1" x14ac:dyDescent="0.15">
      <c r="A475" s="147" t="s">
        <v>581</v>
      </c>
      <c r="B475" s="147">
        <v>6847</v>
      </c>
      <c r="C475" s="105" t="s">
        <v>984</v>
      </c>
      <c r="D475" s="184"/>
      <c r="E475" s="184"/>
      <c r="F475" s="105"/>
      <c r="G475" s="145" t="s">
        <v>539</v>
      </c>
      <c r="H475" s="103" t="s">
        <v>565</v>
      </c>
      <c r="I475" s="154">
        <f>ROUND(I464*163/1000,0)</f>
        <v>535</v>
      </c>
      <c r="J475" s="188"/>
      <c r="L475" s="90"/>
    </row>
    <row r="476" spans="1:12" s="101" customFormat="1" ht="25.5" customHeight="1" x14ac:dyDescent="0.15">
      <c r="A476" s="147" t="s">
        <v>581</v>
      </c>
      <c r="B476" s="147">
        <v>6848</v>
      </c>
      <c r="C476" s="105" t="s">
        <v>985</v>
      </c>
      <c r="D476" s="184"/>
      <c r="E476" s="184"/>
      <c r="F476" s="105"/>
      <c r="G476" s="145" t="s">
        <v>541</v>
      </c>
      <c r="H476" s="103" t="s">
        <v>567</v>
      </c>
      <c r="I476" s="154">
        <f>ROUND(I464*158/1000,0)</f>
        <v>518</v>
      </c>
      <c r="J476" s="188"/>
      <c r="L476" s="90"/>
    </row>
    <row r="477" spans="1:12" s="101" customFormat="1" ht="25.5" customHeight="1" x14ac:dyDescent="0.15">
      <c r="A477" s="147" t="s">
        <v>581</v>
      </c>
      <c r="B477" s="147">
        <v>6849</v>
      </c>
      <c r="C477" s="105" t="s">
        <v>986</v>
      </c>
      <c r="D477" s="184"/>
      <c r="E477" s="184"/>
      <c r="F477" s="105"/>
      <c r="G477" s="145" t="s">
        <v>543</v>
      </c>
      <c r="H477" s="103" t="s">
        <v>569</v>
      </c>
      <c r="I477" s="154">
        <f>ROUND(I464*142/1000,0)</f>
        <v>466</v>
      </c>
      <c r="J477" s="188"/>
      <c r="L477" s="90"/>
    </row>
    <row r="478" spans="1:12" s="101" customFormat="1" ht="25.5" customHeight="1" x14ac:dyDescent="0.15">
      <c r="A478" s="147" t="s">
        <v>581</v>
      </c>
      <c r="B478" s="147">
        <v>6850</v>
      </c>
      <c r="C478" s="105" t="s">
        <v>987</v>
      </c>
      <c r="D478" s="184"/>
      <c r="E478" s="184"/>
      <c r="F478" s="105"/>
      <c r="G478" s="145" t="s">
        <v>545</v>
      </c>
      <c r="H478" s="103" t="s">
        <v>571</v>
      </c>
      <c r="I478" s="154">
        <f>ROUND(I464*139/1000,0)</f>
        <v>456</v>
      </c>
      <c r="J478" s="188"/>
      <c r="L478" s="90"/>
    </row>
    <row r="479" spans="1:12" s="101" customFormat="1" ht="25.5" customHeight="1" x14ac:dyDescent="0.15">
      <c r="A479" s="147" t="s">
        <v>581</v>
      </c>
      <c r="B479" s="147">
        <v>6851</v>
      </c>
      <c r="C479" s="105" t="s">
        <v>988</v>
      </c>
      <c r="D479" s="184"/>
      <c r="E479" s="184"/>
      <c r="F479" s="105"/>
      <c r="G479" s="145" t="s">
        <v>547</v>
      </c>
      <c r="H479" s="103" t="s">
        <v>573</v>
      </c>
      <c r="I479" s="154">
        <f>ROUND(I464*121/1000,0)</f>
        <v>397</v>
      </c>
      <c r="J479" s="188"/>
      <c r="L479" s="90"/>
    </row>
    <row r="480" spans="1:12" s="101" customFormat="1" ht="25.5" customHeight="1" x14ac:dyDescent="0.15">
      <c r="A480" s="147" t="s">
        <v>581</v>
      </c>
      <c r="B480" s="147">
        <v>6852</v>
      </c>
      <c r="C480" s="105" t="s">
        <v>989</v>
      </c>
      <c r="D480" s="184"/>
      <c r="E480" s="184"/>
      <c r="F480" s="105"/>
      <c r="G480" s="145" t="s">
        <v>549</v>
      </c>
      <c r="H480" s="103" t="s">
        <v>575</v>
      </c>
      <c r="I480" s="154">
        <f>ROUND(I464*118/1000,0)</f>
        <v>387</v>
      </c>
      <c r="J480" s="188"/>
      <c r="L480" s="90"/>
    </row>
    <row r="481" spans="1:12" s="101" customFormat="1" ht="25.5" customHeight="1" x14ac:dyDescent="0.15">
      <c r="A481" s="147" t="s">
        <v>581</v>
      </c>
      <c r="B481" s="147">
        <v>6853</v>
      </c>
      <c r="C481" s="105" t="s">
        <v>990</v>
      </c>
      <c r="D481" s="184"/>
      <c r="E481" s="184"/>
      <c r="F481" s="105"/>
      <c r="G481" s="145" t="s">
        <v>551</v>
      </c>
      <c r="H481" s="103" t="s">
        <v>173</v>
      </c>
      <c r="I481" s="154">
        <f>ROUND(I464*100/1000,0)</f>
        <v>328</v>
      </c>
      <c r="J481" s="188"/>
      <c r="L481" s="90"/>
    </row>
    <row r="482" spans="1:12" s="101" customFormat="1" ht="25.5" customHeight="1" x14ac:dyDescent="0.15">
      <c r="A482" s="147" t="s">
        <v>581</v>
      </c>
      <c r="B482" s="147">
        <v>6854</v>
      </c>
      <c r="C482" s="105" t="s">
        <v>991</v>
      </c>
      <c r="D482" s="184"/>
      <c r="E482" s="184"/>
      <c r="F482" s="105"/>
      <c r="G482" s="145" t="s">
        <v>553</v>
      </c>
      <c r="H482" s="103" t="s">
        <v>578</v>
      </c>
      <c r="I482" s="154">
        <f>ROUND(I464*76/1000,0)</f>
        <v>249</v>
      </c>
      <c r="J482" s="188"/>
      <c r="L482" s="90"/>
    </row>
    <row r="483" spans="1:12" s="101" customFormat="1" ht="25.5" customHeight="1" x14ac:dyDescent="0.15">
      <c r="A483" s="147" t="s">
        <v>581</v>
      </c>
      <c r="B483" s="147">
        <v>8515</v>
      </c>
      <c r="C483" s="105" t="s">
        <v>1504</v>
      </c>
      <c r="D483" s="184"/>
      <c r="E483" s="184"/>
      <c r="F483" s="105" t="s">
        <v>326</v>
      </c>
      <c r="G483" s="145"/>
      <c r="H483" s="103" t="s">
        <v>358</v>
      </c>
      <c r="I483" s="122">
        <v>-33</v>
      </c>
      <c r="J483" s="189"/>
      <c r="L483" s="90"/>
    </row>
    <row r="484" spans="1:12" s="101" customFormat="1" ht="25.5" customHeight="1" x14ac:dyDescent="0.15">
      <c r="A484" s="147" t="s">
        <v>581</v>
      </c>
      <c r="B484" s="147">
        <v>1281</v>
      </c>
      <c r="C484" s="105" t="s">
        <v>1505</v>
      </c>
      <c r="D484" s="184"/>
      <c r="E484" s="284" t="s">
        <v>336</v>
      </c>
      <c r="F484" s="285"/>
      <c r="G484" s="285"/>
      <c r="H484" s="285"/>
      <c r="I484" s="104">
        <v>108</v>
      </c>
      <c r="J484" s="183" t="s">
        <v>227</v>
      </c>
      <c r="L484" s="90"/>
    </row>
    <row r="485" spans="1:12" s="101" customFormat="1" ht="25.5" customHeight="1" x14ac:dyDescent="0.15">
      <c r="A485" s="147" t="s">
        <v>581</v>
      </c>
      <c r="B485" s="147">
        <v>1282</v>
      </c>
      <c r="C485" s="105" t="s">
        <v>1506</v>
      </c>
      <c r="D485" s="184"/>
      <c r="E485" s="284"/>
      <c r="F485" s="105" t="s">
        <v>1383</v>
      </c>
      <c r="G485" s="145"/>
      <c r="H485" s="103" t="s">
        <v>1394</v>
      </c>
      <c r="I485" s="154">
        <f>ROUND(I484*245/1000,0)</f>
        <v>26</v>
      </c>
      <c r="J485" s="183"/>
      <c r="L485" s="90"/>
    </row>
    <row r="486" spans="1:12" s="101" customFormat="1" ht="25.5" customHeight="1" x14ac:dyDescent="0.15">
      <c r="A486" s="147" t="s">
        <v>581</v>
      </c>
      <c r="B486" s="147">
        <v>1283</v>
      </c>
      <c r="C486" s="105" t="s">
        <v>1507</v>
      </c>
      <c r="D486" s="184"/>
      <c r="E486" s="284"/>
      <c r="F486" s="105" t="s">
        <v>1385</v>
      </c>
      <c r="G486" s="145"/>
      <c r="H486" s="103" t="s">
        <v>1396</v>
      </c>
      <c r="I486" s="154">
        <f>ROUND(I484*224/1000,0)</f>
        <v>24</v>
      </c>
      <c r="J486" s="183"/>
      <c r="L486" s="90"/>
    </row>
    <row r="487" spans="1:12" s="101" customFormat="1" ht="25.5" customHeight="1" x14ac:dyDescent="0.15">
      <c r="A487" s="147" t="s">
        <v>581</v>
      </c>
      <c r="B487" s="147">
        <v>1284</v>
      </c>
      <c r="C487" s="105" t="s">
        <v>1508</v>
      </c>
      <c r="D487" s="184"/>
      <c r="E487" s="284"/>
      <c r="F487" s="105" t="s">
        <v>1387</v>
      </c>
      <c r="G487" s="145"/>
      <c r="H487" s="103" t="s">
        <v>1398</v>
      </c>
      <c r="I487" s="154">
        <f>ROUND(I484*182/1000,0)</f>
        <v>20</v>
      </c>
      <c r="J487" s="183"/>
      <c r="L487" s="90"/>
    </row>
    <row r="488" spans="1:12" s="101" customFormat="1" ht="25.5" customHeight="1" x14ac:dyDescent="0.15">
      <c r="A488" s="147" t="s">
        <v>581</v>
      </c>
      <c r="B488" s="147">
        <v>6940</v>
      </c>
      <c r="C488" s="105" t="s">
        <v>992</v>
      </c>
      <c r="D488" s="184"/>
      <c r="E488" s="284"/>
      <c r="F488" s="105" t="s">
        <v>1389</v>
      </c>
      <c r="G488" s="145"/>
      <c r="H488" s="103" t="s">
        <v>580</v>
      </c>
      <c r="I488" s="154">
        <f>ROUND($I484*145/1000,0)</f>
        <v>16</v>
      </c>
      <c r="J488" s="183"/>
      <c r="L488" s="90"/>
    </row>
    <row r="489" spans="1:12" s="101" customFormat="1" ht="25.5" customHeight="1" x14ac:dyDescent="0.15">
      <c r="A489" s="147" t="s">
        <v>581</v>
      </c>
      <c r="B489" s="147">
        <v>6941</v>
      </c>
      <c r="C489" s="105" t="s">
        <v>993</v>
      </c>
      <c r="D489" s="184"/>
      <c r="E489" s="284"/>
      <c r="F489" s="105" t="s">
        <v>1390</v>
      </c>
      <c r="G489" s="145" t="s">
        <v>527</v>
      </c>
      <c r="H489" s="103" t="s">
        <v>555</v>
      </c>
      <c r="I489" s="154">
        <f>ROUND($I484*221/1000,0)</f>
        <v>24</v>
      </c>
      <c r="J489" s="183"/>
      <c r="L489" s="90"/>
    </row>
    <row r="490" spans="1:12" s="101" customFormat="1" ht="25.5" customHeight="1" x14ac:dyDescent="0.15">
      <c r="A490" s="147" t="s">
        <v>581</v>
      </c>
      <c r="B490" s="147">
        <v>6942</v>
      </c>
      <c r="C490" s="105" t="s">
        <v>994</v>
      </c>
      <c r="D490" s="184"/>
      <c r="E490" s="284"/>
      <c r="F490" s="105"/>
      <c r="G490" s="145" t="s">
        <v>529</v>
      </c>
      <c r="H490" s="103" t="s">
        <v>557</v>
      </c>
      <c r="I490" s="154">
        <f>ROUND(I484*208/1000,0)</f>
        <v>22</v>
      </c>
      <c r="J490" s="183"/>
      <c r="L490" s="90"/>
    </row>
    <row r="491" spans="1:12" s="101" customFormat="1" ht="25.5" customHeight="1" x14ac:dyDescent="0.15">
      <c r="A491" s="147" t="s">
        <v>581</v>
      </c>
      <c r="B491" s="147">
        <v>6943</v>
      </c>
      <c r="C491" s="105" t="s">
        <v>995</v>
      </c>
      <c r="D491" s="184"/>
      <c r="E491" s="284"/>
      <c r="F491" s="105"/>
      <c r="G491" s="145" t="s">
        <v>531</v>
      </c>
      <c r="H491" s="103" t="s">
        <v>559</v>
      </c>
      <c r="I491" s="154">
        <f>ROUND(I484*200/1000,0)</f>
        <v>22</v>
      </c>
      <c r="J491" s="183"/>
      <c r="L491" s="90"/>
    </row>
    <row r="492" spans="1:12" s="101" customFormat="1" ht="25.5" customHeight="1" x14ac:dyDescent="0.15">
      <c r="A492" s="147" t="s">
        <v>581</v>
      </c>
      <c r="B492" s="147">
        <v>6944</v>
      </c>
      <c r="C492" s="105" t="s">
        <v>996</v>
      </c>
      <c r="D492" s="184"/>
      <c r="E492" s="284"/>
      <c r="F492" s="105"/>
      <c r="G492" s="145" t="s">
        <v>533</v>
      </c>
      <c r="H492" s="103" t="s">
        <v>561</v>
      </c>
      <c r="I492" s="154">
        <f>ROUND(I484*187/1000,0)</f>
        <v>20</v>
      </c>
      <c r="J492" s="183"/>
      <c r="L492" s="90"/>
    </row>
    <row r="493" spans="1:12" s="101" customFormat="1" ht="25.5" customHeight="1" x14ac:dyDescent="0.15">
      <c r="A493" s="147" t="s">
        <v>581</v>
      </c>
      <c r="B493" s="147">
        <v>6945</v>
      </c>
      <c r="C493" s="105" t="s">
        <v>997</v>
      </c>
      <c r="D493" s="184"/>
      <c r="E493" s="284"/>
      <c r="F493" s="105"/>
      <c r="G493" s="145" t="s">
        <v>535</v>
      </c>
      <c r="H493" s="103" t="s">
        <v>563</v>
      </c>
      <c r="I493" s="154">
        <f>ROUND(I484*184/1000,0)</f>
        <v>20</v>
      </c>
      <c r="J493" s="183"/>
      <c r="L493" s="90"/>
    </row>
    <row r="494" spans="1:12" s="101" customFormat="1" ht="25.5" customHeight="1" x14ac:dyDescent="0.15">
      <c r="A494" s="147" t="s">
        <v>581</v>
      </c>
      <c r="B494" s="147">
        <v>6946</v>
      </c>
      <c r="C494" s="105" t="s">
        <v>998</v>
      </c>
      <c r="D494" s="184"/>
      <c r="E494" s="284"/>
      <c r="F494" s="105"/>
      <c r="G494" s="145" t="s">
        <v>537</v>
      </c>
      <c r="H494" s="103" t="s">
        <v>565</v>
      </c>
      <c r="I494" s="154">
        <f>ROUND(I484*163/1000,0)</f>
        <v>18</v>
      </c>
      <c r="J494" s="183"/>
      <c r="L494" s="90"/>
    </row>
    <row r="495" spans="1:12" s="101" customFormat="1" ht="25.5" customHeight="1" x14ac:dyDescent="0.15">
      <c r="A495" s="147" t="s">
        <v>581</v>
      </c>
      <c r="B495" s="147">
        <v>6947</v>
      </c>
      <c r="C495" s="105" t="s">
        <v>999</v>
      </c>
      <c r="D495" s="184"/>
      <c r="E495" s="284"/>
      <c r="F495" s="105"/>
      <c r="G495" s="145" t="s">
        <v>539</v>
      </c>
      <c r="H495" s="103" t="s">
        <v>565</v>
      </c>
      <c r="I495" s="154">
        <f>ROUND(I484*163/1000,0)</f>
        <v>18</v>
      </c>
      <c r="J495" s="183"/>
      <c r="L495" s="90"/>
    </row>
    <row r="496" spans="1:12" s="101" customFormat="1" ht="25.5" customHeight="1" x14ac:dyDescent="0.15">
      <c r="A496" s="147" t="s">
        <v>581</v>
      </c>
      <c r="B496" s="147">
        <v>6948</v>
      </c>
      <c r="C496" s="105" t="s">
        <v>1000</v>
      </c>
      <c r="D496" s="184"/>
      <c r="E496" s="284"/>
      <c r="F496" s="105"/>
      <c r="G496" s="145" t="s">
        <v>541</v>
      </c>
      <c r="H496" s="103" t="s">
        <v>567</v>
      </c>
      <c r="I496" s="154">
        <f>ROUND(I484*158/1000,0)</f>
        <v>17</v>
      </c>
      <c r="J496" s="183"/>
      <c r="L496" s="90"/>
    </row>
    <row r="497" spans="1:12" s="101" customFormat="1" ht="25.5" customHeight="1" x14ac:dyDescent="0.15">
      <c r="A497" s="147" t="s">
        <v>581</v>
      </c>
      <c r="B497" s="147">
        <v>6949</v>
      </c>
      <c r="C497" s="105" t="s">
        <v>1001</v>
      </c>
      <c r="D497" s="184"/>
      <c r="E497" s="284"/>
      <c r="F497" s="105"/>
      <c r="G497" s="145" t="s">
        <v>543</v>
      </c>
      <c r="H497" s="103" t="s">
        <v>569</v>
      </c>
      <c r="I497" s="154">
        <f>ROUND(I484*142/1000,0)</f>
        <v>15</v>
      </c>
      <c r="J497" s="183"/>
      <c r="L497" s="90"/>
    </row>
    <row r="498" spans="1:12" s="101" customFormat="1" ht="25.5" customHeight="1" x14ac:dyDescent="0.15">
      <c r="A498" s="147" t="s">
        <v>581</v>
      </c>
      <c r="B498" s="147">
        <v>6950</v>
      </c>
      <c r="C498" s="105" t="s">
        <v>1002</v>
      </c>
      <c r="D498" s="184"/>
      <c r="E498" s="284"/>
      <c r="F498" s="105"/>
      <c r="G498" s="145" t="s">
        <v>545</v>
      </c>
      <c r="H498" s="103" t="s">
        <v>571</v>
      </c>
      <c r="I498" s="154">
        <f>ROUND(I484*139/1000,0)</f>
        <v>15</v>
      </c>
      <c r="J498" s="183"/>
      <c r="L498" s="90"/>
    </row>
    <row r="499" spans="1:12" s="101" customFormat="1" ht="25.5" customHeight="1" x14ac:dyDescent="0.15">
      <c r="A499" s="147" t="s">
        <v>581</v>
      </c>
      <c r="B499" s="147">
        <v>6951</v>
      </c>
      <c r="C499" s="105" t="s">
        <v>1003</v>
      </c>
      <c r="D499" s="184"/>
      <c r="E499" s="284"/>
      <c r="F499" s="105"/>
      <c r="G499" s="145" t="s">
        <v>547</v>
      </c>
      <c r="H499" s="103" t="s">
        <v>573</v>
      </c>
      <c r="I499" s="154">
        <f>ROUND(I484*121/1000,0)</f>
        <v>13</v>
      </c>
      <c r="J499" s="183"/>
      <c r="L499" s="90"/>
    </row>
    <row r="500" spans="1:12" s="101" customFormat="1" ht="25.5" customHeight="1" x14ac:dyDescent="0.15">
      <c r="A500" s="147" t="s">
        <v>581</v>
      </c>
      <c r="B500" s="147">
        <v>6952</v>
      </c>
      <c r="C500" s="105" t="s">
        <v>1004</v>
      </c>
      <c r="D500" s="184"/>
      <c r="E500" s="284"/>
      <c r="F500" s="105"/>
      <c r="G500" s="145" t="s">
        <v>549</v>
      </c>
      <c r="H500" s="103" t="s">
        <v>575</v>
      </c>
      <c r="I500" s="154">
        <f>ROUND(I484*118/1000,0)</f>
        <v>13</v>
      </c>
      <c r="J500" s="183"/>
      <c r="L500" s="90"/>
    </row>
    <row r="501" spans="1:12" s="101" customFormat="1" ht="25.5" customHeight="1" x14ac:dyDescent="0.15">
      <c r="A501" s="147" t="s">
        <v>581</v>
      </c>
      <c r="B501" s="147">
        <v>6953</v>
      </c>
      <c r="C501" s="105" t="s">
        <v>1005</v>
      </c>
      <c r="D501" s="184"/>
      <c r="E501" s="284"/>
      <c r="F501" s="105"/>
      <c r="G501" s="145" t="s">
        <v>551</v>
      </c>
      <c r="H501" s="103" t="s">
        <v>173</v>
      </c>
      <c r="I501" s="154">
        <f>ROUND(I484*100/1000,0)</f>
        <v>11</v>
      </c>
      <c r="J501" s="183"/>
      <c r="L501" s="90"/>
    </row>
    <row r="502" spans="1:12" s="101" customFormat="1" ht="25.5" customHeight="1" x14ac:dyDescent="0.15">
      <c r="A502" s="147" t="s">
        <v>581</v>
      </c>
      <c r="B502" s="147">
        <v>6954</v>
      </c>
      <c r="C502" s="105" t="s">
        <v>1006</v>
      </c>
      <c r="D502" s="184"/>
      <c r="E502" s="284"/>
      <c r="F502" s="105"/>
      <c r="G502" s="145" t="s">
        <v>553</v>
      </c>
      <c r="H502" s="103" t="s">
        <v>578</v>
      </c>
      <c r="I502" s="154">
        <f>ROUND(I484*76/1000,0)</f>
        <v>8</v>
      </c>
      <c r="J502" s="183"/>
      <c r="L502" s="90"/>
    </row>
    <row r="503" spans="1:12" ht="25.5" customHeight="1" x14ac:dyDescent="0.15">
      <c r="A503" s="147" t="s">
        <v>581</v>
      </c>
      <c r="B503" s="147">
        <v>8516</v>
      </c>
      <c r="C503" s="105" t="s">
        <v>1509</v>
      </c>
      <c r="D503" s="184"/>
      <c r="E503" s="284"/>
      <c r="F503" s="105" t="s">
        <v>326</v>
      </c>
      <c r="G503" s="145"/>
      <c r="H503" s="103" t="s">
        <v>333</v>
      </c>
      <c r="I503" s="122">
        <v>-1</v>
      </c>
      <c r="J503" s="183"/>
    </row>
    <row r="504" spans="1:12" ht="25.5" customHeight="1" x14ac:dyDescent="0.15">
      <c r="A504" s="67"/>
      <c r="B504" s="67"/>
      <c r="C504" s="75"/>
      <c r="D504" s="114"/>
      <c r="E504" s="114"/>
      <c r="F504" s="75"/>
      <c r="G504" s="75"/>
      <c r="H504" s="112"/>
      <c r="I504" s="115"/>
      <c r="J504" s="113"/>
    </row>
    <row r="505" spans="1:12" ht="25.5" customHeight="1" x14ac:dyDescent="0.15">
      <c r="A505" s="116" t="s">
        <v>348</v>
      </c>
      <c r="B505" s="67"/>
      <c r="C505" s="75"/>
      <c r="D505" s="114"/>
      <c r="E505" s="114"/>
      <c r="F505" s="75"/>
      <c r="G505" s="75"/>
      <c r="H505" s="112"/>
      <c r="I505" s="115"/>
      <c r="J505" s="113"/>
    </row>
    <row r="506" spans="1:12" ht="25.5" customHeight="1" x14ac:dyDescent="0.15">
      <c r="A506" s="218" t="s">
        <v>2</v>
      </c>
      <c r="B506" s="219"/>
      <c r="C506" s="286" t="s">
        <v>3</v>
      </c>
      <c r="D506" s="288" t="s">
        <v>4</v>
      </c>
      <c r="E506" s="289"/>
      <c r="F506" s="289"/>
      <c r="G506" s="289"/>
      <c r="H506" s="290"/>
      <c r="I506" s="295" t="s">
        <v>490</v>
      </c>
      <c r="J506" s="294" t="s">
        <v>8</v>
      </c>
    </row>
    <row r="507" spans="1:12" ht="25.5" customHeight="1" x14ac:dyDescent="0.15">
      <c r="A507" s="153" t="s">
        <v>0</v>
      </c>
      <c r="B507" s="153" t="s">
        <v>1</v>
      </c>
      <c r="C507" s="287"/>
      <c r="D507" s="291"/>
      <c r="E507" s="292"/>
      <c r="F507" s="292"/>
      <c r="G507" s="292"/>
      <c r="H507" s="293"/>
      <c r="I507" s="296"/>
      <c r="J507" s="294"/>
    </row>
    <row r="508" spans="1:12" ht="25.5" customHeight="1" x14ac:dyDescent="0.15">
      <c r="A508" s="280" t="s">
        <v>171</v>
      </c>
      <c r="B508" s="281"/>
      <c r="C508" s="281"/>
      <c r="D508" s="281"/>
      <c r="E508" s="282"/>
      <c r="F508" s="281"/>
      <c r="G508" s="281"/>
      <c r="H508" s="281"/>
      <c r="I508" s="281"/>
      <c r="J508" s="283"/>
    </row>
    <row r="509" spans="1:12" ht="25.5" customHeight="1" x14ac:dyDescent="0.15">
      <c r="A509" s="151" t="s">
        <v>581</v>
      </c>
      <c r="B509" s="151">
        <v>1701</v>
      </c>
      <c r="C509" s="117" t="s">
        <v>146</v>
      </c>
      <c r="D509" s="284" t="s">
        <v>263</v>
      </c>
      <c r="E509" s="158" t="s">
        <v>297</v>
      </c>
      <c r="F509" s="118"/>
      <c r="G509" s="118"/>
      <c r="H509" s="119"/>
      <c r="I509" s="122">
        <f>'Ａ2　訪問型(健康づくりヘルパー)'!H4</f>
        <v>823</v>
      </c>
      <c r="J509" s="120" t="s">
        <v>9</v>
      </c>
      <c r="L509" s="106"/>
    </row>
    <row r="510" spans="1:12" ht="25.5" customHeight="1" x14ac:dyDescent="0.15">
      <c r="A510" s="147" t="s">
        <v>581</v>
      </c>
      <c r="B510" s="147">
        <v>1801</v>
      </c>
      <c r="C510" s="102" t="s">
        <v>91</v>
      </c>
      <c r="D510" s="284"/>
      <c r="E510" s="158" t="s">
        <v>344</v>
      </c>
      <c r="F510" s="160"/>
      <c r="G510" s="160"/>
      <c r="H510" s="108"/>
      <c r="I510" s="122">
        <f>'Ａ2　訪問型(健康づくりヘルパー)'!H5</f>
        <v>27</v>
      </c>
      <c r="J510" s="121" t="s">
        <v>10</v>
      </c>
      <c r="L510" s="106"/>
    </row>
    <row r="511" spans="1:12" ht="25.5" customHeight="1" x14ac:dyDescent="0.15">
      <c r="A511" s="147" t="s">
        <v>581</v>
      </c>
      <c r="B511" s="147">
        <v>1711</v>
      </c>
      <c r="C511" s="102" t="s">
        <v>92</v>
      </c>
      <c r="D511" s="284"/>
      <c r="E511" s="158" t="s">
        <v>299</v>
      </c>
      <c r="F511" s="160"/>
      <c r="G511" s="160"/>
      <c r="H511" s="108"/>
      <c r="I511" s="122">
        <f>'Ａ2　訪問型(健康づくりヘルパー)'!H6</f>
        <v>1644</v>
      </c>
      <c r="J511" s="121" t="s">
        <v>9</v>
      </c>
      <c r="L511" s="106"/>
    </row>
    <row r="512" spans="1:12" ht="25.5" customHeight="1" x14ac:dyDescent="0.15">
      <c r="A512" s="147" t="s">
        <v>581</v>
      </c>
      <c r="B512" s="147">
        <v>1811</v>
      </c>
      <c r="C512" s="102" t="s">
        <v>93</v>
      </c>
      <c r="D512" s="284"/>
      <c r="E512" s="158" t="s">
        <v>345</v>
      </c>
      <c r="F512" s="160"/>
      <c r="G512" s="160"/>
      <c r="H512" s="108"/>
      <c r="I512" s="122">
        <f>'Ａ2　訪問型(健康づくりヘルパー)'!H7</f>
        <v>54</v>
      </c>
      <c r="J512" s="121" t="s">
        <v>10</v>
      </c>
      <c r="L512" s="106"/>
    </row>
    <row r="513" spans="1:12" ht="25.5" customHeight="1" x14ac:dyDescent="0.15">
      <c r="A513" s="147" t="s">
        <v>581</v>
      </c>
      <c r="B513" s="147">
        <v>1721</v>
      </c>
      <c r="C513" s="102" t="s">
        <v>94</v>
      </c>
      <c r="D513" s="284"/>
      <c r="E513" s="158" t="s">
        <v>346</v>
      </c>
      <c r="F513" s="160"/>
      <c r="G513" s="160"/>
      <c r="H513" s="103"/>
      <c r="I513" s="122">
        <f>'Ａ2　訪問型(健康づくりヘルパー)'!H8</f>
        <v>2609</v>
      </c>
      <c r="J513" s="161" t="s">
        <v>9</v>
      </c>
      <c r="L513" s="106"/>
    </row>
    <row r="514" spans="1:12" ht="25.5" customHeight="1" x14ac:dyDescent="0.15">
      <c r="A514" s="147" t="s">
        <v>581</v>
      </c>
      <c r="B514" s="147">
        <v>1821</v>
      </c>
      <c r="C514" s="102" t="s">
        <v>95</v>
      </c>
      <c r="D514" s="284"/>
      <c r="E514" s="158" t="s">
        <v>347</v>
      </c>
      <c r="F514" s="160"/>
      <c r="G514" s="160"/>
      <c r="H514" s="103"/>
      <c r="I514" s="122">
        <f>'Ａ2　訪問型(健康づくりヘルパー)'!H9</f>
        <v>86</v>
      </c>
      <c r="J514" s="161" t="s">
        <v>10</v>
      </c>
      <c r="L514" s="106"/>
    </row>
    <row r="515" spans="1:12" ht="30.75" customHeight="1" x14ac:dyDescent="0.15">
      <c r="A515" s="69"/>
      <c r="B515" s="69"/>
      <c r="C515" s="70"/>
      <c r="D515" s="71"/>
      <c r="E515" s="71"/>
      <c r="F515" s="70"/>
      <c r="G515" s="70"/>
      <c r="H515" s="86"/>
      <c r="I515" s="72"/>
      <c r="J515" s="73"/>
    </row>
    <row r="516" spans="1:12" ht="30.75" customHeight="1" x14ac:dyDescent="0.15">
      <c r="A516" s="69"/>
      <c r="B516" s="69"/>
      <c r="C516" s="70"/>
      <c r="D516" s="71"/>
      <c r="E516" s="71"/>
      <c r="F516" s="70"/>
      <c r="G516" s="70"/>
      <c r="H516" s="86"/>
      <c r="I516" s="72"/>
      <c r="J516" s="73"/>
    </row>
    <row r="517" spans="1:12" ht="30.75" customHeight="1" x14ac:dyDescent="0.15">
      <c r="A517" s="69"/>
      <c r="B517" s="69"/>
      <c r="C517" s="70"/>
      <c r="D517" s="71"/>
      <c r="E517" s="71"/>
      <c r="F517" s="70"/>
      <c r="G517" s="70"/>
      <c r="H517" s="86"/>
      <c r="I517" s="72"/>
      <c r="J517" s="73"/>
    </row>
    <row r="518" spans="1:12" ht="30.75" customHeight="1" x14ac:dyDescent="0.15">
      <c r="A518" s="69"/>
      <c r="B518" s="69"/>
      <c r="C518" s="70"/>
      <c r="D518" s="71"/>
      <c r="E518" s="71"/>
      <c r="F518" s="70"/>
      <c r="G518" s="70"/>
      <c r="H518" s="86"/>
      <c r="I518" s="72"/>
      <c r="J518" s="73"/>
    </row>
    <row r="519" spans="1:12" ht="30.75" customHeight="1" x14ac:dyDescent="0.15">
      <c r="A519" s="69"/>
      <c r="B519" s="69"/>
      <c r="C519" s="70"/>
      <c r="D519" s="71"/>
      <c r="E519" s="71"/>
      <c r="F519" s="70"/>
      <c r="G519" s="70"/>
      <c r="H519" s="86"/>
      <c r="I519" s="72"/>
      <c r="J519" s="73"/>
    </row>
    <row r="520" spans="1:12" ht="30.75" customHeight="1" x14ac:dyDescent="0.15">
      <c r="A520" s="69"/>
      <c r="B520" s="69"/>
      <c r="C520" s="70"/>
      <c r="D520" s="71"/>
      <c r="E520" s="71"/>
      <c r="F520" s="70"/>
      <c r="G520" s="70"/>
      <c r="H520" s="86"/>
      <c r="I520" s="72"/>
      <c r="J520" s="73"/>
    </row>
    <row r="521" spans="1:12" ht="30.75" customHeight="1" x14ac:dyDescent="0.15">
      <c r="A521" s="69"/>
      <c r="B521" s="69"/>
      <c r="C521" s="70"/>
      <c r="D521" s="71"/>
      <c r="E521" s="71"/>
      <c r="F521" s="70"/>
      <c r="G521" s="70"/>
      <c r="H521" s="86"/>
      <c r="I521" s="72"/>
      <c r="J521" s="73"/>
    </row>
    <row r="522" spans="1:12" ht="30.75" customHeight="1" x14ac:dyDescent="0.15">
      <c r="A522" s="69"/>
      <c r="B522" s="69"/>
      <c r="C522" s="70"/>
      <c r="D522" s="71"/>
      <c r="E522" s="71"/>
      <c r="F522" s="70"/>
      <c r="G522" s="70"/>
      <c r="H522" s="86"/>
      <c r="I522" s="72"/>
      <c r="J522" s="73"/>
    </row>
    <row r="523" spans="1:12" ht="30.75" customHeight="1" x14ac:dyDescent="0.15">
      <c r="A523" s="69"/>
      <c r="B523" s="69"/>
      <c r="C523" s="70"/>
      <c r="D523" s="71"/>
      <c r="E523" s="71"/>
      <c r="F523" s="70"/>
      <c r="G523" s="70"/>
      <c r="H523" s="86"/>
      <c r="I523" s="72"/>
      <c r="J523" s="73"/>
    </row>
    <row r="524" spans="1:12" ht="30.75" customHeight="1" x14ac:dyDescent="0.15">
      <c r="A524" s="69"/>
      <c r="B524" s="69"/>
      <c r="C524" s="70"/>
      <c r="D524" s="71"/>
      <c r="E524" s="71"/>
      <c r="F524" s="70"/>
      <c r="G524" s="70"/>
      <c r="H524" s="86"/>
      <c r="I524" s="72"/>
      <c r="J524" s="73"/>
    </row>
    <row r="525" spans="1:12" ht="30.75" customHeight="1" x14ac:dyDescent="0.15">
      <c r="A525" s="69"/>
      <c r="B525" s="69"/>
      <c r="C525" s="70"/>
      <c r="D525" s="71"/>
      <c r="E525" s="71"/>
      <c r="F525" s="70"/>
      <c r="G525" s="70"/>
      <c r="H525" s="86"/>
      <c r="I525" s="72"/>
      <c r="J525" s="73"/>
    </row>
    <row r="526" spans="1:12" ht="30.75" customHeight="1" x14ac:dyDescent="0.15">
      <c r="A526" s="69"/>
      <c r="B526" s="69"/>
      <c r="C526" s="70"/>
      <c r="D526" s="71"/>
      <c r="E526" s="71"/>
      <c r="F526" s="70"/>
      <c r="G526" s="70"/>
      <c r="H526" s="86"/>
      <c r="I526" s="72"/>
      <c r="J526" s="73"/>
      <c r="K526" s="90"/>
    </row>
    <row r="527" spans="1:12" ht="30.75" customHeight="1" x14ac:dyDescent="0.15">
      <c r="A527" s="74"/>
      <c r="B527" s="74"/>
      <c r="C527" s="70"/>
      <c r="D527" s="71"/>
      <c r="E527" s="71"/>
      <c r="F527" s="70"/>
      <c r="G527" s="70"/>
      <c r="H527" s="86"/>
      <c r="I527" s="75"/>
      <c r="J527" s="70"/>
      <c r="K527" s="90"/>
    </row>
    <row r="528" spans="1:12" ht="30.75" customHeight="1" x14ac:dyDescent="0.15">
      <c r="A528" s="74"/>
      <c r="B528" s="74"/>
      <c r="C528" s="70"/>
      <c r="D528" s="71"/>
      <c r="E528" s="71"/>
      <c r="F528" s="70"/>
      <c r="G528" s="70"/>
      <c r="H528" s="86"/>
      <c r="I528" s="75"/>
      <c r="J528" s="70"/>
      <c r="K528" s="90"/>
    </row>
    <row r="529" spans="1:11" ht="30.75" customHeight="1" x14ac:dyDescent="0.15">
      <c r="A529" s="74"/>
      <c r="B529" s="74"/>
      <c r="C529" s="70"/>
      <c r="D529" s="71"/>
      <c r="E529" s="71"/>
      <c r="F529" s="70"/>
      <c r="G529" s="70"/>
      <c r="H529" s="86"/>
      <c r="I529" s="75"/>
      <c r="J529" s="70"/>
      <c r="K529" s="90"/>
    </row>
    <row r="530" spans="1:11" ht="30.75" customHeight="1" x14ac:dyDescent="0.15">
      <c r="A530" s="74"/>
      <c r="B530" s="74"/>
      <c r="C530" s="70"/>
      <c r="D530" s="71"/>
      <c r="E530" s="71"/>
      <c r="F530" s="70"/>
      <c r="G530" s="70"/>
      <c r="H530" s="86"/>
      <c r="I530" s="75"/>
      <c r="J530" s="70"/>
      <c r="K530" s="90"/>
    </row>
    <row r="531" spans="1:11" ht="30.75" customHeight="1" x14ac:dyDescent="0.15">
      <c r="A531" s="74"/>
      <c r="B531" s="74"/>
      <c r="C531" s="70"/>
      <c r="D531" s="71"/>
      <c r="E531" s="71"/>
      <c r="F531" s="70"/>
      <c r="G531" s="70"/>
      <c r="H531" s="86"/>
      <c r="I531" s="75"/>
      <c r="J531" s="70"/>
      <c r="K531" s="90"/>
    </row>
    <row r="532" spans="1:11" ht="30.75" customHeight="1" x14ac:dyDescent="0.15">
      <c r="A532" s="74"/>
      <c r="B532" s="74"/>
      <c r="C532" s="70"/>
      <c r="D532" s="71"/>
      <c r="E532" s="71"/>
      <c r="F532" s="70"/>
      <c r="G532" s="70"/>
      <c r="H532" s="86"/>
      <c r="I532" s="75"/>
      <c r="J532" s="70"/>
      <c r="K532" s="90"/>
    </row>
    <row r="533" spans="1:11" ht="30.75" customHeight="1" x14ac:dyDescent="0.15">
      <c r="A533" s="74"/>
      <c r="B533" s="74"/>
      <c r="C533" s="70"/>
      <c r="D533" s="71"/>
      <c r="E533" s="71"/>
      <c r="F533" s="70"/>
      <c r="G533" s="70"/>
      <c r="H533" s="86"/>
      <c r="I533" s="75"/>
      <c r="J533" s="70"/>
      <c r="K533" s="90"/>
    </row>
    <row r="534" spans="1:11" ht="30.75" customHeight="1" x14ac:dyDescent="0.15">
      <c r="A534" s="74"/>
      <c r="B534" s="74"/>
      <c r="C534" s="70"/>
      <c r="D534" s="71"/>
      <c r="E534" s="71"/>
      <c r="F534" s="70"/>
      <c r="G534" s="70"/>
      <c r="H534" s="86"/>
      <c r="I534" s="75"/>
      <c r="J534" s="70"/>
      <c r="K534" s="90"/>
    </row>
    <row r="535" spans="1:11" ht="30.75" customHeight="1" x14ac:dyDescent="0.15">
      <c r="A535" s="74"/>
      <c r="B535" s="74"/>
      <c r="C535" s="70"/>
      <c r="D535" s="71"/>
      <c r="E535" s="71"/>
      <c r="F535" s="70"/>
      <c r="G535" s="70"/>
      <c r="H535" s="86"/>
      <c r="I535" s="75"/>
      <c r="J535" s="70"/>
      <c r="K535" s="90"/>
    </row>
    <row r="536" spans="1:11" ht="30.75" customHeight="1" x14ac:dyDescent="0.15">
      <c r="A536" s="74"/>
      <c r="B536" s="74"/>
      <c r="C536" s="70"/>
      <c r="D536" s="71"/>
      <c r="E536" s="71"/>
      <c r="F536" s="70"/>
      <c r="G536" s="70"/>
      <c r="H536" s="86"/>
      <c r="I536" s="75"/>
      <c r="J536" s="70"/>
      <c r="K536" s="90"/>
    </row>
    <row r="537" spans="1:11" ht="30.75" customHeight="1" x14ac:dyDescent="0.15">
      <c r="A537" s="74"/>
      <c r="B537" s="74"/>
      <c r="C537" s="70"/>
      <c r="D537" s="71"/>
      <c r="E537" s="71"/>
      <c r="F537" s="70"/>
      <c r="G537" s="70"/>
      <c r="H537" s="86"/>
      <c r="I537" s="75"/>
      <c r="J537" s="70"/>
      <c r="K537" s="90"/>
    </row>
    <row r="538" spans="1:11" ht="30.75" customHeight="1" x14ac:dyDescent="0.15">
      <c r="A538" s="74"/>
      <c r="B538" s="74"/>
      <c r="C538" s="70"/>
      <c r="D538" s="71"/>
      <c r="E538" s="71"/>
      <c r="F538" s="70"/>
      <c r="G538" s="70"/>
      <c r="H538" s="86"/>
      <c r="I538" s="75"/>
      <c r="J538" s="70"/>
      <c r="K538" s="90"/>
    </row>
    <row r="539" spans="1:11" ht="30.75" customHeight="1" x14ac:dyDescent="0.15">
      <c r="A539" s="74"/>
      <c r="B539" s="74"/>
      <c r="C539" s="70"/>
      <c r="D539" s="71"/>
      <c r="E539" s="71"/>
      <c r="F539" s="70"/>
      <c r="G539" s="70"/>
      <c r="H539" s="86"/>
      <c r="I539" s="75"/>
      <c r="J539" s="70"/>
      <c r="K539" s="90"/>
    </row>
    <row r="540" spans="1:11" ht="30.75" customHeight="1" x14ac:dyDescent="0.15">
      <c r="A540" s="74"/>
      <c r="B540" s="74"/>
      <c r="C540" s="70"/>
      <c r="D540" s="71"/>
      <c r="E540" s="71"/>
      <c r="F540" s="70"/>
      <c r="G540" s="70"/>
      <c r="H540" s="86"/>
      <c r="I540" s="75"/>
      <c r="J540" s="70"/>
      <c r="K540" s="90"/>
    </row>
    <row r="541" spans="1:11" ht="30.75" customHeight="1" x14ac:dyDescent="0.15">
      <c r="A541" s="74"/>
      <c r="B541" s="74"/>
      <c r="C541" s="70"/>
      <c r="D541" s="71"/>
      <c r="E541" s="71"/>
      <c r="F541" s="70"/>
      <c r="G541" s="70"/>
      <c r="H541" s="86"/>
      <c r="I541" s="75"/>
      <c r="J541" s="70"/>
      <c r="K541" s="90"/>
    </row>
    <row r="542" spans="1:11" ht="30.75" customHeight="1" x14ac:dyDescent="0.15">
      <c r="A542" s="74"/>
      <c r="B542" s="74"/>
      <c r="C542" s="70"/>
      <c r="D542" s="71"/>
      <c r="E542" s="71"/>
      <c r="F542" s="70"/>
      <c r="G542" s="70"/>
      <c r="H542" s="86"/>
      <c r="I542" s="75"/>
      <c r="J542" s="70"/>
      <c r="K542" s="90"/>
    </row>
    <row r="543" spans="1:11" ht="30.75" customHeight="1" x14ac:dyDescent="0.15">
      <c r="A543" s="74"/>
      <c r="B543" s="74"/>
      <c r="C543" s="70"/>
      <c r="D543" s="71"/>
      <c r="E543" s="71"/>
      <c r="F543" s="70"/>
      <c r="G543" s="70"/>
      <c r="H543" s="86"/>
      <c r="I543" s="75"/>
      <c r="J543" s="70"/>
      <c r="K543" s="90"/>
    </row>
    <row r="544" spans="1:11" ht="30.75" customHeight="1" x14ac:dyDescent="0.15">
      <c r="A544" s="74"/>
      <c r="B544" s="74"/>
      <c r="C544" s="70"/>
      <c r="D544" s="71"/>
      <c r="E544" s="71"/>
      <c r="F544" s="70"/>
      <c r="G544" s="70"/>
      <c r="H544" s="86"/>
      <c r="I544" s="75"/>
      <c r="J544" s="70"/>
      <c r="K544" s="90"/>
    </row>
    <row r="545" spans="1:11" ht="30.75" customHeight="1" x14ac:dyDescent="0.15">
      <c r="A545" s="74"/>
      <c r="B545" s="74"/>
      <c r="C545" s="70"/>
      <c r="D545" s="71"/>
      <c r="E545" s="71"/>
      <c r="F545" s="70"/>
      <c r="G545" s="70"/>
      <c r="H545" s="86"/>
      <c r="I545" s="75"/>
      <c r="J545" s="70"/>
      <c r="K545" s="90"/>
    </row>
    <row r="546" spans="1:11" ht="30.75" customHeight="1" x14ac:dyDescent="0.15">
      <c r="A546" s="74"/>
      <c r="B546" s="74"/>
      <c r="C546" s="70"/>
      <c r="D546" s="71"/>
      <c r="E546" s="71"/>
      <c r="F546" s="70"/>
      <c r="G546" s="70"/>
      <c r="H546" s="86"/>
      <c r="I546" s="75"/>
      <c r="J546" s="70"/>
      <c r="K546" s="90"/>
    </row>
    <row r="547" spans="1:11" ht="30.75" customHeight="1" x14ac:dyDescent="0.15">
      <c r="A547" s="74"/>
      <c r="B547" s="74"/>
      <c r="C547" s="70"/>
      <c r="D547" s="71"/>
      <c r="E547" s="71"/>
      <c r="F547" s="70"/>
      <c r="G547" s="70"/>
      <c r="H547" s="86"/>
      <c r="I547" s="75"/>
      <c r="J547" s="70"/>
      <c r="K547" s="90"/>
    </row>
    <row r="548" spans="1:11" ht="30.75" customHeight="1" x14ac:dyDescent="0.15">
      <c r="A548" s="74"/>
      <c r="B548" s="74"/>
      <c r="C548" s="70"/>
      <c r="D548" s="71"/>
      <c r="E548" s="71"/>
      <c r="F548" s="70"/>
      <c r="G548" s="70"/>
      <c r="H548" s="86"/>
      <c r="I548" s="75"/>
      <c r="J548" s="70"/>
      <c r="K548" s="90"/>
    </row>
    <row r="549" spans="1:11" ht="30.75" customHeight="1" x14ac:dyDescent="0.15">
      <c r="A549" s="74"/>
      <c r="B549" s="74"/>
      <c r="C549" s="70"/>
      <c r="D549" s="71"/>
      <c r="E549" s="71"/>
      <c r="F549" s="70"/>
      <c r="G549" s="70"/>
      <c r="H549" s="86"/>
      <c r="I549" s="75"/>
      <c r="J549" s="70"/>
      <c r="K549" s="90"/>
    </row>
    <row r="550" spans="1:11" ht="30.75" customHeight="1" x14ac:dyDescent="0.15">
      <c r="A550" s="74"/>
      <c r="B550" s="74"/>
      <c r="C550" s="70"/>
      <c r="D550" s="71"/>
      <c r="E550" s="71"/>
      <c r="F550" s="70"/>
      <c r="G550" s="70"/>
      <c r="H550" s="86"/>
      <c r="I550" s="75"/>
      <c r="J550" s="70"/>
      <c r="K550" s="90"/>
    </row>
    <row r="551" spans="1:11" ht="30.75" customHeight="1" x14ac:dyDescent="0.15">
      <c r="A551" s="74"/>
      <c r="B551" s="74"/>
      <c r="C551" s="70"/>
      <c r="D551" s="71"/>
      <c r="E551" s="71"/>
      <c r="F551" s="70"/>
      <c r="G551" s="70"/>
      <c r="H551" s="86"/>
      <c r="I551" s="75"/>
      <c r="J551" s="70"/>
      <c r="K551" s="90"/>
    </row>
    <row r="552" spans="1:11" ht="30.75" customHeight="1" x14ac:dyDescent="0.15">
      <c r="A552" s="74"/>
      <c r="B552" s="74"/>
      <c r="C552" s="70"/>
      <c r="D552" s="71"/>
      <c r="E552" s="71"/>
      <c r="F552" s="70"/>
      <c r="G552" s="70"/>
      <c r="H552" s="86"/>
      <c r="I552" s="75"/>
      <c r="J552" s="70"/>
      <c r="K552" s="90"/>
    </row>
    <row r="553" spans="1:11" ht="30.75" customHeight="1" x14ac:dyDescent="0.15">
      <c r="A553" s="74"/>
      <c r="B553" s="74"/>
      <c r="C553" s="70"/>
      <c r="D553" s="71"/>
      <c r="E553" s="71"/>
      <c r="F553" s="70"/>
      <c r="G553" s="70"/>
      <c r="H553" s="86"/>
      <c r="I553" s="75"/>
      <c r="J553" s="70"/>
      <c r="K553" s="90"/>
    </row>
    <row r="554" spans="1:11" ht="30.75" customHeight="1" x14ac:dyDescent="0.15">
      <c r="A554" s="74"/>
      <c r="B554" s="74"/>
      <c r="C554" s="70"/>
      <c r="D554" s="71"/>
      <c r="E554" s="71"/>
      <c r="F554" s="70"/>
      <c r="G554" s="70"/>
      <c r="H554" s="86"/>
      <c r="I554" s="75"/>
      <c r="J554" s="70"/>
      <c r="K554" s="90"/>
    </row>
    <row r="555" spans="1:11" ht="30.75" customHeight="1" x14ac:dyDescent="0.15">
      <c r="A555" s="74"/>
      <c r="B555" s="74"/>
      <c r="C555" s="70"/>
      <c r="D555" s="71"/>
      <c r="E555" s="71"/>
      <c r="F555" s="70"/>
      <c r="G555" s="70"/>
      <c r="H555" s="86"/>
      <c r="I555" s="75"/>
      <c r="J555" s="70"/>
      <c r="K555" s="90"/>
    </row>
    <row r="556" spans="1:11" ht="30.75" customHeight="1" x14ac:dyDescent="0.15">
      <c r="A556" s="74"/>
      <c r="B556" s="74"/>
      <c r="C556" s="70"/>
      <c r="D556" s="71"/>
      <c r="E556" s="71"/>
      <c r="F556" s="70"/>
      <c r="G556" s="70"/>
      <c r="H556" s="86"/>
      <c r="I556" s="75"/>
      <c r="J556" s="70"/>
      <c r="K556" s="90"/>
    </row>
    <row r="557" spans="1:11" ht="30.75" customHeight="1" x14ac:dyDescent="0.15">
      <c r="A557" s="74"/>
      <c r="B557" s="74"/>
      <c r="C557" s="70"/>
      <c r="D557" s="71"/>
      <c r="E557" s="71"/>
      <c r="F557" s="70"/>
      <c r="G557" s="70"/>
      <c r="H557" s="86"/>
      <c r="I557" s="75"/>
      <c r="J557" s="70"/>
      <c r="K557" s="90"/>
    </row>
    <row r="558" spans="1:11" ht="30.75" customHeight="1" x14ac:dyDescent="0.15">
      <c r="A558" s="74"/>
      <c r="B558" s="74"/>
      <c r="C558" s="70"/>
      <c r="D558" s="71"/>
      <c r="E558" s="71"/>
      <c r="F558" s="70"/>
      <c r="G558" s="70"/>
      <c r="H558" s="86"/>
      <c r="I558" s="75"/>
      <c r="J558" s="70"/>
      <c r="K558" s="90"/>
    </row>
    <row r="559" spans="1:11" ht="30.75" customHeight="1" x14ac:dyDescent="0.15">
      <c r="A559" s="74"/>
      <c r="B559" s="74"/>
      <c r="C559" s="70"/>
      <c r="D559" s="71"/>
      <c r="E559" s="71"/>
      <c r="F559" s="70"/>
      <c r="G559" s="70"/>
      <c r="H559" s="86"/>
      <c r="I559" s="75"/>
      <c r="J559" s="70"/>
      <c r="K559" s="90"/>
    </row>
    <row r="560" spans="1:11" ht="30.75" customHeight="1" x14ac:dyDescent="0.15">
      <c r="A560" s="74"/>
      <c r="B560" s="74"/>
      <c r="C560" s="70"/>
      <c r="D560" s="71"/>
      <c r="E560" s="71"/>
      <c r="F560" s="70"/>
      <c r="G560" s="70"/>
      <c r="H560" s="86"/>
      <c r="I560" s="75"/>
      <c r="J560" s="70"/>
      <c r="K560" s="90"/>
    </row>
    <row r="561" spans="1:11" ht="30.75" customHeight="1" x14ac:dyDescent="0.15">
      <c r="A561" s="74"/>
      <c r="B561" s="74"/>
      <c r="C561" s="70"/>
      <c r="D561" s="71"/>
      <c r="E561" s="71"/>
      <c r="F561" s="70"/>
      <c r="G561" s="70"/>
      <c r="H561" s="86"/>
      <c r="I561" s="75"/>
      <c r="J561" s="70"/>
      <c r="K561" s="90"/>
    </row>
    <row r="562" spans="1:11" ht="30.75" customHeight="1" x14ac:dyDescent="0.15">
      <c r="A562" s="74"/>
      <c r="B562" s="74"/>
      <c r="C562" s="70"/>
      <c r="D562" s="71"/>
      <c r="E562" s="71"/>
      <c r="F562" s="70"/>
      <c r="G562" s="70"/>
      <c r="H562" s="86"/>
      <c r="I562" s="75"/>
      <c r="J562" s="70"/>
      <c r="K562" s="90"/>
    </row>
    <row r="563" spans="1:11" ht="30.75" customHeight="1" x14ac:dyDescent="0.15">
      <c r="A563" s="74"/>
      <c r="B563" s="74"/>
      <c r="C563" s="70"/>
      <c r="D563" s="71"/>
      <c r="E563" s="71"/>
      <c r="F563" s="70"/>
      <c r="G563" s="70"/>
      <c r="H563" s="86"/>
      <c r="I563" s="75"/>
      <c r="J563" s="70"/>
      <c r="K563" s="90"/>
    </row>
    <row r="564" spans="1:11" ht="30.75" customHeight="1" x14ac:dyDescent="0.15">
      <c r="A564" s="74"/>
      <c r="B564" s="74"/>
      <c r="C564" s="70"/>
      <c r="D564" s="71"/>
      <c r="E564" s="71"/>
      <c r="F564" s="70"/>
      <c r="G564" s="70"/>
      <c r="H564" s="86"/>
      <c r="I564" s="75"/>
      <c r="J564" s="70"/>
      <c r="K564" s="90"/>
    </row>
    <row r="565" spans="1:11" ht="30.75" customHeight="1" x14ac:dyDescent="0.15">
      <c r="A565" s="74"/>
      <c r="B565" s="74"/>
      <c r="C565" s="70"/>
      <c r="D565" s="71"/>
      <c r="E565" s="71"/>
      <c r="F565" s="70"/>
      <c r="G565" s="70"/>
      <c r="H565" s="86"/>
      <c r="I565" s="75"/>
      <c r="J565" s="70"/>
      <c r="K565" s="90"/>
    </row>
    <row r="566" spans="1:11" ht="30.75" customHeight="1" x14ac:dyDescent="0.15">
      <c r="A566" s="74"/>
      <c r="B566" s="74"/>
      <c r="C566" s="70"/>
      <c r="D566" s="71"/>
      <c r="E566" s="71"/>
      <c r="F566" s="70"/>
      <c r="G566" s="70"/>
      <c r="H566" s="86"/>
      <c r="I566" s="75"/>
      <c r="J566" s="70"/>
      <c r="K566" s="90"/>
    </row>
    <row r="567" spans="1:11" ht="30.75" customHeight="1" x14ac:dyDescent="0.15">
      <c r="A567" s="74"/>
      <c r="B567" s="74"/>
      <c r="C567" s="70"/>
      <c r="D567" s="71"/>
      <c r="E567" s="71"/>
      <c r="F567" s="70"/>
      <c r="G567" s="70"/>
      <c r="H567" s="86"/>
      <c r="I567" s="75"/>
      <c r="J567" s="70"/>
      <c r="K567" s="90"/>
    </row>
    <row r="568" spans="1:11" ht="30.75" customHeight="1" x14ac:dyDescent="0.15">
      <c r="A568" s="74"/>
      <c r="B568" s="74"/>
      <c r="C568" s="70"/>
      <c r="D568" s="71"/>
      <c r="E568" s="71"/>
      <c r="F568" s="70"/>
      <c r="G568" s="70"/>
      <c r="H568" s="86"/>
      <c r="I568" s="75"/>
      <c r="J568" s="70"/>
      <c r="K568" s="90"/>
    </row>
    <row r="569" spans="1:11" ht="30.75" customHeight="1" x14ac:dyDescent="0.15">
      <c r="A569" s="74"/>
      <c r="B569" s="74"/>
      <c r="C569" s="70"/>
      <c r="D569" s="71"/>
      <c r="E569" s="71"/>
      <c r="F569" s="70"/>
      <c r="G569" s="70"/>
      <c r="H569" s="86"/>
      <c r="I569" s="75"/>
      <c r="J569" s="70"/>
      <c r="K569" s="90"/>
    </row>
    <row r="570" spans="1:11" ht="30.75" customHeight="1" x14ac:dyDescent="0.15">
      <c r="A570" s="74"/>
      <c r="B570" s="74"/>
      <c r="C570" s="70"/>
      <c r="D570" s="71"/>
      <c r="E570" s="71"/>
      <c r="F570" s="70"/>
      <c r="G570" s="70"/>
      <c r="H570" s="86"/>
      <c r="I570" s="75"/>
      <c r="J570" s="70"/>
      <c r="K570" s="90"/>
    </row>
    <row r="571" spans="1:11" ht="30.75" customHeight="1" x14ac:dyDescent="0.15">
      <c r="A571" s="74"/>
      <c r="B571" s="74"/>
      <c r="C571" s="70"/>
      <c r="D571" s="71"/>
      <c r="E571" s="71"/>
      <c r="F571" s="70"/>
      <c r="G571" s="70"/>
      <c r="H571" s="86"/>
      <c r="I571" s="75"/>
      <c r="J571" s="70"/>
      <c r="K571" s="90"/>
    </row>
    <row r="572" spans="1:11" ht="30.75" customHeight="1" x14ac:dyDescent="0.15">
      <c r="A572" s="74"/>
      <c r="B572" s="74"/>
      <c r="C572" s="70"/>
      <c r="D572" s="71"/>
      <c r="E572" s="71"/>
      <c r="F572" s="70"/>
      <c r="G572" s="70"/>
      <c r="H572" s="86"/>
      <c r="I572" s="75"/>
      <c r="J572" s="70"/>
      <c r="K572" s="90"/>
    </row>
    <row r="573" spans="1:11" ht="30.75" customHeight="1" x14ac:dyDescent="0.15">
      <c r="A573" s="74"/>
      <c r="B573" s="74"/>
      <c r="C573" s="70"/>
      <c r="D573" s="71"/>
      <c r="E573" s="71"/>
      <c r="F573" s="70"/>
      <c r="G573" s="70"/>
      <c r="H573" s="86"/>
      <c r="I573" s="75"/>
      <c r="J573" s="70"/>
      <c r="K573" s="90"/>
    </row>
    <row r="574" spans="1:11" ht="30.75" customHeight="1" x14ac:dyDescent="0.15">
      <c r="A574" s="74"/>
      <c r="B574" s="74"/>
      <c r="C574" s="70"/>
      <c r="D574" s="71"/>
      <c r="E574" s="71"/>
      <c r="F574" s="70"/>
      <c r="G574" s="70"/>
      <c r="H574" s="86"/>
      <c r="I574" s="75"/>
      <c r="J574" s="70"/>
      <c r="K574" s="90"/>
    </row>
    <row r="575" spans="1:11" ht="30.75" customHeight="1" x14ac:dyDescent="0.15">
      <c r="A575" s="74"/>
      <c r="B575" s="74"/>
      <c r="C575" s="70"/>
      <c r="D575" s="71"/>
      <c r="E575" s="71"/>
      <c r="F575" s="70"/>
      <c r="G575" s="70"/>
      <c r="H575" s="86"/>
      <c r="I575" s="75"/>
      <c r="J575" s="70"/>
      <c r="K575" s="90"/>
    </row>
    <row r="576" spans="1:11" ht="30.75" customHeight="1" x14ac:dyDescent="0.15">
      <c r="A576" s="74"/>
      <c r="B576" s="74"/>
      <c r="C576" s="70"/>
      <c r="D576" s="71"/>
      <c r="E576" s="71"/>
      <c r="F576" s="70"/>
      <c r="G576" s="70"/>
      <c r="H576" s="86"/>
      <c r="I576" s="75"/>
      <c r="J576" s="70"/>
      <c r="K576" s="90"/>
    </row>
    <row r="577" spans="1:11" ht="30.75" customHeight="1" x14ac:dyDescent="0.15">
      <c r="A577" s="74"/>
      <c r="B577" s="74"/>
      <c r="C577" s="70"/>
      <c r="D577" s="71"/>
      <c r="E577" s="71"/>
      <c r="F577" s="70"/>
      <c r="G577" s="70"/>
      <c r="H577" s="86"/>
      <c r="I577" s="75"/>
      <c r="J577" s="70"/>
      <c r="K577" s="90"/>
    </row>
    <row r="578" spans="1:11" ht="30.75" customHeight="1" x14ac:dyDescent="0.15">
      <c r="A578" s="74"/>
      <c r="B578" s="74"/>
      <c r="C578" s="70"/>
      <c r="D578" s="71"/>
      <c r="E578" s="71"/>
      <c r="F578" s="70"/>
      <c r="G578" s="70"/>
      <c r="H578" s="86"/>
      <c r="I578" s="75"/>
      <c r="J578" s="70"/>
      <c r="K578" s="90"/>
    </row>
    <row r="579" spans="1:11" ht="30.75" customHeight="1" x14ac:dyDescent="0.15">
      <c r="A579" s="74"/>
      <c r="B579" s="74"/>
      <c r="C579" s="70"/>
      <c r="D579" s="71"/>
      <c r="E579" s="71"/>
      <c r="F579" s="70"/>
      <c r="G579" s="70"/>
      <c r="H579" s="86"/>
      <c r="I579" s="75"/>
      <c r="J579" s="70"/>
      <c r="K579" s="90"/>
    </row>
    <row r="580" spans="1:11" ht="30.75" customHeight="1" x14ac:dyDescent="0.15">
      <c r="A580" s="74"/>
      <c r="B580" s="74"/>
      <c r="C580" s="70"/>
      <c r="D580" s="71"/>
      <c r="E580" s="71"/>
      <c r="F580" s="70"/>
      <c r="G580" s="70"/>
      <c r="H580" s="86"/>
      <c r="I580" s="75"/>
      <c r="J580" s="70"/>
      <c r="K580" s="90"/>
    </row>
    <row r="581" spans="1:11" ht="30.75" customHeight="1" x14ac:dyDescent="0.15">
      <c r="A581" s="74"/>
      <c r="B581" s="74"/>
      <c r="C581" s="70"/>
      <c r="D581" s="71"/>
      <c r="E581" s="71"/>
      <c r="F581" s="70"/>
      <c r="G581" s="70"/>
      <c r="H581" s="86"/>
      <c r="I581" s="75"/>
      <c r="J581" s="70"/>
      <c r="K581" s="90"/>
    </row>
    <row r="582" spans="1:11" ht="30.75" customHeight="1" x14ac:dyDescent="0.15">
      <c r="A582" s="74"/>
      <c r="B582" s="74"/>
      <c r="C582" s="70"/>
      <c r="D582" s="71"/>
      <c r="E582" s="71"/>
      <c r="F582" s="70"/>
      <c r="G582" s="70"/>
      <c r="H582" s="86"/>
      <c r="I582" s="75"/>
      <c r="J582" s="70"/>
      <c r="K582" s="90"/>
    </row>
    <row r="583" spans="1:11" ht="30.75" customHeight="1" x14ac:dyDescent="0.15">
      <c r="A583" s="74"/>
      <c r="B583" s="74"/>
      <c r="C583" s="70"/>
      <c r="D583" s="71"/>
      <c r="E583" s="71"/>
      <c r="F583" s="70"/>
      <c r="G583" s="70"/>
      <c r="H583" s="86"/>
      <c r="I583" s="75"/>
      <c r="J583" s="70"/>
      <c r="K583" s="90"/>
    </row>
    <row r="584" spans="1:11" ht="30.75" customHeight="1" x14ac:dyDescent="0.15">
      <c r="A584" s="74"/>
      <c r="B584" s="74"/>
      <c r="C584" s="70"/>
      <c r="D584" s="71"/>
      <c r="E584" s="71"/>
      <c r="F584" s="70"/>
      <c r="G584" s="70"/>
      <c r="H584" s="86"/>
      <c r="I584" s="75"/>
      <c r="J584" s="70"/>
      <c r="K584" s="90"/>
    </row>
    <row r="585" spans="1:11" ht="30.75" customHeight="1" x14ac:dyDescent="0.15">
      <c r="A585" s="74"/>
      <c r="B585" s="74"/>
      <c r="C585" s="70"/>
      <c r="D585" s="71"/>
      <c r="E585" s="71"/>
      <c r="F585" s="70"/>
      <c r="G585" s="70"/>
      <c r="H585" s="86"/>
      <c r="I585" s="75"/>
      <c r="J585" s="70"/>
      <c r="K585" s="90"/>
    </row>
    <row r="586" spans="1:11" ht="30.75" customHeight="1" x14ac:dyDescent="0.15">
      <c r="A586" s="74"/>
      <c r="B586" s="74"/>
      <c r="C586" s="70"/>
      <c r="D586" s="71"/>
      <c r="E586" s="71"/>
      <c r="F586" s="70"/>
      <c r="G586" s="70"/>
      <c r="H586" s="86"/>
      <c r="I586" s="75"/>
      <c r="J586" s="70"/>
      <c r="K586" s="90"/>
    </row>
    <row r="587" spans="1:11" ht="30.75" customHeight="1" x14ac:dyDescent="0.15">
      <c r="A587" s="74"/>
      <c r="B587" s="74"/>
      <c r="C587" s="70"/>
      <c r="D587" s="71"/>
      <c r="E587" s="71"/>
      <c r="F587" s="70"/>
      <c r="G587" s="70"/>
      <c r="H587" s="86"/>
      <c r="I587" s="75"/>
      <c r="J587" s="70"/>
      <c r="K587" s="90"/>
    </row>
    <row r="588" spans="1:11" ht="30.75" customHeight="1" x14ac:dyDescent="0.15">
      <c r="A588" s="74"/>
      <c r="B588" s="74"/>
      <c r="C588" s="70"/>
      <c r="D588" s="71"/>
      <c r="E588" s="71"/>
      <c r="F588" s="70"/>
      <c r="G588" s="70"/>
      <c r="H588" s="86"/>
      <c r="I588" s="75"/>
      <c r="J588" s="70"/>
      <c r="K588" s="90"/>
    </row>
    <row r="589" spans="1:11" ht="30.75" customHeight="1" x14ac:dyDescent="0.15">
      <c r="A589" s="74"/>
      <c r="B589" s="74"/>
      <c r="C589" s="70"/>
      <c r="D589" s="71"/>
      <c r="E589" s="71"/>
      <c r="F589" s="70"/>
      <c r="G589" s="70"/>
      <c r="H589" s="86"/>
      <c r="I589" s="75"/>
      <c r="J589" s="70"/>
      <c r="K589" s="90"/>
    </row>
    <row r="590" spans="1:11" ht="30.75" customHeight="1" x14ac:dyDescent="0.15">
      <c r="A590" s="74"/>
      <c r="B590" s="74"/>
      <c r="C590" s="70"/>
      <c r="D590" s="71"/>
      <c r="E590" s="71"/>
      <c r="F590" s="70"/>
      <c r="G590" s="70"/>
      <c r="H590" s="86"/>
      <c r="I590" s="75"/>
      <c r="J590" s="70"/>
      <c r="K590" s="90"/>
    </row>
    <row r="591" spans="1:11" ht="30.75" customHeight="1" x14ac:dyDescent="0.15">
      <c r="A591" s="74"/>
      <c r="B591" s="74"/>
      <c r="C591" s="70"/>
      <c r="D591" s="71"/>
      <c r="E591" s="71"/>
      <c r="F591" s="70"/>
      <c r="G591" s="70"/>
      <c r="H591" s="86"/>
      <c r="I591" s="75"/>
      <c r="J591" s="70"/>
      <c r="K591" s="90"/>
    </row>
    <row r="592" spans="1:11" ht="30.75" customHeight="1" x14ac:dyDescent="0.15">
      <c r="A592" s="74"/>
      <c r="B592" s="74"/>
      <c r="C592" s="70"/>
      <c r="D592" s="71"/>
      <c r="E592" s="71"/>
      <c r="F592" s="70"/>
      <c r="G592" s="70"/>
      <c r="H592" s="86"/>
      <c r="I592" s="75"/>
      <c r="J592" s="70"/>
      <c r="K592" s="90"/>
    </row>
    <row r="593" spans="1:11" ht="30.75" customHeight="1" x14ac:dyDescent="0.15">
      <c r="A593" s="74"/>
      <c r="B593" s="74"/>
      <c r="C593" s="70"/>
      <c r="D593" s="71"/>
      <c r="E593" s="71"/>
      <c r="F593" s="70"/>
      <c r="G593" s="70"/>
      <c r="H593" s="86"/>
      <c r="I593" s="75"/>
      <c r="J593" s="70"/>
      <c r="K593" s="90"/>
    </row>
    <row r="594" spans="1:11" ht="30.75" customHeight="1" x14ac:dyDescent="0.15">
      <c r="A594" s="74"/>
      <c r="B594" s="74"/>
      <c r="C594" s="70"/>
      <c r="D594" s="71"/>
      <c r="E594" s="71"/>
      <c r="F594" s="70"/>
      <c r="G594" s="70"/>
      <c r="H594" s="86"/>
      <c r="I594" s="75"/>
      <c r="J594" s="70"/>
      <c r="K594" s="90"/>
    </row>
    <row r="595" spans="1:11" ht="30.75" customHeight="1" x14ac:dyDescent="0.15">
      <c r="A595" s="74"/>
      <c r="B595" s="74"/>
      <c r="C595" s="70"/>
      <c r="D595" s="71"/>
      <c r="E595" s="71"/>
      <c r="F595" s="70"/>
      <c r="G595" s="70"/>
      <c r="H595" s="86"/>
      <c r="I595" s="75"/>
      <c r="J595" s="70"/>
      <c r="K595" s="90"/>
    </row>
    <row r="596" spans="1:11" ht="30.75" customHeight="1" x14ac:dyDescent="0.15">
      <c r="A596" s="74"/>
      <c r="B596" s="74"/>
      <c r="C596" s="70"/>
      <c r="D596" s="71"/>
      <c r="E596" s="71"/>
      <c r="F596" s="70"/>
      <c r="G596" s="70"/>
      <c r="H596" s="86"/>
      <c r="I596" s="75"/>
      <c r="J596" s="70"/>
      <c r="K596" s="90"/>
    </row>
    <row r="597" spans="1:11" ht="30.75" customHeight="1" x14ac:dyDescent="0.15">
      <c r="A597" s="74"/>
      <c r="B597" s="74"/>
      <c r="C597" s="70"/>
      <c r="D597" s="71"/>
      <c r="E597" s="71"/>
      <c r="F597" s="70"/>
      <c r="G597" s="70"/>
      <c r="H597" s="86"/>
      <c r="I597" s="75"/>
      <c r="J597" s="70"/>
      <c r="K597" s="90"/>
    </row>
    <row r="598" spans="1:11" ht="30.75" customHeight="1" x14ac:dyDescent="0.15">
      <c r="A598" s="74"/>
      <c r="B598" s="74"/>
      <c r="C598" s="70"/>
      <c r="D598" s="71"/>
      <c r="E598" s="71"/>
      <c r="F598" s="70"/>
      <c r="G598" s="70"/>
      <c r="H598" s="86"/>
      <c r="I598" s="75"/>
      <c r="J598" s="70"/>
      <c r="K598" s="90"/>
    </row>
    <row r="599" spans="1:11" ht="30.75" customHeight="1" x14ac:dyDescent="0.15">
      <c r="A599" s="74"/>
      <c r="B599" s="74"/>
      <c r="C599" s="70"/>
      <c r="D599" s="71"/>
      <c r="E599" s="71"/>
      <c r="F599" s="70"/>
      <c r="G599" s="70"/>
      <c r="H599" s="86"/>
      <c r="I599" s="75"/>
      <c r="J599" s="70"/>
      <c r="K599" s="90"/>
    </row>
    <row r="600" spans="1:11" ht="30.75" customHeight="1" x14ac:dyDescent="0.15">
      <c r="A600" s="74"/>
      <c r="B600" s="74"/>
      <c r="C600" s="70"/>
      <c r="D600" s="71"/>
      <c r="E600" s="71"/>
      <c r="F600" s="70"/>
      <c r="G600" s="70"/>
      <c r="H600" s="86"/>
      <c r="I600" s="75"/>
      <c r="J600" s="70"/>
      <c r="K600" s="90"/>
    </row>
    <row r="601" spans="1:11" ht="30.75" customHeight="1" x14ac:dyDescent="0.15">
      <c r="A601" s="74"/>
      <c r="B601" s="74"/>
      <c r="C601" s="70"/>
      <c r="D601" s="71"/>
      <c r="E601" s="71"/>
      <c r="F601" s="70"/>
      <c r="G601" s="70"/>
      <c r="H601" s="86"/>
      <c r="I601" s="75"/>
      <c r="J601" s="70"/>
      <c r="K601" s="90"/>
    </row>
    <row r="602" spans="1:11" ht="30.75" customHeight="1" x14ac:dyDescent="0.15">
      <c r="A602" s="74"/>
      <c r="B602" s="74"/>
      <c r="C602" s="70"/>
      <c r="D602" s="71"/>
      <c r="E602" s="71"/>
      <c r="F602" s="70"/>
      <c r="G602" s="70"/>
      <c r="H602" s="86"/>
      <c r="I602" s="75"/>
      <c r="J602" s="70"/>
      <c r="K602" s="90"/>
    </row>
    <row r="603" spans="1:11" ht="30.75" customHeight="1" x14ac:dyDescent="0.15">
      <c r="A603" s="74"/>
      <c r="B603" s="74"/>
      <c r="C603" s="70"/>
      <c r="D603" s="71"/>
      <c r="E603" s="71"/>
      <c r="F603" s="70"/>
      <c r="G603" s="70"/>
      <c r="H603" s="86"/>
      <c r="I603" s="75"/>
      <c r="J603" s="70"/>
      <c r="K603" s="90"/>
    </row>
    <row r="604" spans="1:11" ht="30.75" customHeight="1" x14ac:dyDescent="0.15">
      <c r="A604" s="74"/>
      <c r="B604" s="74"/>
      <c r="C604" s="70"/>
      <c r="D604" s="71"/>
      <c r="E604" s="71"/>
      <c r="F604" s="70"/>
      <c r="G604" s="70"/>
      <c r="H604" s="86"/>
      <c r="I604" s="75"/>
      <c r="J604" s="70"/>
      <c r="K604" s="90"/>
    </row>
    <row r="605" spans="1:11" ht="30.75" customHeight="1" x14ac:dyDescent="0.15">
      <c r="A605" s="74"/>
      <c r="B605" s="74"/>
      <c r="C605" s="70"/>
      <c r="D605" s="71"/>
      <c r="E605" s="71"/>
      <c r="F605" s="70"/>
      <c r="G605" s="70"/>
      <c r="H605" s="86"/>
      <c r="I605" s="75"/>
      <c r="J605" s="70"/>
      <c r="K605" s="90"/>
    </row>
    <row r="606" spans="1:11" ht="30.75" customHeight="1" x14ac:dyDescent="0.15">
      <c r="A606" s="74"/>
      <c r="B606" s="74"/>
      <c r="C606" s="70"/>
      <c r="D606" s="71"/>
      <c r="E606" s="71"/>
      <c r="F606" s="70"/>
      <c r="G606" s="70"/>
      <c r="H606" s="86"/>
      <c r="I606" s="75"/>
      <c r="J606" s="70"/>
      <c r="K606" s="90"/>
    </row>
    <row r="607" spans="1:11" ht="30.75" customHeight="1" x14ac:dyDescent="0.15">
      <c r="A607" s="74"/>
      <c r="B607" s="74"/>
      <c r="C607" s="70"/>
      <c r="D607" s="71"/>
      <c r="E607" s="71"/>
      <c r="F607" s="70"/>
      <c r="G607" s="70"/>
      <c r="H607" s="86"/>
      <c r="I607" s="75"/>
      <c r="J607" s="70"/>
      <c r="K607" s="90"/>
    </row>
    <row r="608" spans="1:11" ht="30.75" customHeight="1" x14ac:dyDescent="0.15">
      <c r="A608" s="74"/>
      <c r="B608" s="74"/>
      <c r="C608" s="70"/>
      <c r="D608" s="71"/>
      <c r="E608" s="71"/>
      <c r="F608" s="70"/>
      <c r="G608" s="70"/>
      <c r="H608" s="86"/>
      <c r="I608" s="75"/>
      <c r="J608" s="70"/>
      <c r="K608" s="90"/>
    </row>
    <row r="609" spans="1:11" ht="30.75" customHeight="1" x14ac:dyDescent="0.15">
      <c r="A609" s="74"/>
      <c r="B609" s="74"/>
      <c r="C609" s="70"/>
      <c r="D609" s="71"/>
      <c r="E609" s="71"/>
      <c r="F609" s="70"/>
      <c r="G609" s="70"/>
      <c r="H609" s="86"/>
      <c r="I609" s="75"/>
      <c r="J609" s="70"/>
      <c r="K609" s="90"/>
    </row>
    <row r="610" spans="1:11" ht="30.75" customHeight="1" x14ac:dyDescent="0.15">
      <c r="A610" s="74"/>
      <c r="B610" s="74"/>
      <c r="C610" s="70"/>
      <c r="D610" s="71"/>
      <c r="E610" s="71"/>
      <c r="F610" s="70"/>
      <c r="G610" s="70"/>
      <c r="H610" s="86"/>
      <c r="I610" s="75"/>
      <c r="J610" s="70"/>
      <c r="K610" s="90"/>
    </row>
    <row r="611" spans="1:11" ht="30.75" customHeight="1" x14ac:dyDescent="0.15">
      <c r="A611" s="74"/>
      <c r="B611" s="74"/>
      <c r="C611" s="70"/>
      <c r="D611" s="71"/>
      <c r="E611" s="71"/>
      <c r="F611" s="70"/>
      <c r="G611" s="70"/>
      <c r="H611" s="86"/>
      <c r="I611" s="75"/>
      <c r="J611" s="70"/>
      <c r="K611" s="90"/>
    </row>
    <row r="612" spans="1:11" ht="30.75" customHeight="1" x14ac:dyDescent="0.15">
      <c r="A612" s="74"/>
      <c r="B612" s="74"/>
      <c r="C612" s="70"/>
      <c r="D612" s="71"/>
      <c r="E612" s="71"/>
      <c r="F612" s="70"/>
      <c r="G612" s="70"/>
      <c r="H612" s="86"/>
      <c r="I612" s="75"/>
      <c r="J612" s="70"/>
      <c r="K612" s="90"/>
    </row>
    <row r="613" spans="1:11" ht="30.75" customHeight="1" x14ac:dyDescent="0.15">
      <c r="A613" s="74"/>
      <c r="B613" s="74"/>
      <c r="C613" s="70"/>
      <c r="D613" s="71"/>
      <c r="E613" s="71"/>
      <c r="F613" s="70"/>
      <c r="G613" s="70"/>
      <c r="H613" s="86"/>
      <c r="I613" s="75"/>
      <c r="J613" s="70"/>
      <c r="K613" s="90"/>
    </row>
    <row r="614" spans="1:11" ht="30.75" customHeight="1" x14ac:dyDescent="0.15">
      <c r="A614" s="74"/>
      <c r="B614" s="74"/>
      <c r="C614" s="70"/>
      <c r="D614" s="71"/>
      <c r="E614" s="71"/>
      <c r="F614" s="70"/>
      <c r="G614" s="70"/>
      <c r="H614" s="86"/>
      <c r="I614" s="75"/>
      <c r="J614" s="70"/>
      <c r="K614" s="90"/>
    </row>
    <row r="615" spans="1:11" ht="30.75" customHeight="1" x14ac:dyDescent="0.15">
      <c r="A615" s="74"/>
      <c r="B615" s="74"/>
      <c r="C615" s="70"/>
      <c r="D615" s="71"/>
      <c r="E615" s="71"/>
      <c r="F615" s="70"/>
      <c r="G615" s="70"/>
      <c r="H615" s="86"/>
      <c r="I615" s="75"/>
      <c r="J615" s="70"/>
      <c r="K615" s="90"/>
    </row>
    <row r="616" spans="1:11" ht="30.75" customHeight="1" x14ac:dyDescent="0.15">
      <c r="A616" s="74"/>
      <c r="B616" s="74"/>
      <c r="C616" s="70"/>
      <c r="D616" s="71"/>
      <c r="E616" s="71"/>
      <c r="F616" s="70"/>
      <c r="G616" s="70"/>
      <c r="H616" s="86"/>
      <c r="I616" s="75"/>
      <c r="J616" s="70"/>
      <c r="K616" s="90"/>
    </row>
    <row r="617" spans="1:11" ht="30.75" customHeight="1" x14ac:dyDescent="0.15">
      <c r="A617" s="74"/>
      <c r="B617" s="74"/>
      <c r="C617" s="70"/>
      <c r="D617" s="71"/>
      <c r="E617" s="71"/>
      <c r="F617" s="70"/>
      <c r="G617" s="70"/>
      <c r="H617" s="86"/>
      <c r="I617" s="75"/>
      <c r="J617" s="70"/>
      <c r="K617" s="90"/>
    </row>
    <row r="618" spans="1:11" ht="30.75" customHeight="1" x14ac:dyDescent="0.15">
      <c r="A618" s="74"/>
      <c r="B618" s="74"/>
      <c r="C618" s="70"/>
      <c r="D618" s="71"/>
      <c r="E618" s="71"/>
      <c r="F618" s="70"/>
      <c r="G618" s="70"/>
      <c r="H618" s="86"/>
      <c r="I618" s="75"/>
      <c r="J618" s="70"/>
      <c r="K618" s="90"/>
    </row>
    <row r="619" spans="1:11" ht="30.75" customHeight="1" x14ac:dyDescent="0.15">
      <c r="A619" s="74"/>
      <c r="B619" s="74"/>
      <c r="C619" s="70"/>
      <c r="D619" s="71"/>
      <c r="E619" s="71"/>
      <c r="F619" s="70"/>
      <c r="G619" s="70"/>
      <c r="H619" s="86"/>
      <c r="I619" s="75"/>
      <c r="J619" s="70"/>
      <c r="K619" s="90"/>
    </row>
    <row r="620" spans="1:11" ht="30.75" customHeight="1" x14ac:dyDescent="0.15">
      <c r="A620" s="74"/>
      <c r="B620" s="74"/>
      <c r="C620" s="70"/>
      <c r="D620" s="71"/>
      <c r="E620" s="71"/>
      <c r="F620" s="70"/>
      <c r="G620" s="70"/>
      <c r="H620" s="86"/>
      <c r="I620" s="75"/>
      <c r="J620" s="70"/>
      <c r="K620" s="90"/>
    </row>
    <row r="621" spans="1:11" ht="30.75" customHeight="1" x14ac:dyDescent="0.15">
      <c r="A621" s="74"/>
      <c r="B621" s="74"/>
      <c r="C621" s="70"/>
      <c r="D621" s="71"/>
      <c r="E621" s="71"/>
      <c r="F621" s="70"/>
      <c r="G621" s="70"/>
      <c r="H621" s="86"/>
      <c r="I621" s="75"/>
      <c r="J621" s="70"/>
      <c r="K621" s="90"/>
    </row>
    <row r="622" spans="1:11" ht="30.75" customHeight="1" x14ac:dyDescent="0.15">
      <c r="A622" s="74"/>
      <c r="B622" s="74"/>
      <c r="C622" s="70"/>
      <c r="D622" s="71"/>
      <c r="E622" s="71"/>
      <c r="F622" s="70"/>
      <c r="G622" s="70"/>
      <c r="H622" s="86"/>
      <c r="I622" s="75"/>
      <c r="J622" s="70"/>
      <c r="K622" s="90"/>
    </row>
    <row r="623" spans="1:11" ht="30.75" customHeight="1" x14ac:dyDescent="0.15">
      <c r="A623" s="74"/>
      <c r="B623" s="74"/>
      <c r="C623" s="70"/>
      <c r="D623" s="71"/>
      <c r="E623" s="71"/>
      <c r="F623" s="70"/>
      <c r="G623" s="70"/>
      <c r="H623" s="86"/>
      <c r="I623" s="75"/>
      <c r="J623" s="70"/>
      <c r="K623" s="90"/>
    </row>
    <row r="624" spans="1:11" ht="30.75" customHeight="1" x14ac:dyDescent="0.15">
      <c r="A624" s="74"/>
      <c r="B624" s="74"/>
      <c r="C624" s="70"/>
      <c r="D624" s="71"/>
      <c r="E624" s="71"/>
      <c r="F624" s="70"/>
      <c r="G624" s="70"/>
      <c r="H624" s="86"/>
      <c r="I624" s="75"/>
      <c r="J624" s="70"/>
      <c r="K624" s="90"/>
    </row>
    <row r="625" spans="1:11" ht="30.75" customHeight="1" x14ac:dyDescent="0.15">
      <c r="A625" s="74"/>
      <c r="B625" s="74"/>
      <c r="C625" s="70"/>
      <c r="D625" s="71"/>
      <c r="E625" s="71"/>
      <c r="F625" s="70"/>
      <c r="G625" s="70"/>
      <c r="H625" s="86"/>
      <c r="I625" s="75"/>
      <c r="J625" s="70"/>
      <c r="K625" s="90"/>
    </row>
    <row r="626" spans="1:11" ht="30.75" customHeight="1" x14ac:dyDescent="0.15">
      <c r="A626" s="74"/>
      <c r="B626" s="74"/>
      <c r="C626" s="70"/>
      <c r="D626" s="71"/>
      <c r="E626" s="71"/>
      <c r="F626" s="70"/>
      <c r="G626" s="70"/>
      <c r="H626" s="86"/>
      <c r="I626" s="75"/>
      <c r="J626" s="70"/>
      <c r="K626" s="90"/>
    </row>
    <row r="627" spans="1:11" ht="30.75" customHeight="1" x14ac:dyDescent="0.15">
      <c r="A627" s="74"/>
      <c r="B627" s="74"/>
      <c r="C627" s="70"/>
      <c r="D627" s="71"/>
      <c r="E627" s="71"/>
      <c r="F627" s="70"/>
      <c r="G627" s="70"/>
      <c r="H627" s="86"/>
      <c r="I627" s="75"/>
      <c r="J627" s="70"/>
      <c r="K627" s="90"/>
    </row>
    <row r="628" spans="1:11" ht="30.75" customHeight="1" x14ac:dyDescent="0.15">
      <c r="A628" s="74"/>
      <c r="B628" s="74"/>
      <c r="C628" s="70"/>
      <c r="D628" s="71"/>
      <c r="E628" s="71"/>
      <c r="F628" s="70"/>
      <c r="G628" s="70"/>
      <c r="H628" s="86"/>
      <c r="I628" s="75"/>
      <c r="J628" s="70"/>
      <c r="K628" s="90"/>
    </row>
    <row r="629" spans="1:11" ht="30.75" customHeight="1" x14ac:dyDescent="0.15">
      <c r="A629" s="74"/>
      <c r="B629" s="74"/>
      <c r="C629" s="70"/>
      <c r="D629" s="71"/>
      <c r="E629" s="71"/>
      <c r="F629" s="70"/>
      <c r="G629" s="70"/>
      <c r="H629" s="86"/>
      <c r="I629" s="75"/>
      <c r="J629" s="70"/>
      <c r="K629" s="90"/>
    </row>
    <row r="630" spans="1:11" ht="30.75" customHeight="1" x14ac:dyDescent="0.15">
      <c r="A630" s="74"/>
      <c r="B630" s="74"/>
      <c r="C630" s="70"/>
      <c r="D630" s="71"/>
      <c r="E630" s="71"/>
      <c r="F630" s="70"/>
      <c r="G630" s="70"/>
      <c r="H630" s="86"/>
      <c r="I630" s="75"/>
      <c r="J630" s="70"/>
      <c r="K630" s="90"/>
    </row>
    <row r="631" spans="1:11" ht="30.75" customHeight="1" x14ac:dyDescent="0.15">
      <c r="A631" s="74"/>
      <c r="B631" s="74"/>
      <c r="C631" s="70"/>
      <c r="D631" s="71"/>
      <c r="E631" s="71"/>
      <c r="F631" s="70"/>
      <c r="G631" s="70"/>
      <c r="H631" s="86"/>
      <c r="I631" s="75"/>
      <c r="J631" s="70"/>
      <c r="K631" s="90"/>
    </row>
    <row r="632" spans="1:11" ht="30.75" customHeight="1" x14ac:dyDescent="0.15">
      <c r="A632" s="74"/>
      <c r="B632" s="74"/>
      <c r="C632" s="70"/>
      <c r="D632" s="71"/>
      <c r="E632" s="71"/>
      <c r="F632" s="70"/>
      <c r="G632" s="70"/>
      <c r="H632" s="86"/>
      <c r="I632" s="75"/>
      <c r="J632" s="70"/>
      <c r="K632" s="90"/>
    </row>
    <row r="633" spans="1:11" ht="30.75" customHeight="1" x14ac:dyDescent="0.15">
      <c r="A633" s="74"/>
      <c r="B633" s="74"/>
      <c r="C633" s="70"/>
      <c r="D633" s="71"/>
      <c r="E633" s="71"/>
      <c r="F633" s="70"/>
      <c r="G633" s="70"/>
      <c r="H633" s="86"/>
      <c r="I633" s="75"/>
      <c r="J633" s="70"/>
      <c r="K633" s="90"/>
    </row>
    <row r="634" spans="1:11" ht="30.75" customHeight="1" x14ac:dyDescent="0.15">
      <c r="A634" s="74"/>
      <c r="B634" s="74"/>
      <c r="C634" s="70"/>
      <c r="D634" s="71"/>
      <c r="E634" s="71"/>
      <c r="F634" s="70"/>
      <c r="G634" s="70"/>
      <c r="H634" s="86"/>
      <c r="I634" s="75"/>
      <c r="J634" s="70"/>
      <c r="K634" s="90"/>
    </row>
    <row r="635" spans="1:11" ht="30.75" customHeight="1" x14ac:dyDescent="0.15">
      <c r="A635" s="74"/>
      <c r="B635" s="74"/>
      <c r="C635" s="70"/>
      <c r="D635" s="71"/>
      <c r="E635" s="71"/>
      <c r="F635" s="70"/>
      <c r="G635" s="70"/>
      <c r="H635" s="86"/>
      <c r="I635" s="75"/>
      <c r="J635" s="70"/>
      <c r="K635" s="90"/>
    </row>
    <row r="636" spans="1:11" ht="30.75" customHeight="1" x14ac:dyDescent="0.15">
      <c r="A636" s="74"/>
      <c r="B636" s="74"/>
      <c r="C636" s="70"/>
      <c r="D636" s="71"/>
      <c r="E636" s="71"/>
      <c r="F636" s="70"/>
      <c r="G636" s="70"/>
      <c r="H636" s="86"/>
      <c r="I636" s="75"/>
      <c r="J636" s="70"/>
      <c r="K636" s="90"/>
    </row>
    <row r="637" spans="1:11" ht="30.75" customHeight="1" x14ac:dyDescent="0.15">
      <c r="A637" s="74"/>
      <c r="B637" s="74"/>
      <c r="C637" s="70"/>
      <c r="D637" s="71"/>
      <c r="E637" s="71"/>
      <c r="F637" s="70"/>
      <c r="G637" s="70"/>
      <c r="H637" s="86"/>
      <c r="I637" s="75"/>
      <c r="J637" s="70"/>
      <c r="K637" s="90"/>
    </row>
    <row r="638" spans="1:11" ht="30.75" customHeight="1" x14ac:dyDescent="0.15">
      <c r="A638" s="74"/>
      <c r="B638" s="74"/>
      <c r="C638" s="70"/>
      <c r="D638" s="71"/>
      <c r="E638" s="71"/>
      <c r="F638" s="70"/>
      <c r="G638" s="70"/>
      <c r="H638" s="86"/>
      <c r="I638" s="75"/>
      <c r="J638" s="70"/>
      <c r="K638" s="90"/>
    </row>
    <row r="639" spans="1:11" ht="30.75" customHeight="1" x14ac:dyDescent="0.15">
      <c r="A639" s="74"/>
      <c r="B639" s="74"/>
      <c r="C639" s="70"/>
      <c r="D639" s="71"/>
      <c r="E639" s="71"/>
      <c r="F639" s="70"/>
      <c r="G639" s="70"/>
      <c r="H639" s="86"/>
      <c r="I639" s="75"/>
      <c r="J639" s="70"/>
      <c r="K639" s="90"/>
    </row>
    <row r="640" spans="1:11" ht="30.75" customHeight="1" x14ac:dyDescent="0.15">
      <c r="A640" s="74"/>
      <c r="B640" s="74"/>
      <c r="C640" s="70"/>
      <c r="D640" s="71"/>
      <c r="E640" s="71"/>
      <c r="F640" s="70"/>
      <c r="G640" s="70"/>
      <c r="H640" s="86"/>
      <c r="I640" s="75"/>
      <c r="J640" s="70"/>
      <c r="K640" s="90"/>
    </row>
    <row r="641" spans="1:11" ht="30.75" customHeight="1" x14ac:dyDescent="0.15">
      <c r="A641" s="74"/>
      <c r="B641" s="74"/>
      <c r="C641" s="70"/>
      <c r="D641" s="71"/>
      <c r="E641" s="71"/>
      <c r="F641" s="70"/>
      <c r="G641" s="70"/>
      <c r="H641" s="86"/>
      <c r="I641" s="75"/>
      <c r="J641" s="70"/>
      <c r="K641" s="90"/>
    </row>
    <row r="642" spans="1:11" ht="30.75" customHeight="1" x14ac:dyDescent="0.15">
      <c r="A642" s="74"/>
      <c r="B642" s="74"/>
      <c r="C642" s="70"/>
      <c r="D642" s="71"/>
      <c r="E642" s="71"/>
      <c r="F642" s="70"/>
      <c r="G642" s="70"/>
      <c r="H642" s="86"/>
      <c r="I642" s="75"/>
      <c r="J642" s="70"/>
      <c r="K642" s="90"/>
    </row>
    <row r="643" spans="1:11" ht="30.75" customHeight="1" x14ac:dyDescent="0.15">
      <c r="A643" s="74"/>
      <c r="B643" s="74"/>
      <c r="C643" s="70"/>
      <c r="D643" s="71"/>
      <c r="E643" s="71"/>
      <c r="F643" s="70"/>
      <c r="G643" s="70"/>
      <c r="H643" s="86"/>
      <c r="I643" s="75"/>
      <c r="J643" s="70"/>
      <c r="K643" s="90"/>
    </row>
    <row r="644" spans="1:11" ht="30.75" customHeight="1" x14ac:dyDescent="0.15">
      <c r="A644" s="74"/>
      <c r="B644" s="74"/>
      <c r="C644" s="70"/>
      <c r="D644" s="71"/>
      <c r="E644" s="71"/>
      <c r="F644" s="70"/>
      <c r="G644" s="70"/>
      <c r="H644" s="86"/>
      <c r="I644" s="75"/>
      <c r="J644" s="70"/>
      <c r="K644" s="90"/>
    </row>
    <row r="645" spans="1:11" ht="30.75" customHeight="1" x14ac:dyDescent="0.15">
      <c r="A645" s="74"/>
      <c r="B645" s="74"/>
      <c r="C645" s="70"/>
      <c r="D645" s="71"/>
      <c r="E645" s="71"/>
      <c r="F645" s="70"/>
      <c r="G645" s="70"/>
      <c r="H645" s="86"/>
      <c r="I645" s="75"/>
      <c r="J645" s="70"/>
      <c r="K645" s="90"/>
    </row>
    <row r="646" spans="1:11" ht="30.75" customHeight="1" x14ac:dyDescent="0.15">
      <c r="A646" s="74"/>
      <c r="B646" s="74"/>
      <c r="C646" s="70"/>
      <c r="D646" s="71"/>
      <c r="E646" s="71"/>
      <c r="F646" s="70"/>
      <c r="G646" s="70"/>
      <c r="H646" s="86"/>
      <c r="I646" s="75"/>
      <c r="J646" s="70"/>
      <c r="K646" s="90"/>
    </row>
    <row r="647" spans="1:11" ht="30.75" customHeight="1" x14ac:dyDescent="0.15">
      <c r="A647" s="74"/>
      <c r="B647" s="74"/>
      <c r="C647" s="70"/>
      <c r="D647" s="71"/>
      <c r="E647" s="71"/>
      <c r="F647" s="70"/>
      <c r="G647" s="70"/>
      <c r="H647" s="86"/>
      <c r="I647" s="75"/>
      <c r="J647" s="70"/>
      <c r="K647" s="90"/>
    </row>
    <row r="648" spans="1:11" ht="30.75" customHeight="1" x14ac:dyDescent="0.15">
      <c r="A648" s="74"/>
      <c r="B648" s="74"/>
      <c r="C648" s="70"/>
      <c r="D648" s="71"/>
      <c r="E648" s="71"/>
      <c r="F648" s="70"/>
      <c r="G648" s="70"/>
      <c r="H648" s="86"/>
      <c r="I648" s="75"/>
      <c r="J648" s="70"/>
      <c r="K648" s="90"/>
    </row>
    <row r="649" spans="1:11" ht="30.75" customHeight="1" x14ac:dyDescent="0.15">
      <c r="A649" s="74"/>
      <c r="B649" s="74"/>
      <c r="C649" s="70"/>
      <c r="D649" s="71"/>
      <c r="E649" s="71"/>
      <c r="F649" s="70"/>
      <c r="G649" s="70"/>
      <c r="H649" s="86"/>
      <c r="I649" s="75"/>
      <c r="J649" s="70"/>
      <c r="K649" s="90"/>
    </row>
    <row r="650" spans="1:11" ht="30.75" customHeight="1" x14ac:dyDescent="0.15">
      <c r="A650" s="74"/>
      <c r="B650" s="74"/>
      <c r="C650" s="70"/>
      <c r="D650" s="71"/>
      <c r="E650" s="71"/>
      <c r="F650" s="70"/>
      <c r="G650" s="70"/>
      <c r="H650" s="86"/>
      <c r="I650" s="75"/>
      <c r="J650" s="70"/>
      <c r="K650" s="90"/>
    </row>
    <row r="651" spans="1:11" ht="30.75" customHeight="1" x14ac:dyDescent="0.15">
      <c r="A651" s="74"/>
      <c r="B651" s="74"/>
      <c r="C651" s="70"/>
      <c r="D651" s="71"/>
      <c r="E651" s="71"/>
      <c r="F651" s="70"/>
      <c r="G651" s="70"/>
      <c r="H651" s="86"/>
      <c r="I651" s="75"/>
      <c r="J651" s="70"/>
      <c r="K651" s="90"/>
    </row>
    <row r="652" spans="1:11" ht="30.75" customHeight="1" x14ac:dyDescent="0.15">
      <c r="A652" s="74"/>
      <c r="B652" s="74"/>
      <c r="C652" s="70"/>
      <c r="D652" s="71"/>
      <c r="E652" s="71"/>
      <c r="F652" s="70"/>
      <c r="G652" s="70"/>
      <c r="H652" s="86"/>
      <c r="I652" s="75"/>
      <c r="J652" s="70"/>
      <c r="K652" s="90"/>
    </row>
    <row r="653" spans="1:11" ht="30.75" customHeight="1" x14ac:dyDescent="0.15">
      <c r="A653" s="74"/>
      <c r="B653" s="74"/>
      <c r="C653" s="70"/>
      <c r="D653" s="71"/>
      <c r="E653" s="71"/>
      <c r="F653" s="70"/>
      <c r="G653" s="70"/>
      <c r="H653" s="86"/>
      <c r="I653" s="75"/>
      <c r="J653" s="70"/>
      <c r="K653" s="90"/>
    </row>
    <row r="654" spans="1:11" ht="30.75" customHeight="1" x14ac:dyDescent="0.15">
      <c r="A654" s="74"/>
      <c r="B654" s="74"/>
      <c r="C654" s="70"/>
      <c r="D654" s="71"/>
      <c r="E654" s="71"/>
      <c r="F654" s="70"/>
      <c r="G654" s="70"/>
      <c r="H654" s="86"/>
      <c r="I654" s="75"/>
      <c r="J654" s="70"/>
      <c r="K654" s="90"/>
    </row>
    <row r="655" spans="1:11" ht="30.75" customHeight="1" x14ac:dyDescent="0.15">
      <c r="A655" s="74"/>
      <c r="B655" s="74"/>
      <c r="C655" s="70"/>
      <c r="D655" s="71"/>
      <c r="E655" s="71"/>
      <c r="F655" s="70"/>
      <c r="G655" s="70"/>
      <c r="H655" s="86"/>
      <c r="I655" s="75"/>
      <c r="J655" s="70"/>
      <c r="K655" s="90"/>
    </row>
    <row r="656" spans="1:11" ht="30.75" customHeight="1" x14ac:dyDescent="0.15">
      <c r="A656" s="74"/>
      <c r="B656" s="74"/>
      <c r="C656" s="70"/>
      <c r="D656" s="71"/>
      <c r="E656" s="71"/>
      <c r="F656" s="70"/>
      <c r="G656" s="70"/>
      <c r="H656" s="86"/>
      <c r="I656" s="75"/>
      <c r="J656" s="70"/>
      <c r="K656" s="90"/>
    </row>
    <row r="657" spans="1:11" ht="30.75" customHeight="1" x14ac:dyDescent="0.15">
      <c r="A657" s="74"/>
      <c r="B657" s="74"/>
      <c r="C657" s="70"/>
      <c r="D657" s="71"/>
      <c r="E657" s="71"/>
      <c r="F657" s="70"/>
      <c r="G657" s="70"/>
      <c r="H657" s="86"/>
      <c r="I657" s="75"/>
      <c r="J657" s="70"/>
      <c r="K657" s="90"/>
    </row>
    <row r="658" spans="1:11" ht="30.75" customHeight="1" x14ac:dyDescent="0.15">
      <c r="A658" s="74"/>
      <c r="B658" s="74"/>
      <c r="C658" s="70"/>
      <c r="D658" s="71"/>
      <c r="E658" s="71"/>
      <c r="F658" s="70"/>
      <c r="G658" s="70"/>
      <c r="H658" s="86"/>
      <c r="I658" s="75"/>
      <c r="J658" s="70"/>
      <c r="K658" s="90"/>
    </row>
    <row r="659" spans="1:11" ht="30.75" customHeight="1" x14ac:dyDescent="0.15">
      <c r="A659" s="74"/>
      <c r="B659" s="74"/>
      <c r="C659" s="70"/>
      <c r="D659" s="71"/>
      <c r="E659" s="71"/>
      <c r="F659" s="70"/>
      <c r="G659" s="70"/>
      <c r="H659" s="86"/>
      <c r="I659" s="75"/>
      <c r="J659" s="70"/>
      <c r="K659" s="90"/>
    </row>
    <row r="660" spans="1:11" ht="30.75" customHeight="1" x14ac:dyDescent="0.15">
      <c r="A660" s="74"/>
      <c r="B660" s="74"/>
      <c r="C660" s="70"/>
      <c r="D660" s="71"/>
      <c r="E660" s="71"/>
      <c r="F660" s="70"/>
      <c r="G660" s="70"/>
      <c r="H660" s="86"/>
      <c r="I660" s="75"/>
      <c r="J660" s="70"/>
      <c r="K660" s="90"/>
    </row>
    <row r="661" spans="1:11" ht="30.75" customHeight="1" x14ac:dyDescent="0.15">
      <c r="A661" s="74"/>
      <c r="B661" s="74"/>
      <c r="C661" s="70"/>
      <c r="D661" s="71"/>
      <c r="E661" s="71"/>
      <c r="F661" s="70"/>
      <c r="G661" s="70"/>
      <c r="H661" s="86"/>
      <c r="I661" s="75"/>
      <c r="J661" s="70"/>
      <c r="K661" s="90"/>
    </row>
    <row r="662" spans="1:11" ht="30.75" customHeight="1" x14ac:dyDescent="0.15">
      <c r="A662" s="31"/>
      <c r="B662" s="31"/>
      <c r="I662" s="47"/>
      <c r="J662" s="44"/>
      <c r="K662" s="90"/>
    </row>
    <row r="663" spans="1:11" ht="30.75" customHeight="1" x14ac:dyDescent="0.15">
      <c r="A663" s="31"/>
      <c r="B663" s="31"/>
      <c r="I663" s="47"/>
      <c r="J663" s="44"/>
      <c r="K663" s="90"/>
    </row>
    <row r="664" spans="1:11" ht="30.75" customHeight="1" x14ac:dyDescent="0.15">
      <c r="A664" s="31"/>
      <c r="B664" s="31"/>
      <c r="I664" s="47"/>
      <c r="J664" s="44"/>
      <c r="K664" s="90"/>
    </row>
    <row r="665" spans="1:11" ht="30.75" customHeight="1" x14ac:dyDescent="0.15">
      <c r="A665" s="31"/>
      <c r="B665" s="31"/>
      <c r="I665" s="47"/>
      <c r="J665" s="44"/>
      <c r="K665" s="90"/>
    </row>
    <row r="666" spans="1:11" ht="30.75" customHeight="1" x14ac:dyDescent="0.15">
      <c r="A666" s="31"/>
      <c r="B666" s="31"/>
      <c r="I666" s="47"/>
      <c r="J666" s="44"/>
      <c r="K666" s="90"/>
    </row>
    <row r="667" spans="1:11" ht="30.75" customHeight="1" x14ac:dyDescent="0.15">
      <c r="A667" s="31"/>
      <c r="B667" s="31"/>
      <c r="I667" s="47"/>
      <c r="J667" s="44"/>
      <c r="K667" s="90"/>
    </row>
    <row r="668" spans="1:11" ht="30.75" customHeight="1" x14ac:dyDescent="0.15">
      <c r="A668" s="31"/>
      <c r="B668" s="31"/>
      <c r="I668" s="47"/>
      <c r="J668" s="44"/>
      <c r="K668" s="90"/>
    </row>
    <row r="669" spans="1:11" ht="30.75" customHeight="1" x14ac:dyDescent="0.15">
      <c r="A669" s="31"/>
      <c r="B669" s="31"/>
      <c r="I669" s="47"/>
      <c r="J669" s="44"/>
      <c r="K669" s="90"/>
    </row>
    <row r="670" spans="1:11" ht="30.75" customHeight="1" x14ac:dyDescent="0.15">
      <c r="A670" s="31"/>
      <c r="B670" s="31"/>
      <c r="I670" s="47"/>
      <c r="J670" s="44"/>
      <c r="K670" s="90"/>
    </row>
    <row r="671" spans="1:11" ht="30.75" customHeight="1" x14ac:dyDescent="0.15">
      <c r="A671" s="31"/>
      <c r="B671" s="31"/>
      <c r="I671" s="47"/>
      <c r="J671" s="44"/>
      <c r="K671" s="90"/>
    </row>
    <row r="672" spans="1:11" ht="30.75" customHeight="1" x14ac:dyDescent="0.15">
      <c r="A672" s="31"/>
      <c r="B672" s="31"/>
      <c r="I672" s="47"/>
      <c r="J672" s="44"/>
      <c r="K672" s="90"/>
    </row>
    <row r="673" spans="1:11" ht="30.75" customHeight="1" x14ac:dyDescent="0.15">
      <c r="A673" s="31"/>
      <c r="B673" s="31"/>
      <c r="I673" s="47"/>
      <c r="J673" s="44"/>
      <c r="K673" s="90"/>
    </row>
    <row r="674" spans="1:11" ht="30.75" customHeight="1" x14ac:dyDescent="0.15">
      <c r="A674" s="31"/>
      <c r="B674" s="31"/>
      <c r="I674" s="47"/>
      <c r="J674" s="44"/>
      <c r="K674" s="90"/>
    </row>
    <row r="675" spans="1:11" ht="30.75" customHeight="1" x14ac:dyDescent="0.15">
      <c r="A675" s="31"/>
      <c r="B675" s="31"/>
      <c r="I675" s="47"/>
      <c r="J675" s="44"/>
      <c r="K675" s="90"/>
    </row>
    <row r="676" spans="1:11" ht="30.75" customHeight="1" x14ac:dyDescent="0.15">
      <c r="A676" s="31"/>
      <c r="B676" s="31"/>
      <c r="I676" s="47"/>
      <c r="J676" s="44"/>
      <c r="K676" s="90"/>
    </row>
    <row r="677" spans="1:11" ht="30.75" customHeight="1" x14ac:dyDescent="0.15">
      <c r="A677" s="31"/>
      <c r="B677" s="31"/>
      <c r="I677" s="47"/>
      <c r="J677" s="44"/>
      <c r="K677" s="90"/>
    </row>
    <row r="678" spans="1:11" ht="30.75" customHeight="1" x14ac:dyDescent="0.15">
      <c r="A678" s="31"/>
      <c r="B678" s="31"/>
      <c r="I678" s="47"/>
      <c r="J678" s="44"/>
      <c r="K678" s="90"/>
    </row>
    <row r="679" spans="1:11" ht="30.75" customHeight="1" x14ac:dyDescent="0.15">
      <c r="A679" s="31"/>
      <c r="B679" s="31"/>
      <c r="I679" s="47"/>
      <c r="J679" s="44"/>
      <c r="K679" s="90"/>
    </row>
    <row r="680" spans="1:11" ht="30.75" customHeight="1" x14ac:dyDescent="0.15">
      <c r="A680" s="31"/>
      <c r="B680" s="31"/>
      <c r="I680" s="47"/>
      <c r="J680" s="44"/>
      <c r="K680" s="90"/>
    </row>
    <row r="681" spans="1:11" ht="30.75" customHeight="1" x14ac:dyDescent="0.15">
      <c r="A681" s="31"/>
      <c r="B681" s="31"/>
      <c r="I681" s="47"/>
      <c r="J681" s="44"/>
      <c r="K681" s="90"/>
    </row>
    <row r="682" spans="1:11" ht="30.75" customHeight="1" x14ac:dyDescent="0.15">
      <c r="A682" s="31"/>
      <c r="B682" s="31"/>
      <c r="I682" s="47"/>
      <c r="J682" s="44"/>
      <c r="K682" s="90"/>
    </row>
    <row r="683" spans="1:11" ht="30.75" customHeight="1" x14ac:dyDescent="0.15">
      <c r="A683" s="31"/>
      <c r="B683" s="31"/>
      <c r="I683" s="47"/>
      <c r="J683" s="44"/>
      <c r="K683" s="90"/>
    </row>
    <row r="684" spans="1:11" ht="30.75" customHeight="1" x14ac:dyDescent="0.15">
      <c r="A684" s="31"/>
      <c r="B684" s="31"/>
      <c r="I684" s="47"/>
      <c r="J684" s="44"/>
      <c r="K684" s="90"/>
    </row>
    <row r="685" spans="1:11" ht="30.75" customHeight="1" x14ac:dyDescent="0.15">
      <c r="A685" s="31"/>
      <c r="B685" s="31"/>
      <c r="I685" s="47"/>
      <c r="J685" s="44"/>
      <c r="K685" s="90"/>
    </row>
    <row r="686" spans="1:11" ht="30.75" customHeight="1" x14ac:dyDescent="0.15">
      <c r="A686" s="31"/>
      <c r="B686" s="31"/>
      <c r="I686" s="47"/>
      <c r="J686" s="44"/>
      <c r="K686" s="90"/>
    </row>
    <row r="687" spans="1:11" ht="30.75" customHeight="1" x14ac:dyDescent="0.15">
      <c r="A687" s="31"/>
      <c r="B687" s="31"/>
      <c r="I687" s="47"/>
      <c r="J687" s="44"/>
      <c r="K687" s="90"/>
    </row>
    <row r="688" spans="1:11" ht="30.75" customHeight="1" x14ac:dyDescent="0.15">
      <c r="A688" s="31"/>
      <c r="B688" s="31"/>
      <c r="I688" s="47"/>
      <c r="J688" s="44"/>
      <c r="K688" s="90"/>
    </row>
    <row r="689" spans="1:11" ht="30.75" customHeight="1" x14ac:dyDescent="0.15">
      <c r="A689" s="31"/>
      <c r="B689" s="31"/>
      <c r="I689" s="47"/>
      <c r="J689" s="44"/>
      <c r="K689" s="90"/>
    </row>
    <row r="690" spans="1:11" ht="30.75" customHeight="1" x14ac:dyDescent="0.15">
      <c r="A690" s="31"/>
      <c r="B690" s="31"/>
      <c r="I690" s="47"/>
      <c r="J690" s="44"/>
      <c r="K690" s="90"/>
    </row>
    <row r="691" spans="1:11" ht="30.75" customHeight="1" x14ac:dyDescent="0.15">
      <c r="A691" s="31"/>
      <c r="B691" s="31"/>
      <c r="I691" s="47"/>
      <c r="J691" s="44"/>
      <c r="K691" s="90"/>
    </row>
    <row r="692" spans="1:11" ht="30.75" customHeight="1" x14ac:dyDescent="0.15">
      <c r="A692" s="31"/>
      <c r="B692" s="31"/>
      <c r="I692" s="47"/>
      <c r="J692" s="44"/>
      <c r="K692" s="90"/>
    </row>
    <row r="693" spans="1:11" ht="30.75" customHeight="1" x14ac:dyDescent="0.15">
      <c r="A693" s="31"/>
      <c r="B693" s="31"/>
      <c r="I693" s="47"/>
      <c r="J693" s="44"/>
      <c r="K693" s="90"/>
    </row>
    <row r="694" spans="1:11" ht="30.75" customHeight="1" x14ac:dyDescent="0.15">
      <c r="A694" s="31"/>
      <c r="B694" s="31"/>
      <c r="I694" s="47"/>
      <c r="J694" s="44"/>
      <c r="K694" s="90"/>
    </row>
    <row r="695" spans="1:11" ht="30.75" customHeight="1" x14ac:dyDescent="0.15">
      <c r="A695" s="31"/>
      <c r="B695" s="31"/>
      <c r="I695" s="47"/>
      <c r="J695" s="44"/>
      <c r="K695" s="90"/>
    </row>
    <row r="696" spans="1:11" ht="30.75" customHeight="1" x14ac:dyDescent="0.15">
      <c r="A696" s="31"/>
      <c r="B696" s="31"/>
      <c r="I696" s="47"/>
      <c r="J696" s="44"/>
      <c r="K696" s="90"/>
    </row>
    <row r="697" spans="1:11" ht="30.75" customHeight="1" x14ac:dyDescent="0.15">
      <c r="A697" s="31"/>
      <c r="B697" s="31"/>
      <c r="I697" s="47"/>
      <c r="J697" s="44"/>
      <c r="K697" s="90"/>
    </row>
    <row r="698" spans="1:11" ht="30.75" customHeight="1" x14ac:dyDescent="0.15">
      <c r="A698" s="31"/>
      <c r="B698" s="31"/>
      <c r="I698" s="47"/>
      <c r="J698" s="44"/>
      <c r="K698" s="90"/>
    </row>
    <row r="699" spans="1:11" ht="30.75" customHeight="1" x14ac:dyDescent="0.15">
      <c r="A699" s="31"/>
      <c r="B699" s="31"/>
      <c r="I699" s="47"/>
      <c r="J699" s="44"/>
      <c r="K699" s="90"/>
    </row>
    <row r="700" spans="1:11" ht="30.75" customHeight="1" x14ac:dyDescent="0.15">
      <c r="A700" s="31"/>
      <c r="B700" s="31"/>
      <c r="I700" s="47"/>
      <c r="J700" s="44"/>
      <c r="K700" s="90"/>
    </row>
    <row r="701" spans="1:11" ht="30.75" customHeight="1" x14ac:dyDescent="0.15">
      <c r="A701" s="31"/>
      <c r="B701" s="31"/>
      <c r="I701" s="47"/>
      <c r="J701" s="44"/>
      <c r="K701" s="90"/>
    </row>
    <row r="702" spans="1:11" ht="30.75" customHeight="1" x14ac:dyDescent="0.15">
      <c r="A702" s="31"/>
      <c r="B702" s="31"/>
      <c r="I702" s="47"/>
      <c r="J702" s="44"/>
      <c r="K702" s="90"/>
    </row>
    <row r="703" spans="1:11" ht="30.75" customHeight="1" x14ac:dyDescent="0.15">
      <c r="A703" s="31"/>
      <c r="B703" s="31"/>
      <c r="I703" s="47"/>
      <c r="J703" s="44"/>
      <c r="K703" s="90"/>
    </row>
    <row r="704" spans="1:11" ht="30.75" customHeight="1" x14ac:dyDescent="0.15">
      <c r="A704" s="31"/>
      <c r="B704" s="31"/>
      <c r="I704" s="47"/>
      <c r="J704" s="44"/>
      <c r="K704" s="90"/>
    </row>
    <row r="705" spans="1:11" ht="30.75" customHeight="1" x14ac:dyDescent="0.15">
      <c r="A705" s="31"/>
      <c r="B705" s="31"/>
      <c r="I705" s="47"/>
      <c r="J705" s="44"/>
      <c r="K705" s="90"/>
    </row>
    <row r="706" spans="1:11" ht="30.75" customHeight="1" x14ac:dyDescent="0.15">
      <c r="A706" s="31"/>
      <c r="B706" s="31"/>
      <c r="I706" s="47"/>
      <c r="J706" s="44"/>
      <c r="K706" s="90"/>
    </row>
    <row r="707" spans="1:11" ht="30.75" customHeight="1" x14ac:dyDescent="0.15">
      <c r="A707" s="31"/>
      <c r="B707" s="31"/>
      <c r="I707" s="47"/>
      <c r="J707" s="44"/>
      <c r="K707" s="90"/>
    </row>
    <row r="708" spans="1:11" ht="30.75" customHeight="1" x14ac:dyDescent="0.15">
      <c r="A708" s="31"/>
      <c r="B708" s="31"/>
      <c r="I708" s="47"/>
      <c r="J708" s="44"/>
      <c r="K708" s="90"/>
    </row>
    <row r="709" spans="1:11" ht="30.75" customHeight="1" x14ac:dyDescent="0.15">
      <c r="A709" s="31"/>
      <c r="B709" s="31"/>
      <c r="I709" s="47"/>
      <c r="J709" s="44"/>
      <c r="K709" s="90"/>
    </row>
    <row r="710" spans="1:11" ht="30.75" customHeight="1" x14ac:dyDescent="0.15">
      <c r="A710" s="31"/>
      <c r="B710" s="31"/>
      <c r="I710" s="47"/>
      <c r="J710" s="44"/>
      <c r="K710" s="90"/>
    </row>
    <row r="711" spans="1:11" ht="30.75" customHeight="1" x14ac:dyDescent="0.15">
      <c r="A711" s="31"/>
      <c r="B711" s="31"/>
      <c r="I711" s="47"/>
      <c r="J711" s="44"/>
      <c r="K711" s="90"/>
    </row>
    <row r="712" spans="1:11" ht="30.75" customHeight="1" x14ac:dyDescent="0.15">
      <c r="A712" s="31"/>
      <c r="B712" s="31"/>
      <c r="I712" s="47"/>
      <c r="J712" s="44"/>
      <c r="K712" s="90"/>
    </row>
    <row r="713" spans="1:11" ht="30.75" customHeight="1" x14ac:dyDescent="0.15">
      <c r="A713" s="31"/>
      <c r="B713" s="31"/>
      <c r="I713" s="47"/>
      <c r="J713" s="44"/>
      <c r="K713" s="90"/>
    </row>
    <row r="714" spans="1:11" ht="30.75" customHeight="1" x14ac:dyDescent="0.15">
      <c r="A714" s="31"/>
      <c r="B714" s="31"/>
      <c r="I714" s="47"/>
      <c r="J714" s="44"/>
      <c r="K714" s="90"/>
    </row>
    <row r="715" spans="1:11" ht="30.75" customHeight="1" x14ac:dyDescent="0.15">
      <c r="A715" s="31"/>
      <c r="B715" s="31"/>
      <c r="I715" s="47"/>
      <c r="J715" s="44"/>
      <c r="K715" s="90"/>
    </row>
    <row r="716" spans="1:11" ht="30.75" customHeight="1" x14ac:dyDescent="0.15">
      <c r="A716" s="31"/>
      <c r="B716" s="31"/>
      <c r="I716" s="47"/>
      <c r="J716" s="44"/>
      <c r="K716" s="90"/>
    </row>
    <row r="717" spans="1:11" ht="30.75" customHeight="1" x14ac:dyDescent="0.15">
      <c r="A717" s="31"/>
      <c r="B717" s="31"/>
      <c r="I717" s="47"/>
      <c r="J717" s="44"/>
      <c r="K717" s="90"/>
    </row>
    <row r="718" spans="1:11" ht="30.75" customHeight="1" x14ac:dyDescent="0.15">
      <c r="A718" s="31"/>
      <c r="B718" s="31"/>
      <c r="I718" s="47"/>
      <c r="J718" s="44"/>
      <c r="K718" s="90"/>
    </row>
    <row r="719" spans="1:11" ht="30.75" customHeight="1" x14ac:dyDescent="0.15">
      <c r="A719" s="31"/>
      <c r="B719" s="31"/>
      <c r="I719" s="47"/>
      <c r="J719" s="44"/>
      <c r="K719" s="90"/>
    </row>
    <row r="720" spans="1:11" ht="30.75" customHeight="1" x14ac:dyDescent="0.15">
      <c r="A720" s="31"/>
      <c r="B720" s="31"/>
      <c r="I720" s="47"/>
      <c r="J720" s="44"/>
      <c r="K720" s="90"/>
    </row>
    <row r="721" spans="1:11" ht="30.75" customHeight="1" x14ac:dyDescent="0.15">
      <c r="A721" s="31"/>
      <c r="B721" s="31"/>
      <c r="I721" s="47"/>
      <c r="J721" s="44"/>
      <c r="K721" s="90"/>
    </row>
    <row r="722" spans="1:11" ht="30.75" customHeight="1" x14ac:dyDescent="0.15">
      <c r="A722" s="31"/>
      <c r="B722" s="31"/>
      <c r="I722" s="47"/>
      <c r="J722" s="44"/>
      <c r="K722" s="90"/>
    </row>
    <row r="723" spans="1:11" ht="30.75" customHeight="1" x14ac:dyDescent="0.15">
      <c r="A723" s="31"/>
      <c r="B723" s="31"/>
      <c r="I723" s="47"/>
      <c r="J723" s="44"/>
      <c r="K723" s="90"/>
    </row>
    <row r="724" spans="1:11" ht="30.75" customHeight="1" x14ac:dyDescent="0.15">
      <c r="A724" s="31"/>
      <c r="B724" s="31"/>
      <c r="I724" s="47"/>
      <c r="J724" s="44"/>
      <c r="K724" s="90"/>
    </row>
    <row r="725" spans="1:11" ht="30.75" customHeight="1" x14ac:dyDescent="0.15">
      <c r="A725" s="31"/>
      <c r="B725" s="31"/>
      <c r="I725" s="47"/>
      <c r="J725" s="44"/>
      <c r="K725" s="90"/>
    </row>
    <row r="726" spans="1:11" ht="30.75" customHeight="1" x14ac:dyDescent="0.15">
      <c r="A726" s="31"/>
      <c r="B726" s="31"/>
      <c r="I726" s="47"/>
      <c r="J726" s="44"/>
      <c r="K726" s="90"/>
    </row>
    <row r="727" spans="1:11" ht="30.75" customHeight="1" x14ac:dyDescent="0.15">
      <c r="A727" s="31"/>
      <c r="B727" s="31"/>
      <c r="I727" s="47"/>
      <c r="J727" s="44"/>
      <c r="K727" s="90"/>
    </row>
    <row r="728" spans="1:11" ht="30.75" customHeight="1" x14ac:dyDescent="0.15">
      <c r="A728" s="31"/>
      <c r="B728" s="31"/>
      <c r="I728" s="47"/>
      <c r="J728" s="44"/>
      <c r="K728" s="90"/>
    </row>
    <row r="729" spans="1:11" ht="30.75" customHeight="1" x14ac:dyDescent="0.15">
      <c r="A729" s="31"/>
      <c r="B729" s="31"/>
      <c r="I729" s="47"/>
      <c r="J729" s="44"/>
      <c r="K729" s="90"/>
    </row>
    <row r="730" spans="1:11" ht="30.75" customHeight="1" x14ac:dyDescent="0.15">
      <c r="A730" s="31"/>
      <c r="B730" s="31"/>
      <c r="I730" s="47"/>
      <c r="J730" s="44"/>
      <c r="K730" s="90"/>
    </row>
    <row r="731" spans="1:11" ht="30.75" customHeight="1" x14ac:dyDescent="0.15">
      <c r="A731" s="31"/>
      <c r="B731" s="31"/>
      <c r="I731" s="47"/>
      <c r="J731" s="44"/>
      <c r="K731" s="90"/>
    </row>
    <row r="732" spans="1:11" ht="30.75" customHeight="1" x14ac:dyDescent="0.15">
      <c r="A732" s="31"/>
      <c r="B732" s="31"/>
      <c r="I732" s="47"/>
      <c r="J732" s="44"/>
      <c r="K732" s="90"/>
    </row>
    <row r="733" spans="1:11" ht="30.75" customHeight="1" x14ac:dyDescent="0.15">
      <c r="A733" s="31"/>
      <c r="B733" s="31"/>
      <c r="I733" s="47"/>
      <c r="J733" s="44"/>
      <c r="K733" s="90"/>
    </row>
    <row r="734" spans="1:11" ht="30.75" customHeight="1" x14ac:dyDescent="0.15">
      <c r="A734" s="31"/>
      <c r="B734" s="31"/>
      <c r="I734" s="47"/>
      <c r="J734" s="44"/>
      <c r="K734" s="90"/>
    </row>
    <row r="735" spans="1:11" ht="30.75" customHeight="1" x14ac:dyDescent="0.15">
      <c r="A735" s="31"/>
      <c r="B735" s="31"/>
      <c r="I735" s="47"/>
      <c r="J735" s="44"/>
      <c r="K735" s="90"/>
    </row>
    <row r="736" spans="1:11" ht="30.75" customHeight="1" x14ac:dyDescent="0.15">
      <c r="A736" s="31"/>
      <c r="B736" s="31"/>
      <c r="I736" s="47"/>
      <c r="J736" s="44"/>
      <c r="K736" s="90"/>
    </row>
    <row r="737" spans="1:11" ht="30.75" customHeight="1" x14ac:dyDescent="0.15">
      <c r="A737" s="31"/>
      <c r="B737" s="31"/>
      <c r="I737" s="47"/>
      <c r="J737" s="44"/>
      <c r="K737" s="90"/>
    </row>
    <row r="738" spans="1:11" ht="30.75" customHeight="1" x14ac:dyDescent="0.15">
      <c r="A738" s="31"/>
      <c r="B738" s="31"/>
      <c r="I738" s="47"/>
      <c r="J738" s="44"/>
      <c r="K738" s="90"/>
    </row>
    <row r="739" spans="1:11" ht="30.75" customHeight="1" x14ac:dyDescent="0.15">
      <c r="A739" s="31"/>
      <c r="B739" s="31"/>
      <c r="I739" s="47"/>
      <c r="J739" s="44"/>
      <c r="K739" s="90"/>
    </row>
    <row r="740" spans="1:11" ht="30.75" customHeight="1" x14ac:dyDescent="0.15">
      <c r="A740" s="31"/>
      <c r="B740" s="31"/>
      <c r="I740" s="47"/>
      <c r="J740" s="44"/>
      <c r="K740" s="90"/>
    </row>
    <row r="741" spans="1:11" ht="30.75" customHeight="1" x14ac:dyDescent="0.15">
      <c r="A741" s="31"/>
      <c r="B741" s="31"/>
      <c r="I741" s="47"/>
      <c r="J741" s="44"/>
      <c r="K741" s="90"/>
    </row>
    <row r="742" spans="1:11" ht="30.75" customHeight="1" x14ac:dyDescent="0.15">
      <c r="A742" s="31"/>
      <c r="B742" s="31"/>
      <c r="I742" s="47"/>
      <c r="J742" s="44"/>
      <c r="K742" s="90"/>
    </row>
    <row r="743" spans="1:11" ht="30.75" customHeight="1" x14ac:dyDescent="0.15">
      <c r="A743" s="31"/>
      <c r="B743" s="31"/>
      <c r="I743" s="47"/>
      <c r="J743" s="44"/>
      <c r="K743" s="90"/>
    </row>
    <row r="744" spans="1:11" ht="30.75" customHeight="1" x14ac:dyDescent="0.15">
      <c r="A744" s="31"/>
      <c r="B744" s="31"/>
      <c r="I744" s="47"/>
      <c r="J744" s="44"/>
      <c r="K744" s="90"/>
    </row>
    <row r="745" spans="1:11" ht="30.75" customHeight="1" x14ac:dyDescent="0.15">
      <c r="A745" s="31"/>
      <c r="B745" s="31"/>
      <c r="I745" s="47"/>
      <c r="J745" s="44"/>
      <c r="K745" s="90"/>
    </row>
    <row r="746" spans="1:11" ht="30.75" customHeight="1" x14ac:dyDescent="0.15">
      <c r="A746" s="31"/>
      <c r="B746" s="31"/>
      <c r="I746" s="47"/>
      <c r="J746" s="44"/>
      <c r="K746" s="90"/>
    </row>
    <row r="747" spans="1:11" ht="30.75" customHeight="1" x14ac:dyDescent="0.15">
      <c r="A747" s="31"/>
      <c r="B747" s="31"/>
      <c r="I747" s="47"/>
      <c r="J747" s="44"/>
      <c r="K747" s="90"/>
    </row>
    <row r="748" spans="1:11" ht="30.75" customHeight="1" x14ac:dyDescent="0.15">
      <c r="A748" s="31"/>
      <c r="B748" s="31"/>
      <c r="I748" s="47"/>
      <c r="J748" s="44"/>
      <c r="K748" s="90"/>
    </row>
    <row r="749" spans="1:11" ht="30.75" customHeight="1" x14ac:dyDescent="0.15">
      <c r="A749" s="31"/>
      <c r="B749" s="31"/>
      <c r="I749" s="47"/>
      <c r="J749" s="44"/>
      <c r="K749" s="90"/>
    </row>
    <row r="750" spans="1:11" ht="30.75" customHeight="1" x14ac:dyDescent="0.15">
      <c r="A750" s="31"/>
      <c r="B750" s="31"/>
      <c r="I750" s="47"/>
      <c r="J750" s="44"/>
      <c r="K750" s="90"/>
    </row>
    <row r="751" spans="1:11" ht="30.75" customHeight="1" x14ac:dyDescent="0.15">
      <c r="A751" s="31"/>
      <c r="B751" s="31"/>
      <c r="I751" s="47"/>
      <c r="J751" s="44"/>
      <c r="K751" s="90"/>
    </row>
    <row r="752" spans="1:11" ht="30.75" customHeight="1" x14ac:dyDescent="0.15">
      <c r="A752" s="31"/>
      <c r="B752" s="31"/>
      <c r="I752" s="47"/>
      <c r="J752" s="44"/>
      <c r="K752" s="90"/>
    </row>
    <row r="753" spans="1:11" ht="30.75" customHeight="1" x14ac:dyDescent="0.15">
      <c r="A753" s="31"/>
      <c r="B753" s="31"/>
      <c r="I753" s="47"/>
      <c r="J753" s="44"/>
      <c r="K753" s="90"/>
    </row>
    <row r="754" spans="1:11" ht="30.75" customHeight="1" x14ac:dyDescent="0.15">
      <c r="A754" s="31"/>
      <c r="B754" s="31"/>
      <c r="I754" s="47"/>
      <c r="J754" s="44"/>
      <c r="K754" s="90"/>
    </row>
    <row r="755" spans="1:11" ht="30.75" customHeight="1" x14ac:dyDescent="0.15">
      <c r="A755" s="31"/>
      <c r="B755" s="31"/>
      <c r="I755" s="47"/>
      <c r="J755" s="44"/>
      <c r="K755" s="90"/>
    </row>
    <row r="756" spans="1:11" ht="30.75" customHeight="1" x14ac:dyDescent="0.15">
      <c r="A756" s="31"/>
      <c r="B756" s="31"/>
      <c r="I756" s="47"/>
      <c r="J756" s="44"/>
      <c r="K756" s="90"/>
    </row>
    <row r="757" spans="1:11" ht="30.75" customHeight="1" x14ac:dyDescent="0.15">
      <c r="A757" s="31"/>
      <c r="B757" s="31"/>
      <c r="I757" s="47"/>
      <c r="J757" s="44"/>
      <c r="K757" s="90"/>
    </row>
    <row r="758" spans="1:11" ht="30.75" customHeight="1" x14ac:dyDescent="0.15">
      <c r="A758" s="31"/>
      <c r="B758" s="31"/>
      <c r="I758" s="47"/>
      <c r="J758" s="44"/>
      <c r="K758" s="90"/>
    </row>
    <row r="759" spans="1:11" x14ac:dyDescent="0.15">
      <c r="A759" s="31"/>
      <c r="B759" s="31"/>
      <c r="I759" s="47"/>
      <c r="J759" s="44"/>
    </row>
  </sheetData>
  <mergeCells count="106">
    <mergeCell ref="A1:F1"/>
    <mergeCell ref="A2:B2"/>
    <mergeCell ref="C2:C3"/>
    <mergeCell ref="D2:H3"/>
    <mergeCell ref="J2:J3"/>
    <mergeCell ref="A4:J4"/>
    <mergeCell ref="D5:D124"/>
    <mergeCell ref="E5:E24"/>
    <mergeCell ref="J5:J24"/>
    <mergeCell ref="E25:E44"/>
    <mergeCell ref="J25:J44"/>
    <mergeCell ref="E45:E64"/>
    <mergeCell ref="J45:J64"/>
    <mergeCell ref="E65:E84"/>
    <mergeCell ref="I2:I3"/>
    <mergeCell ref="D128:E128"/>
    <mergeCell ref="A131:B131"/>
    <mergeCell ref="C131:C132"/>
    <mergeCell ref="D131:H132"/>
    <mergeCell ref="J131:J132"/>
    <mergeCell ref="J65:J84"/>
    <mergeCell ref="E85:E104"/>
    <mergeCell ref="J85:J104"/>
    <mergeCell ref="E105:E124"/>
    <mergeCell ref="J105:J124"/>
    <mergeCell ref="D125:E125"/>
    <mergeCell ref="J125:J127"/>
    <mergeCell ref="D126:E127"/>
    <mergeCell ref="I131:I132"/>
    <mergeCell ref="J174:J193"/>
    <mergeCell ref="E194:E213"/>
    <mergeCell ref="F194:H194"/>
    <mergeCell ref="J194:J213"/>
    <mergeCell ref="E214:E233"/>
    <mergeCell ref="F214:H214"/>
    <mergeCell ref="J214:J233"/>
    <mergeCell ref="A133:J133"/>
    <mergeCell ref="D134:D253"/>
    <mergeCell ref="E134:E153"/>
    <mergeCell ref="F134:H134"/>
    <mergeCell ref="J134:J153"/>
    <mergeCell ref="E154:E173"/>
    <mergeCell ref="F154:H154"/>
    <mergeCell ref="J154:J173"/>
    <mergeCell ref="E174:E193"/>
    <mergeCell ref="F174:H174"/>
    <mergeCell ref="E234:E253"/>
    <mergeCell ref="F234:H234"/>
    <mergeCell ref="J234:J253"/>
    <mergeCell ref="A256:B256"/>
    <mergeCell ref="C256:C257"/>
    <mergeCell ref="D256:H257"/>
    <mergeCell ref="J256:J257"/>
    <mergeCell ref="J299:J318"/>
    <mergeCell ref="E319:E338"/>
    <mergeCell ref="F319:H319"/>
    <mergeCell ref="J319:J338"/>
    <mergeCell ref="I256:I257"/>
    <mergeCell ref="E339:E358"/>
    <mergeCell ref="F339:H339"/>
    <mergeCell ref="J339:J358"/>
    <mergeCell ref="A258:J258"/>
    <mergeCell ref="D259:D378"/>
    <mergeCell ref="E259:E278"/>
    <mergeCell ref="F259:H259"/>
    <mergeCell ref="J259:J278"/>
    <mergeCell ref="E279:E298"/>
    <mergeCell ref="F279:H279"/>
    <mergeCell ref="J279:J298"/>
    <mergeCell ref="E299:E318"/>
    <mergeCell ref="F299:H299"/>
    <mergeCell ref="E359:E378"/>
    <mergeCell ref="F359:H359"/>
    <mergeCell ref="J359:J378"/>
    <mergeCell ref="A381:B381"/>
    <mergeCell ref="C381:C382"/>
    <mergeCell ref="D381:H382"/>
    <mergeCell ref="J381:J382"/>
    <mergeCell ref="J424:J443"/>
    <mergeCell ref="E444:E463"/>
    <mergeCell ref="F444:H444"/>
    <mergeCell ref="J444:J463"/>
    <mergeCell ref="I381:I382"/>
    <mergeCell ref="E464:E483"/>
    <mergeCell ref="F464:H464"/>
    <mergeCell ref="J464:J483"/>
    <mergeCell ref="A383:J383"/>
    <mergeCell ref="D384:D503"/>
    <mergeCell ref="E384:E403"/>
    <mergeCell ref="F384:H384"/>
    <mergeCell ref="J384:J403"/>
    <mergeCell ref="E404:E423"/>
    <mergeCell ref="F404:H404"/>
    <mergeCell ref="J404:J423"/>
    <mergeCell ref="E424:E443"/>
    <mergeCell ref="F424:H424"/>
    <mergeCell ref="A508:J508"/>
    <mergeCell ref="D509:D514"/>
    <mergeCell ref="E484:E503"/>
    <mergeCell ref="F484:H484"/>
    <mergeCell ref="J484:J503"/>
    <mergeCell ref="A506:B506"/>
    <mergeCell ref="C506:C507"/>
    <mergeCell ref="D506:H507"/>
    <mergeCell ref="J506:J507"/>
    <mergeCell ref="I506:I507"/>
  </mergeCells>
  <phoneticPr fontId="12"/>
  <pageMargins left="0.70866141732283472" right="0.70866141732283472" top="0.35433070866141736" bottom="0.35433070866141736" header="0.31496062992125984" footer="0.31496062992125984"/>
  <pageSetup paperSize="9" scale="22" fitToHeight="0" orientation="portrait" r:id="rId1"/>
  <headerFooter>
    <oddHeader>&amp;C&amp;P</oddHeader>
  </headerFooter>
  <rowBreaks count="4" manualBreakCount="4">
    <brk id="129" max="16383" man="1"/>
    <brk id="254" max="16383" man="1"/>
    <brk id="379" max="16383" man="1"/>
    <brk id="50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59"/>
  <sheetViews>
    <sheetView view="pageBreakPreview" zoomScale="50" zoomScaleNormal="50" zoomScaleSheetLayoutView="50" zoomScalePageLayoutView="40" workbookViewId="0">
      <selection activeCell="D5" sqref="D5:D124"/>
    </sheetView>
  </sheetViews>
  <sheetFormatPr defaultRowHeight="18.75" x14ac:dyDescent="0.15"/>
  <cols>
    <col min="1" max="2" width="17.75" style="32" customWidth="1"/>
    <col min="3" max="3" width="91.25" style="44" bestFit="1" customWidth="1"/>
    <col min="4" max="4" width="40.875" style="48" customWidth="1"/>
    <col min="5" max="5" width="36.75" style="48" customWidth="1"/>
    <col min="6" max="7" width="56.75" style="44" customWidth="1"/>
    <col min="8" max="8" width="56.75" style="87" customWidth="1"/>
    <col min="9" max="9" width="17.75" style="46" customWidth="1"/>
    <col min="10" max="10" width="17.75" style="45" customWidth="1"/>
    <col min="11" max="11" width="2.5" style="101" customWidth="1"/>
    <col min="12" max="16384" width="9" style="90"/>
  </cols>
  <sheetData>
    <row r="1" spans="1:12" ht="27" customHeight="1" x14ac:dyDescent="0.15">
      <c r="A1" s="315" t="s">
        <v>152</v>
      </c>
      <c r="B1" s="315"/>
      <c r="C1" s="315"/>
      <c r="D1" s="315"/>
      <c r="E1" s="315"/>
      <c r="F1" s="315"/>
      <c r="G1" s="39"/>
      <c r="H1" s="85"/>
    </row>
    <row r="2" spans="1:12" ht="30" customHeight="1" x14ac:dyDescent="0.15">
      <c r="A2" s="218" t="s">
        <v>2</v>
      </c>
      <c r="B2" s="219"/>
      <c r="C2" s="286" t="s">
        <v>3</v>
      </c>
      <c r="D2" s="288" t="s">
        <v>4</v>
      </c>
      <c r="E2" s="289"/>
      <c r="F2" s="289"/>
      <c r="G2" s="289"/>
      <c r="H2" s="290"/>
      <c r="I2" s="295" t="s">
        <v>490</v>
      </c>
      <c r="J2" s="294" t="s">
        <v>8</v>
      </c>
    </row>
    <row r="3" spans="1:12" ht="30" customHeight="1" x14ac:dyDescent="0.15">
      <c r="A3" s="153" t="s">
        <v>0</v>
      </c>
      <c r="B3" s="153" t="s">
        <v>1</v>
      </c>
      <c r="C3" s="287"/>
      <c r="D3" s="291"/>
      <c r="E3" s="292"/>
      <c r="F3" s="292"/>
      <c r="G3" s="292"/>
      <c r="H3" s="293"/>
      <c r="I3" s="296"/>
      <c r="J3" s="294"/>
    </row>
    <row r="4" spans="1:12" ht="19.5" customHeight="1" x14ac:dyDescent="0.15">
      <c r="A4" s="280" t="s">
        <v>225</v>
      </c>
      <c r="B4" s="281"/>
      <c r="C4" s="281"/>
      <c r="D4" s="281"/>
      <c r="E4" s="281"/>
      <c r="F4" s="281"/>
      <c r="G4" s="281"/>
      <c r="H4" s="281"/>
      <c r="I4" s="281"/>
      <c r="J4" s="283"/>
    </row>
    <row r="5" spans="1:12" ht="25.5" customHeight="1" x14ac:dyDescent="0.15">
      <c r="A5" s="147" t="s">
        <v>581</v>
      </c>
      <c r="B5" s="147">
        <v>2001</v>
      </c>
      <c r="C5" s="102" t="s">
        <v>1392</v>
      </c>
      <c r="D5" s="284" t="s">
        <v>263</v>
      </c>
      <c r="E5" s="310" t="s">
        <v>297</v>
      </c>
      <c r="F5" s="159"/>
      <c r="G5" s="160"/>
      <c r="H5" s="103"/>
      <c r="I5" s="122">
        <v>1176</v>
      </c>
      <c r="J5" s="308" t="s">
        <v>9</v>
      </c>
    </row>
    <row r="6" spans="1:12" ht="25.5" customHeight="1" x14ac:dyDescent="0.15">
      <c r="A6" s="147" t="s">
        <v>581</v>
      </c>
      <c r="B6" s="147">
        <v>2002</v>
      </c>
      <c r="C6" s="102" t="s">
        <v>1393</v>
      </c>
      <c r="D6" s="284"/>
      <c r="E6" s="311"/>
      <c r="F6" s="105" t="s">
        <v>1383</v>
      </c>
      <c r="G6" s="145"/>
      <c r="H6" s="103" t="s">
        <v>1394</v>
      </c>
      <c r="I6" s="122">
        <f>ROUND(I5*245/1000,0)</f>
        <v>288</v>
      </c>
      <c r="J6" s="309"/>
      <c r="L6" s="106"/>
    </row>
    <row r="7" spans="1:12" ht="25.5" customHeight="1" x14ac:dyDescent="0.15">
      <c r="A7" s="147" t="s">
        <v>581</v>
      </c>
      <c r="B7" s="147">
        <v>2003</v>
      </c>
      <c r="C7" s="102" t="s">
        <v>1395</v>
      </c>
      <c r="D7" s="284"/>
      <c r="E7" s="311"/>
      <c r="F7" s="105" t="s">
        <v>1385</v>
      </c>
      <c r="G7" s="145"/>
      <c r="H7" s="103" t="s">
        <v>1396</v>
      </c>
      <c r="I7" s="122">
        <f>ROUND(I5*224/1000,0)</f>
        <v>263</v>
      </c>
      <c r="J7" s="309"/>
      <c r="L7" s="106"/>
    </row>
    <row r="8" spans="1:12" ht="25.5" customHeight="1" x14ac:dyDescent="0.15">
      <c r="A8" s="147" t="s">
        <v>581</v>
      </c>
      <c r="B8" s="147">
        <v>2004</v>
      </c>
      <c r="C8" s="102" t="s">
        <v>1397</v>
      </c>
      <c r="D8" s="284"/>
      <c r="E8" s="311"/>
      <c r="F8" s="105" t="s">
        <v>1387</v>
      </c>
      <c r="G8" s="145"/>
      <c r="H8" s="103" t="s">
        <v>1398</v>
      </c>
      <c r="I8" s="122">
        <f>ROUND(I5*182/1000,0)</f>
        <v>214</v>
      </c>
      <c r="J8" s="309"/>
      <c r="L8" s="106"/>
    </row>
    <row r="9" spans="1:12" ht="25.5" customHeight="1" x14ac:dyDescent="0.15">
      <c r="A9" s="147" t="s">
        <v>581</v>
      </c>
      <c r="B9" s="147">
        <v>7000</v>
      </c>
      <c r="C9" s="102" t="s">
        <v>752</v>
      </c>
      <c r="D9" s="284"/>
      <c r="E9" s="311"/>
      <c r="F9" s="105" t="s">
        <v>1389</v>
      </c>
      <c r="G9" s="145"/>
      <c r="H9" s="103" t="s">
        <v>580</v>
      </c>
      <c r="I9" s="122">
        <f>ROUND($I5*145/1000,0)</f>
        <v>171</v>
      </c>
      <c r="J9" s="309"/>
      <c r="L9" s="106"/>
    </row>
    <row r="10" spans="1:12" ht="25.5" customHeight="1" x14ac:dyDescent="0.15">
      <c r="A10" s="147" t="s">
        <v>581</v>
      </c>
      <c r="B10" s="147">
        <v>7001</v>
      </c>
      <c r="C10" s="102" t="s">
        <v>753</v>
      </c>
      <c r="D10" s="284"/>
      <c r="E10" s="311"/>
      <c r="F10" s="105" t="s">
        <v>1390</v>
      </c>
      <c r="G10" s="145" t="s">
        <v>527</v>
      </c>
      <c r="H10" s="103" t="s">
        <v>555</v>
      </c>
      <c r="I10" s="122">
        <f>ROUND($I5*221/1000,0)</f>
        <v>260</v>
      </c>
      <c r="J10" s="309"/>
      <c r="L10" s="106"/>
    </row>
    <row r="11" spans="1:12" ht="25.5" customHeight="1" x14ac:dyDescent="0.15">
      <c r="A11" s="147" t="s">
        <v>581</v>
      </c>
      <c r="B11" s="147">
        <v>7002</v>
      </c>
      <c r="C11" s="102" t="s">
        <v>754</v>
      </c>
      <c r="D11" s="284"/>
      <c r="E11" s="311"/>
      <c r="F11" s="105"/>
      <c r="G11" s="145" t="s">
        <v>530</v>
      </c>
      <c r="H11" s="103" t="s">
        <v>557</v>
      </c>
      <c r="I11" s="122">
        <f>ROUND(I5*208/1000,0)</f>
        <v>245</v>
      </c>
      <c r="J11" s="309"/>
      <c r="L11" s="106"/>
    </row>
    <row r="12" spans="1:12" ht="25.5" customHeight="1" x14ac:dyDescent="0.15">
      <c r="A12" s="147" t="s">
        <v>581</v>
      </c>
      <c r="B12" s="147">
        <v>7003</v>
      </c>
      <c r="C12" s="102" t="s">
        <v>755</v>
      </c>
      <c r="D12" s="284"/>
      <c r="E12" s="311"/>
      <c r="F12" s="105"/>
      <c r="G12" s="145" t="s">
        <v>532</v>
      </c>
      <c r="H12" s="103" t="s">
        <v>559</v>
      </c>
      <c r="I12" s="122">
        <f>ROUND(I5*200/1000,0)</f>
        <v>235</v>
      </c>
      <c r="J12" s="309"/>
      <c r="L12" s="106"/>
    </row>
    <row r="13" spans="1:12" ht="25.5" customHeight="1" x14ac:dyDescent="0.15">
      <c r="A13" s="147" t="s">
        <v>581</v>
      </c>
      <c r="B13" s="147">
        <v>7004</v>
      </c>
      <c r="C13" s="102" t="s">
        <v>756</v>
      </c>
      <c r="D13" s="284"/>
      <c r="E13" s="311"/>
      <c r="F13" s="105"/>
      <c r="G13" s="145" t="s">
        <v>534</v>
      </c>
      <c r="H13" s="103" t="s">
        <v>561</v>
      </c>
      <c r="I13" s="122">
        <f>ROUND(I5*187/1000,0)</f>
        <v>220</v>
      </c>
      <c r="J13" s="309"/>
      <c r="L13" s="106"/>
    </row>
    <row r="14" spans="1:12" ht="25.5" customHeight="1" x14ac:dyDescent="0.15">
      <c r="A14" s="147" t="s">
        <v>581</v>
      </c>
      <c r="B14" s="147">
        <v>7005</v>
      </c>
      <c r="C14" s="102" t="s">
        <v>757</v>
      </c>
      <c r="D14" s="284"/>
      <c r="E14" s="311"/>
      <c r="F14" s="105"/>
      <c r="G14" s="145" t="s">
        <v>536</v>
      </c>
      <c r="H14" s="103" t="s">
        <v>563</v>
      </c>
      <c r="I14" s="122">
        <f>ROUND(I5*184/1000,0)</f>
        <v>216</v>
      </c>
      <c r="J14" s="309"/>
      <c r="L14" s="106"/>
    </row>
    <row r="15" spans="1:12" ht="25.5" customHeight="1" x14ac:dyDescent="0.15">
      <c r="A15" s="147" t="s">
        <v>581</v>
      </c>
      <c r="B15" s="147">
        <v>7006</v>
      </c>
      <c r="C15" s="102" t="s">
        <v>758</v>
      </c>
      <c r="D15" s="284"/>
      <c r="E15" s="311"/>
      <c r="F15" s="105"/>
      <c r="G15" s="145" t="s">
        <v>538</v>
      </c>
      <c r="H15" s="103" t="s">
        <v>565</v>
      </c>
      <c r="I15" s="122">
        <f>ROUND(I5*163/1000,0)</f>
        <v>192</v>
      </c>
      <c r="J15" s="309"/>
      <c r="L15" s="106"/>
    </row>
    <row r="16" spans="1:12" ht="25.5" customHeight="1" x14ac:dyDescent="0.15">
      <c r="A16" s="147" t="s">
        <v>581</v>
      </c>
      <c r="B16" s="147">
        <v>7007</v>
      </c>
      <c r="C16" s="102" t="s">
        <v>759</v>
      </c>
      <c r="D16" s="284"/>
      <c r="E16" s="311"/>
      <c r="F16" s="105"/>
      <c r="G16" s="145" t="s">
        <v>540</v>
      </c>
      <c r="H16" s="103" t="s">
        <v>565</v>
      </c>
      <c r="I16" s="122">
        <f>ROUND(I5*163/1000,0)</f>
        <v>192</v>
      </c>
      <c r="J16" s="309"/>
      <c r="L16" s="106"/>
    </row>
    <row r="17" spans="1:12" ht="25.5" customHeight="1" x14ac:dyDescent="0.15">
      <c r="A17" s="147" t="s">
        <v>581</v>
      </c>
      <c r="B17" s="147">
        <v>7008</v>
      </c>
      <c r="C17" s="102" t="s">
        <v>760</v>
      </c>
      <c r="D17" s="284"/>
      <c r="E17" s="311"/>
      <c r="F17" s="105"/>
      <c r="G17" s="145" t="s">
        <v>542</v>
      </c>
      <c r="H17" s="103" t="s">
        <v>567</v>
      </c>
      <c r="I17" s="122">
        <f>ROUND(I5*158/1000,0)</f>
        <v>186</v>
      </c>
      <c r="J17" s="309"/>
      <c r="L17" s="106"/>
    </row>
    <row r="18" spans="1:12" ht="25.5" customHeight="1" x14ac:dyDescent="0.15">
      <c r="A18" s="147" t="s">
        <v>581</v>
      </c>
      <c r="B18" s="147">
        <v>7009</v>
      </c>
      <c r="C18" s="102" t="s">
        <v>761</v>
      </c>
      <c r="D18" s="284"/>
      <c r="E18" s="311"/>
      <c r="F18" s="105"/>
      <c r="G18" s="145" t="s">
        <v>544</v>
      </c>
      <c r="H18" s="103" t="s">
        <v>569</v>
      </c>
      <c r="I18" s="122">
        <f>ROUND(I5*142/1000,0)</f>
        <v>167</v>
      </c>
      <c r="J18" s="309"/>
      <c r="L18" s="106"/>
    </row>
    <row r="19" spans="1:12" ht="25.5" customHeight="1" x14ac:dyDescent="0.15">
      <c r="A19" s="147" t="s">
        <v>581</v>
      </c>
      <c r="B19" s="147">
        <v>7010</v>
      </c>
      <c r="C19" s="102" t="s">
        <v>762</v>
      </c>
      <c r="D19" s="284"/>
      <c r="E19" s="311"/>
      <c r="F19" s="105"/>
      <c r="G19" s="145" t="s">
        <v>546</v>
      </c>
      <c r="H19" s="103" t="s">
        <v>571</v>
      </c>
      <c r="I19" s="122">
        <f>ROUND(I5*139/1000,0)</f>
        <v>163</v>
      </c>
      <c r="J19" s="309"/>
      <c r="L19" s="106"/>
    </row>
    <row r="20" spans="1:12" ht="25.5" customHeight="1" x14ac:dyDescent="0.15">
      <c r="A20" s="147" t="s">
        <v>581</v>
      </c>
      <c r="B20" s="147">
        <v>7011</v>
      </c>
      <c r="C20" s="102" t="s">
        <v>763</v>
      </c>
      <c r="D20" s="284"/>
      <c r="E20" s="311"/>
      <c r="F20" s="105"/>
      <c r="G20" s="145" t="s">
        <v>548</v>
      </c>
      <c r="H20" s="103" t="s">
        <v>573</v>
      </c>
      <c r="I20" s="122">
        <f>ROUND(I5*121/1000,0)</f>
        <v>142</v>
      </c>
      <c r="J20" s="309"/>
      <c r="L20" s="106"/>
    </row>
    <row r="21" spans="1:12" ht="25.5" customHeight="1" x14ac:dyDescent="0.15">
      <c r="A21" s="147" t="s">
        <v>581</v>
      </c>
      <c r="B21" s="147">
        <v>7012</v>
      </c>
      <c r="C21" s="102" t="s">
        <v>764</v>
      </c>
      <c r="D21" s="284"/>
      <c r="E21" s="311"/>
      <c r="F21" s="105"/>
      <c r="G21" s="145" t="s">
        <v>550</v>
      </c>
      <c r="H21" s="103" t="s">
        <v>575</v>
      </c>
      <c r="I21" s="122">
        <f>ROUND(I5*118/1000,0)</f>
        <v>139</v>
      </c>
      <c r="J21" s="309"/>
      <c r="L21" s="106"/>
    </row>
    <row r="22" spans="1:12" ht="25.5" customHeight="1" x14ac:dyDescent="0.15">
      <c r="A22" s="147" t="s">
        <v>581</v>
      </c>
      <c r="B22" s="147">
        <v>7013</v>
      </c>
      <c r="C22" s="102" t="s">
        <v>765</v>
      </c>
      <c r="D22" s="284"/>
      <c r="E22" s="311"/>
      <c r="F22" s="105"/>
      <c r="G22" s="145" t="s">
        <v>552</v>
      </c>
      <c r="H22" s="103" t="s">
        <v>173</v>
      </c>
      <c r="I22" s="122">
        <f>ROUND(I5*100/1000,0)</f>
        <v>118</v>
      </c>
      <c r="J22" s="309"/>
      <c r="L22" s="106"/>
    </row>
    <row r="23" spans="1:12" ht="25.5" customHeight="1" x14ac:dyDescent="0.15">
      <c r="A23" s="147" t="s">
        <v>581</v>
      </c>
      <c r="B23" s="147">
        <v>7014</v>
      </c>
      <c r="C23" s="102" t="s">
        <v>766</v>
      </c>
      <c r="D23" s="284"/>
      <c r="E23" s="311"/>
      <c r="F23" s="105"/>
      <c r="G23" s="145" t="s">
        <v>554</v>
      </c>
      <c r="H23" s="103" t="s">
        <v>578</v>
      </c>
      <c r="I23" s="122">
        <f>ROUND(I5*76/1000,0)</f>
        <v>89</v>
      </c>
      <c r="J23" s="309"/>
      <c r="L23" s="106"/>
    </row>
    <row r="24" spans="1:12" ht="25.5" customHeight="1" x14ac:dyDescent="0.15">
      <c r="A24" s="147" t="s">
        <v>581</v>
      </c>
      <c r="B24" s="147">
        <v>8201</v>
      </c>
      <c r="C24" s="102" t="s">
        <v>1399</v>
      </c>
      <c r="D24" s="284"/>
      <c r="E24" s="311"/>
      <c r="F24" s="105" t="s">
        <v>322</v>
      </c>
      <c r="G24" s="146"/>
      <c r="H24" s="107" t="s">
        <v>321</v>
      </c>
      <c r="I24" s="122">
        <v>-12</v>
      </c>
      <c r="J24" s="309"/>
      <c r="L24" s="106"/>
    </row>
    <row r="25" spans="1:12" ht="25.5" customHeight="1" x14ac:dyDescent="0.15">
      <c r="A25" s="147" t="s">
        <v>581</v>
      </c>
      <c r="B25" s="147">
        <v>2201</v>
      </c>
      <c r="C25" s="102" t="s">
        <v>1368</v>
      </c>
      <c r="D25" s="284"/>
      <c r="E25" s="310" t="s">
        <v>298</v>
      </c>
      <c r="F25" s="159"/>
      <c r="G25" s="160"/>
      <c r="H25" s="103"/>
      <c r="I25" s="122">
        <v>39</v>
      </c>
      <c r="J25" s="308" t="s">
        <v>10</v>
      </c>
      <c r="L25" s="106"/>
    </row>
    <row r="26" spans="1:12" ht="25.5" customHeight="1" x14ac:dyDescent="0.15">
      <c r="A26" s="147" t="s">
        <v>581</v>
      </c>
      <c r="B26" s="147">
        <v>2202</v>
      </c>
      <c r="C26" s="102" t="s">
        <v>1400</v>
      </c>
      <c r="D26" s="284"/>
      <c r="E26" s="311"/>
      <c r="F26" s="105" t="s">
        <v>1383</v>
      </c>
      <c r="G26" s="145"/>
      <c r="H26" s="103" t="s">
        <v>1394</v>
      </c>
      <c r="I26" s="122">
        <f>ROUND(I25*245/1000,0)</f>
        <v>10</v>
      </c>
      <c r="J26" s="309"/>
      <c r="L26" s="106"/>
    </row>
    <row r="27" spans="1:12" ht="25.5" customHeight="1" x14ac:dyDescent="0.15">
      <c r="A27" s="147" t="s">
        <v>581</v>
      </c>
      <c r="B27" s="147">
        <v>2203</v>
      </c>
      <c r="C27" s="102" t="s">
        <v>1401</v>
      </c>
      <c r="D27" s="284"/>
      <c r="E27" s="311"/>
      <c r="F27" s="105" t="s">
        <v>1385</v>
      </c>
      <c r="G27" s="145"/>
      <c r="H27" s="103" t="s">
        <v>1396</v>
      </c>
      <c r="I27" s="122">
        <f>ROUND(I25*224/1000,0)</f>
        <v>9</v>
      </c>
      <c r="J27" s="309"/>
      <c r="L27" s="106"/>
    </row>
    <row r="28" spans="1:12" ht="25.5" customHeight="1" x14ac:dyDescent="0.15">
      <c r="A28" s="147" t="s">
        <v>581</v>
      </c>
      <c r="B28" s="147">
        <v>2204</v>
      </c>
      <c r="C28" s="102" t="s">
        <v>1402</v>
      </c>
      <c r="D28" s="284"/>
      <c r="E28" s="311"/>
      <c r="F28" s="105" t="s">
        <v>1387</v>
      </c>
      <c r="G28" s="145"/>
      <c r="H28" s="103" t="s">
        <v>1398</v>
      </c>
      <c r="I28" s="122">
        <f>ROUND(I25*182/1000,0)</f>
        <v>7</v>
      </c>
      <c r="J28" s="309"/>
      <c r="L28" s="106"/>
    </row>
    <row r="29" spans="1:12" ht="25.5" customHeight="1" x14ac:dyDescent="0.15">
      <c r="A29" s="147" t="s">
        <v>581</v>
      </c>
      <c r="B29" s="147">
        <v>7100</v>
      </c>
      <c r="C29" s="102" t="s">
        <v>737</v>
      </c>
      <c r="D29" s="284"/>
      <c r="E29" s="311"/>
      <c r="F29" s="105" t="s">
        <v>1389</v>
      </c>
      <c r="G29" s="145"/>
      <c r="H29" s="103" t="s">
        <v>580</v>
      </c>
      <c r="I29" s="122">
        <f>ROUND($I25*145/1000,0)</f>
        <v>6</v>
      </c>
      <c r="J29" s="309"/>
      <c r="L29" s="106"/>
    </row>
    <row r="30" spans="1:12" ht="25.5" customHeight="1" x14ac:dyDescent="0.15">
      <c r="A30" s="147" t="s">
        <v>581</v>
      </c>
      <c r="B30" s="147">
        <v>7101</v>
      </c>
      <c r="C30" s="102" t="s">
        <v>738</v>
      </c>
      <c r="D30" s="284"/>
      <c r="E30" s="311"/>
      <c r="F30" s="105" t="s">
        <v>1390</v>
      </c>
      <c r="G30" s="145" t="s">
        <v>527</v>
      </c>
      <c r="H30" s="103" t="s">
        <v>555</v>
      </c>
      <c r="I30" s="122">
        <f>ROUND($I25*221/1000,0)</f>
        <v>9</v>
      </c>
      <c r="J30" s="309"/>
      <c r="L30" s="106"/>
    </row>
    <row r="31" spans="1:12" ht="25.5" customHeight="1" x14ac:dyDescent="0.15">
      <c r="A31" s="147" t="s">
        <v>581</v>
      </c>
      <c r="B31" s="147">
        <v>7102</v>
      </c>
      <c r="C31" s="102" t="s">
        <v>739</v>
      </c>
      <c r="D31" s="284"/>
      <c r="E31" s="311"/>
      <c r="F31" s="105"/>
      <c r="G31" s="145" t="s">
        <v>530</v>
      </c>
      <c r="H31" s="103" t="s">
        <v>557</v>
      </c>
      <c r="I31" s="122">
        <f>ROUND(I25*208/1000,0)</f>
        <v>8</v>
      </c>
      <c r="J31" s="309"/>
      <c r="L31" s="106"/>
    </row>
    <row r="32" spans="1:12" ht="25.5" customHeight="1" x14ac:dyDescent="0.15">
      <c r="A32" s="147" t="s">
        <v>581</v>
      </c>
      <c r="B32" s="147">
        <v>7103</v>
      </c>
      <c r="C32" s="102" t="s">
        <v>740</v>
      </c>
      <c r="D32" s="284"/>
      <c r="E32" s="311"/>
      <c r="F32" s="105"/>
      <c r="G32" s="145" t="s">
        <v>532</v>
      </c>
      <c r="H32" s="103" t="s">
        <v>559</v>
      </c>
      <c r="I32" s="122">
        <f>ROUND(I25*200/1000,0)</f>
        <v>8</v>
      </c>
      <c r="J32" s="309"/>
      <c r="L32" s="106"/>
    </row>
    <row r="33" spans="1:12" ht="25.5" customHeight="1" x14ac:dyDescent="0.15">
      <c r="A33" s="147" t="s">
        <v>581</v>
      </c>
      <c r="B33" s="147">
        <v>7104</v>
      </c>
      <c r="C33" s="102" t="s">
        <v>741</v>
      </c>
      <c r="D33" s="284"/>
      <c r="E33" s="311"/>
      <c r="F33" s="105"/>
      <c r="G33" s="145" t="s">
        <v>534</v>
      </c>
      <c r="H33" s="103" t="s">
        <v>561</v>
      </c>
      <c r="I33" s="122">
        <f>ROUND(I25*187/1000,0)</f>
        <v>7</v>
      </c>
      <c r="J33" s="309"/>
      <c r="L33" s="106"/>
    </row>
    <row r="34" spans="1:12" ht="25.5" customHeight="1" x14ac:dyDescent="0.15">
      <c r="A34" s="147" t="s">
        <v>581</v>
      </c>
      <c r="B34" s="147">
        <v>7105</v>
      </c>
      <c r="C34" s="102" t="s">
        <v>742</v>
      </c>
      <c r="D34" s="284"/>
      <c r="E34" s="311"/>
      <c r="F34" s="105"/>
      <c r="G34" s="145" t="s">
        <v>536</v>
      </c>
      <c r="H34" s="103" t="s">
        <v>563</v>
      </c>
      <c r="I34" s="122">
        <f>ROUND(I25*184/1000,0)</f>
        <v>7</v>
      </c>
      <c r="J34" s="309"/>
      <c r="L34" s="106"/>
    </row>
    <row r="35" spans="1:12" ht="25.5" customHeight="1" x14ac:dyDescent="0.15">
      <c r="A35" s="147" t="s">
        <v>581</v>
      </c>
      <c r="B35" s="147">
        <v>7106</v>
      </c>
      <c r="C35" s="102" t="s">
        <v>743</v>
      </c>
      <c r="D35" s="284"/>
      <c r="E35" s="311"/>
      <c r="F35" s="105"/>
      <c r="G35" s="145" t="s">
        <v>538</v>
      </c>
      <c r="H35" s="103" t="s">
        <v>565</v>
      </c>
      <c r="I35" s="122">
        <f>ROUND(I25*163/1000,0)</f>
        <v>6</v>
      </c>
      <c r="J35" s="309"/>
      <c r="L35" s="106"/>
    </row>
    <row r="36" spans="1:12" ht="25.5" customHeight="1" x14ac:dyDescent="0.15">
      <c r="A36" s="147" t="s">
        <v>581</v>
      </c>
      <c r="B36" s="147">
        <v>7107</v>
      </c>
      <c r="C36" s="102" t="s">
        <v>744</v>
      </c>
      <c r="D36" s="284"/>
      <c r="E36" s="311"/>
      <c r="F36" s="105"/>
      <c r="G36" s="145" t="s">
        <v>540</v>
      </c>
      <c r="H36" s="103" t="s">
        <v>565</v>
      </c>
      <c r="I36" s="122">
        <f>ROUND(I25*163/1000,0)</f>
        <v>6</v>
      </c>
      <c r="J36" s="309"/>
      <c r="L36" s="106"/>
    </row>
    <row r="37" spans="1:12" ht="25.5" customHeight="1" x14ac:dyDescent="0.15">
      <c r="A37" s="147" t="s">
        <v>581</v>
      </c>
      <c r="B37" s="147">
        <v>7108</v>
      </c>
      <c r="C37" s="102" t="s">
        <v>745</v>
      </c>
      <c r="D37" s="284"/>
      <c r="E37" s="311"/>
      <c r="F37" s="105"/>
      <c r="G37" s="145" t="s">
        <v>542</v>
      </c>
      <c r="H37" s="103" t="s">
        <v>567</v>
      </c>
      <c r="I37" s="122">
        <f>ROUND(I25*158/1000,0)</f>
        <v>6</v>
      </c>
      <c r="J37" s="309"/>
      <c r="L37" s="106"/>
    </row>
    <row r="38" spans="1:12" ht="25.5" customHeight="1" x14ac:dyDescent="0.15">
      <c r="A38" s="147" t="s">
        <v>581</v>
      </c>
      <c r="B38" s="147">
        <v>7109</v>
      </c>
      <c r="C38" s="102" t="s">
        <v>746</v>
      </c>
      <c r="D38" s="284"/>
      <c r="E38" s="311"/>
      <c r="F38" s="105"/>
      <c r="G38" s="145" t="s">
        <v>544</v>
      </c>
      <c r="H38" s="103" t="s">
        <v>569</v>
      </c>
      <c r="I38" s="122">
        <f>ROUND(I25*142/1000,0)</f>
        <v>6</v>
      </c>
      <c r="J38" s="309"/>
      <c r="L38" s="106"/>
    </row>
    <row r="39" spans="1:12" ht="25.5" customHeight="1" x14ac:dyDescent="0.15">
      <c r="A39" s="147" t="s">
        <v>581</v>
      </c>
      <c r="B39" s="147">
        <v>7110</v>
      </c>
      <c r="C39" s="102" t="s">
        <v>747</v>
      </c>
      <c r="D39" s="284"/>
      <c r="E39" s="311"/>
      <c r="F39" s="105"/>
      <c r="G39" s="145" t="s">
        <v>546</v>
      </c>
      <c r="H39" s="103" t="s">
        <v>571</v>
      </c>
      <c r="I39" s="122">
        <f>ROUND(I25*139/1000,0)</f>
        <v>5</v>
      </c>
      <c r="J39" s="309"/>
      <c r="L39" s="106"/>
    </row>
    <row r="40" spans="1:12" ht="25.5" customHeight="1" x14ac:dyDescent="0.15">
      <c r="A40" s="147" t="s">
        <v>581</v>
      </c>
      <c r="B40" s="147">
        <v>7111</v>
      </c>
      <c r="C40" s="102" t="s">
        <v>748</v>
      </c>
      <c r="D40" s="284"/>
      <c r="E40" s="311"/>
      <c r="F40" s="105"/>
      <c r="G40" s="145" t="s">
        <v>548</v>
      </c>
      <c r="H40" s="103" t="s">
        <v>573</v>
      </c>
      <c r="I40" s="122">
        <f>ROUND(I25*121/1000,0)</f>
        <v>5</v>
      </c>
      <c r="J40" s="309"/>
      <c r="L40" s="106"/>
    </row>
    <row r="41" spans="1:12" ht="25.5" customHeight="1" x14ac:dyDescent="0.15">
      <c r="A41" s="147" t="s">
        <v>581</v>
      </c>
      <c r="B41" s="147">
        <v>7112</v>
      </c>
      <c r="C41" s="102" t="s">
        <v>749</v>
      </c>
      <c r="D41" s="284"/>
      <c r="E41" s="311"/>
      <c r="F41" s="105"/>
      <c r="G41" s="145" t="s">
        <v>550</v>
      </c>
      <c r="H41" s="103" t="s">
        <v>575</v>
      </c>
      <c r="I41" s="122">
        <f>ROUND(I25*118/1000,0)</f>
        <v>5</v>
      </c>
      <c r="J41" s="309"/>
      <c r="L41" s="106"/>
    </row>
    <row r="42" spans="1:12" ht="25.5" customHeight="1" x14ac:dyDescent="0.15">
      <c r="A42" s="147" t="s">
        <v>581</v>
      </c>
      <c r="B42" s="147">
        <v>7113</v>
      </c>
      <c r="C42" s="102" t="s">
        <v>750</v>
      </c>
      <c r="D42" s="284"/>
      <c r="E42" s="311"/>
      <c r="F42" s="105"/>
      <c r="G42" s="145" t="s">
        <v>552</v>
      </c>
      <c r="H42" s="103" t="s">
        <v>173</v>
      </c>
      <c r="I42" s="122">
        <f>ROUND(I25*100/1000,0)</f>
        <v>4</v>
      </c>
      <c r="J42" s="309"/>
      <c r="L42" s="106"/>
    </row>
    <row r="43" spans="1:12" ht="25.5" customHeight="1" x14ac:dyDescent="0.15">
      <c r="A43" s="147" t="s">
        <v>581</v>
      </c>
      <c r="B43" s="147">
        <v>7114</v>
      </c>
      <c r="C43" s="102" t="s">
        <v>751</v>
      </c>
      <c r="D43" s="284"/>
      <c r="E43" s="311"/>
      <c r="F43" s="105"/>
      <c r="G43" s="145" t="s">
        <v>554</v>
      </c>
      <c r="H43" s="103" t="s">
        <v>578</v>
      </c>
      <c r="I43" s="122">
        <f>ROUND(I25*76/1000,0)</f>
        <v>3</v>
      </c>
      <c r="J43" s="309"/>
      <c r="L43" s="106"/>
    </row>
    <row r="44" spans="1:12" ht="25.5" customHeight="1" x14ac:dyDescent="0.15">
      <c r="A44" s="147" t="s">
        <v>581</v>
      </c>
      <c r="B44" s="147">
        <v>8200</v>
      </c>
      <c r="C44" s="102" t="s">
        <v>1403</v>
      </c>
      <c r="D44" s="284"/>
      <c r="E44" s="311"/>
      <c r="F44" s="105" t="s">
        <v>326</v>
      </c>
      <c r="G44" s="145"/>
      <c r="H44" s="103" t="s">
        <v>329</v>
      </c>
      <c r="I44" s="122">
        <v>-1</v>
      </c>
      <c r="J44" s="309"/>
      <c r="L44" s="106"/>
    </row>
    <row r="45" spans="1:12" ht="25.5" customHeight="1" x14ac:dyDescent="0.15">
      <c r="A45" s="147" t="s">
        <v>581</v>
      </c>
      <c r="B45" s="147">
        <v>2021</v>
      </c>
      <c r="C45" s="102" t="s">
        <v>1369</v>
      </c>
      <c r="D45" s="284"/>
      <c r="E45" s="310" t="s">
        <v>299</v>
      </c>
      <c r="F45" s="159"/>
      <c r="G45" s="160"/>
      <c r="H45" s="103"/>
      <c r="I45" s="122">
        <v>2349</v>
      </c>
      <c r="J45" s="308" t="s">
        <v>9</v>
      </c>
    </row>
    <row r="46" spans="1:12" ht="25.5" customHeight="1" x14ac:dyDescent="0.15">
      <c r="A46" s="147" t="s">
        <v>581</v>
      </c>
      <c r="B46" s="147">
        <v>2022</v>
      </c>
      <c r="C46" s="102" t="s">
        <v>1404</v>
      </c>
      <c r="D46" s="284"/>
      <c r="E46" s="311"/>
      <c r="F46" s="105" t="s">
        <v>1383</v>
      </c>
      <c r="G46" s="145"/>
      <c r="H46" s="103" t="s">
        <v>1394</v>
      </c>
      <c r="I46" s="122">
        <f>ROUND(I45*245/1000,0)</f>
        <v>576</v>
      </c>
      <c r="J46" s="309"/>
    </row>
    <row r="47" spans="1:12" ht="25.5" customHeight="1" x14ac:dyDescent="0.15">
      <c r="A47" s="147" t="s">
        <v>581</v>
      </c>
      <c r="B47" s="147">
        <v>2023</v>
      </c>
      <c r="C47" s="102" t="s">
        <v>1405</v>
      </c>
      <c r="D47" s="284"/>
      <c r="E47" s="311"/>
      <c r="F47" s="105" t="s">
        <v>1385</v>
      </c>
      <c r="G47" s="145"/>
      <c r="H47" s="103" t="s">
        <v>1396</v>
      </c>
      <c r="I47" s="122">
        <f>ROUND(I45*224/1000,0)</f>
        <v>526</v>
      </c>
      <c r="J47" s="309"/>
    </row>
    <row r="48" spans="1:12" ht="25.5" customHeight="1" x14ac:dyDescent="0.15">
      <c r="A48" s="147" t="s">
        <v>581</v>
      </c>
      <c r="B48" s="147">
        <v>2024</v>
      </c>
      <c r="C48" s="102" t="s">
        <v>1406</v>
      </c>
      <c r="D48" s="284"/>
      <c r="E48" s="311"/>
      <c r="F48" s="105" t="s">
        <v>1387</v>
      </c>
      <c r="G48" s="145"/>
      <c r="H48" s="103" t="s">
        <v>1398</v>
      </c>
      <c r="I48" s="122">
        <f>ROUND(I45*182/1000,0)</f>
        <v>428</v>
      </c>
      <c r="J48" s="309"/>
    </row>
    <row r="49" spans="1:10" ht="25.5" customHeight="1" x14ac:dyDescent="0.15">
      <c r="A49" s="147" t="s">
        <v>581</v>
      </c>
      <c r="B49" s="147">
        <v>7020</v>
      </c>
      <c r="C49" s="102" t="s">
        <v>722</v>
      </c>
      <c r="D49" s="284"/>
      <c r="E49" s="311"/>
      <c r="F49" s="105" t="s">
        <v>1389</v>
      </c>
      <c r="G49" s="145"/>
      <c r="H49" s="103" t="s">
        <v>580</v>
      </c>
      <c r="I49" s="122">
        <f>ROUND($I45*145/1000,0)</f>
        <v>341</v>
      </c>
      <c r="J49" s="309"/>
    </row>
    <row r="50" spans="1:10" ht="25.5" customHeight="1" x14ac:dyDescent="0.15">
      <c r="A50" s="147" t="s">
        <v>581</v>
      </c>
      <c r="B50" s="147">
        <v>7021</v>
      </c>
      <c r="C50" s="102" t="s">
        <v>723</v>
      </c>
      <c r="D50" s="284"/>
      <c r="E50" s="311"/>
      <c r="F50" s="105" t="s">
        <v>1390</v>
      </c>
      <c r="G50" s="145" t="s">
        <v>527</v>
      </c>
      <c r="H50" s="103" t="s">
        <v>555</v>
      </c>
      <c r="I50" s="122">
        <f>ROUND($I45*221/1000,0)</f>
        <v>519</v>
      </c>
      <c r="J50" s="309"/>
    </row>
    <row r="51" spans="1:10" ht="25.5" customHeight="1" x14ac:dyDescent="0.15">
      <c r="A51" s="147" t="s">
        <v>581</v>
      </c>
      <c r="B51" s="147">
        <v>7022</v>
      </c>
      <c r="C51" s="102" t="s">
        <v>724</v>
      </c>
      <c r="D51" s="284"/>
      <c r="E51" s="311"/>
      <c r="F51" s="105"/>
      <c r="G51" s="145" t="s">
        <v>530</v>
      </c>
      <c r="H51" s="103" t="s">
        <v>557</v>
      </c>
      <c r="I51" s="122">
        <f>ROUND(I45*208/1000,0)</f>
        <v>489</v>
      </c>
      <c r="J51" s="309"/>
    </row>
    <row r="52" spans="1:10" ht="25.5" customHeight="1" x14ac:dyDescent="0.15">
      <c r="A52" s="147" t="s">
        <v>581</v>
      </c>
      <c r="B52" s="147">
        <v>7023</v>
      </c>
      <c r="C52" s="102" t="s">
        <v>725</v>
      </c>
      <c r="D52" s="284"/>
      <c r="E52" s="311"/>
      <c r="F52" s="105"/>
      <c r="G52" s="145" t="s">
        <v>532</v>
      </c>
      <c r="H52" s="103" t="s">
        <v>559</v>
      </c>
      <c r="I52" s="122">
        <f>ROUND(I45*200/1000,0)</f>
        <v>470</v>
      </c>
      <c r="J52" s="309"/>
    </row>
    <row r="53" spans="1:10" ht="25.5" customHeight="1" x14ac:dyDescent="0.15">
      <c r="A53" s="147" t="s">
        <v>581</v>
      </c>
      <c r="B53" s="147">
        <v>7024</v>
      </c>
      <c r="C53" s="102" t="s">
        <v>726</v>
      </c>
      <c r="D53" s="284"/>
      <c r="E53" s="311"/>
      <c r="F53" s="105"/>
      <c r="G53" s="145" t="s">
        <v>534</v>
      </c>
      <c r="H53" s="103" t="s">
        <v>561</v>
      </c>
      <c r="I53" s="122">
        <f>ROUND(I45*187/1000,0)</f>
        <v>439</v>
      </c>
      <c r="J53" s="309"/>
    </row>
    <row r="54" spans="1:10" ht="25.5" customHeight="1" x14ac:dyDescent="0.15">
      <c r="A54" s="147" t="s">
        <v>581</v>
      </c>
      <c r="B54" s="147">
        <v>7025</v>
      </c>
      <c r="C54" s="102" t="s">
        <v>727</v>
      </c>
      <c r="D54" s="284"/>
      <c r="E54" s="311"/>
      <c r="F54" s="105"/>
      <c r="G54" s="145" t="s">
        <v>536</v>
      </c>
      <c r="H54" s="103" t="s">
        <v>563</v>
      </c>
      <c r="I54" s="122">
        <f>ROUND(I45*184/1000,0)</f>
        <v>432</v>
      </c>
      <c r="J54" s="309"/>
    </row>
    <row r="55" spans="1:10" ht="25.5" customHeight="1" x14ac:dyDescent="0.15">
      <c r="A55" s="147" t="s">
        <v>581</v>
      </c>
      <c r="B55" s="147">
        <v>7026</v>
      </c>
      <c r="C55" s="102" t="s">
        <v>728</v>
      </c>
      <c r="D55" s="284"/>
      <c r="E55" s="311"/>
      <c r="F55" s="105"/>
      <c r="G55" s="145" t="s">
        <v>538</v>
      </c>
      <c r="H55" s="103" t="s">
        <v>565</v>
      </c>
      <c r="I55" s="122">
        <f>ROUND(I45*163/1000,0)</f>
        <v>383</v>
      </c>
      <c r="J55" s="309"/>
    </row>
    <row r="56" spans="1:10" ht="25.5" customHeight="1" x14ac:dyDescent="0.15">
      <c r="A56" s="147" t="s">
        <v>581</v>
      </c>
      <c r="B56" s="147">
        <v>7027</v>
      </c>
      <c r="C56" s="102" t="s">
        <v>729</v>
      </c>
      <c r="D56" s="284"/>
      <c r="E56" s="311"/>
      <c r="F56" s="105"/>
      <c r="G56" s="145" t="s">
        <v>540</v>
      </c>
      <c r="H56" s="103" t="s">
        <v>565</v>
      </c>
      <c r="I56" s="122">
        <f>ROUND(I45*163/1000,0)</f>
        <v>383</v>
      </c>
      <c r="J56" s="309"/>
    </row>
    <row r="57" spans="1:10" ht="25.5" customHeight="1" x14ac:dyDescent="0.15">
      <c r="A57" s="147" t="s">
        <v>581</v>
      </c>
      <c r="B57" s="147">
        <v>7028</v>
      </c>
      <c r="C57" s="102" t="s">
        <v>730</v>
      </c>
      <c r="D57" s="284"/>
      <c r="E57" s="311"/>
      <c r="F57" s="105"/>
      <c r="G57" s="145" t="s">
        <v>542</v>
      </c>
      <c r="H57" s="103" t="s">
        <v>567</v>
      </c>
      <c r="I57" s="122">
        <f>ROUND(I45*158/1000,0)</f>
        <v>371</v>
      </c>
      <c r="J57" s="309"/>
    </row>
    <row r="58" spans="1:10" ht="25.5" customHeight="1" x14ac:dyDescent="0.15">
      <c r="A58" s="147" t="s">
        <v>581</v>
      </c>
      <c r="B58" s="147">
        <v>7029</v>
      </c>
      <c r="C58" s="102" t="s">
        <v>731</v>
      </c>
      <c r="D58" s="284"/>
      <c r="E58" s="311"/>
      <c r="F58" s="105"/>
      <c r="G58" s="145" t="s">
        <v>544</v>
      </c>
      <c r="H58" s="103" t="s">
        <v>569</v>
      </c>
      <c r="I58" s="122">
        <f>ROUND(I45*142/1000,0)</f>
        <v>334</v>
      </c>
      <c r="J58" s="309"/>
    </row>
    <row r="59" spans="1:10" ht="25.5" customHeight="1" x14ac:dyDescent="0.15">
      <c r="A59" s="147" t="s">
        <v>581</v>
      </c>
      <c r="B59" s="147">
        <v>7030</v>
      </c>
      <c r="C59" s="102" t="s">
        <v>732</v>
      </c>
      <c r="D59" s="284"/>
      <c r="E59" s="311"/>
      <c r="F59" s="105"/>
      <c r="G59" s="145" t="s">
        <v>546</v>
      </c>
      <c r="H59" s="103" t="s">
        <v>571</v>
      </c>
      <c r="I59" s="122">
        <f>ROUND(I45*139/1000,0)</f>
        <v>327</v>
      </c>
      <c r="J59" s="309"/>
    </row>
    <row r="60" spans="1:10" ht="25.5" customHeight="1" x14ac:dyDescent="0.15">
      <c r="A60" s="147" t="s">
        <v>581</v>
      </c>
      <c r="B60" s="147">
        <v>7031</v>
      </c>
      <c r="C60" s="102" t="s">
        <v>733</v>
      </c>
      <c r="D60" s="284"/>
      <c r="E60" s="311"/>
      <c r="F60" s="105"/>
      <c r="G60" s="145" t="s">
        <v>548</v>
      </c>
      <c r="H60" s="103" t="s">
        <v>573</v>
      </c>
      <c r="I60" s="122">
        <f>ROUND(I45*121/1000,0)</f>
        <v>284</v>
      </c>
      <c r="J60" s="309"/>
    </row>
    <row r="61" spans="1:10" ht="25.5" customHeight="1" x14ac:dyDescent="0.15">
      <c r="A61" s="147" t="s">
        <v>581</v>
      </c>
      <c r="B61" s="147">
        <v>7032</v>
      </c>
      <c r="C61" s="102" t="s">
        <v>734</v>
      </c>
      <c r="D61" s="284"/>
      <c r="E61" s="311"/>
      <c r="F61" s="105"/>
      <c r="G61" s="145" t="s">
        <v>550</v>
      </c>
      <c r="H61" s="103" t="s">
        <v>575</v>
      </c>
      <c r="I61" s="122">
        <f>ROUND(I45*118/1000,0)</f>
        <v>277</v>
      </c>
      <c r="J61" s="309"/>
    </row>
    <row r="62" spans="1:10" ht="25.5" customHeight="1" x14ac:dyDescent="0.15">
      <c r="A62" s="147" t="s">
        <v>581</v>
      </c>
      <c r="B62" s="147">
        <v>7033</v>
      </c>
      <c r="C62" s="102" t="s">
        <v>735</v>
      </c>
      <c r="D62" s="284"/>
      <c r="E62" s="311"/>
      <c r="F62" s="105"/>
      <c r="G62" s="145" t="s">
        <v>552</v>
      </c>
      <c r="H62" s="103" t="s">
        <v>173</v>
      </c>
      <c r="I62" s="122">
        <f>ROUND(I45*100/1000,0)</f>
        <v>235</v>
      </c>
      <c r="J62" s="309"/>
    </row>
    <row r="63" spans="1:10" ht="25.5" customHeight="1" x14ac:dyDescent="0.15">
      <c r="A63" s="147" t="s">
        <v>581</v>
      </c>
      <c r="B63" s="147">
        <v>7034</v>
      </c>
      <c r="C63" s="102" t="s">
        <v>736</v>
      </c>
      <c r="D63" s="284"/>
      <c r="E63" s="311"/>
      <c r="F63" s="105"/>
      <c r="G63" s="145" t="s">
        <v>554</v>
      </c>
      <c r="H63" s="103" t="s">
        <v>578</v>
      </c>
      <c r="I63" s="122">
        <f>ROUND(I45*76/1000,0)</f>
        <v>179</v>
      </c>
      <c r="J63" s="309"/>
    </row>
    <row r="64" spans="1:10" ht="25.5" customHeight="1" x14ac:dyDescent="0.15">
      <c r="A64" s="147" t="s">
        <v>581</v>
      </c>
      <c r="B64" s="147">
        <v>8202</v>
      </c>
      <c r="C64" s="102" t="s">
        <v>1407</v>
      </c>
      <c r="D64" s="284"/>
      <c r="E64" s="311"/>
      <c r="F64" s="105" t="s">
        <v>326</v>
      </c>
      <c r="G64" s="145"/>
      <c r="H64" s="103" t="s">
        <v>331</v>
      </c>
      <c r="I64" s="122">
        <v>-23</v>
      </c>
      <c r="J64" s="309"/>
    </row>
    <row r="65" spans="1:12" ht="25.5" customHeight="1" x14ac:dyDescent="0.15">
      <c r="A65" s="147" t="s">
        <v>581</v>
      </c>
      <c r="B65" s="147">
        <v>2221</v>
      </c>
      <c r="C65" s="102" t="s">
        <v>1370</v>
      </c>
      <c r="D65" s="284"/>
      <c r="E65" s="310" t="s">
        <v>300</v>
      </c>
      <c r="F65" s="159"/>
      <c r="G65" s="160"/>
      <c r="H65" s="103"/>
      <c r="I65" s="122">
        <v>77</v>
      </c>
      <c r="J65" s="308" t="s">
        <v>10</v>
      </c>
      <c r="L65" s="106"/>
    </row>
    <row r="66" spans="1:12" ht="25.5" customHeight="1" x14ac:dyDescent="0.15">
      <c r="A66" s="147" t="s">
        <v>581</v>
      </c>
      <c r="B66" s="147">
        <v>2222</v>
      </c>
      <c r="C66" s="102" t="s">
        <v>1408</v>
      </c>
      <c r="D66" s="284"/>
      <c r="E66" s="311"/>
      <c r="F66" s="105" t="s">
        <v>1383</v>
      </c>
      <c r="G66" s="145"/>
      <c r="H66" s="103" t="s">
        <v>1394</v>
      </c>
      <c r="I66" s="122">
        <f>ROUND(I65*245/1000,0)</f>
        <v>19</v>
      </c>
      <c r="J66" s="309"/>
      <c r="L66" s="106"/>
    </row>
    <row r="67" spans="1:12" ht="25.5" customHeight="1" x14ac:dyDescent="0.15">
      <c r="A67" s="147" t="s">
        <v>581</v>
      </c>
      <c r="B67" s="147">
        <v>2223</v>
      </c>
      <c r="C67" s="102" t="s">
        <v>1409</v>
      </c>
      <c r="D67" s="284"/>
      <c r="E67" s="311"/>
      <c r="F67" s="105" t="s">
        <v>1385</v>
      </c>
      <c r="G67" s="145"/>
      <c r="H67" s="103" t="s">
        <v>1396</v>
      </c>
      <c r="I67" s="122">
        <f>ROUND(I65*224/1000,0)</f>
        <v>17</v>
      </c>
      <c r="J67" s="309"/>
      <c r="L67" s="106"/>
    </row>
    <row r="68" spans="1:12" ht="25.5" customHeight="1" x14ac:dyDescent="0.15">
      <c r="A68" s="147" t="s">
        <v>581</v>
      </c>
      <c r="B68" s="147">
        <v>2224</v>
      </c>
      <c r="C68" s="102" t="s">
        <v>1410</v>
      </c>
      <c r="D68" s="284"/>
      <c r="E68" s="311"/>
      <c r="F68" s="105" t="s">
        <v>1387</v>
      </c>
      <c r="G68" s="145"/>
      <c r="H68" s="103" t="s">
        <v>1398</v>
      </c>
      <c r="I68" s="122">
        <f>ROUND(I65*182/1000,0)</f>
        <v>14</v>
      </c>
      <c r="J68" s="309"/>
      <c r="L68" s="106"/>
    </row>
    <row r="69" spans="1:12" ht="25.5" customHeight="1" x14ac:dyDescent="0.15">
      <c r="A69" s="147" t="s">
        <v>581</v>
      </c>
      <c r="B69" s="147">
        <v>7120</v>
      </c>
      <c r="C69" s="102" t="s">
        <v>708</v>
      </c>
      <c r="D69" s="284"/>
      <c r="E69" s="311"/>
      <c r="F69" s="105" t="s">
        <v>1389</v>
      </c>
      <c r="G69" s="145"/>
      <c r="H69" s="103" t="s">
        <v>580</v>
      </c>
      <c r="I69" s="122">
        <f>ROUND($I65*145/1000,0)</f>
        <v>11</v>
      </c>
      <c r="J69" s="309"/>
      <c r="L69" s="106"/>
    </row>
    <row r="70" spans="1:12" ht="25.5" customHeight="1" x14ac:dyDescent="0.15">
      <c r="A70" s="147" t="s">
        <v>581</v>
      </c>
      <c r="B70" s="147">
        <v>7121</v>
      </c>
      <c r="C70" s="102" t="s">
        <v>709</v>
      </c>
      <c r="D70" s="284"/>
      <c r="E70" s="311"/>
      <c r="F70" s="105" t="s">
        <v>1390</v>
      </c>
      <c r="G70" s="145" t="s">
        <v>527</v>
      </c>
      <c r="H70" s="103" t="s">
        <v>555</v>
      </c>
      <c r="I70" s="122">
        <f>ROUND($I65*221/1000,0)</f>
        <v>17</v>
      </c>
      <c r="J70" s="309"/>
      <c r="L70" s="106"/>
    </row>
    <row r="71" spans="1:12" ht="25.5" customHeight="1" x14ac:dyDescent="0.15">
      <c r="A71" s="147" t="s">
        <v>581</v>
      </c>
      <c r="B71" s="147">
        <v>7122</v>
      </c>
      <c r="C71" s="102" t="s">
        <v>710</v>
      </c>
      <c r="D71" s="284"/>
      <c r="E71" s="311"/>
      <c r="F71" s="105"/>
      <c r="G71" s="145" t="s">
        <v>530</v>
      </c>
      <c r="H71" s="103" t="s">
        <v>557</v>
      </c>
      <c r="I71" s="122">
        <f>ROUND(I65*208/1000,0)</f>
        <v>16</v>
      </c>
      <c r="J71" s="309"/>
      <c r="L71" s="106"/>
    </row>
    <row r="72" spans="1:12" ht="25.5" customHeight="1" x14ac:dyDescent="0.15">
      <c r="A72" s="147" t="s">
        <v>581</v>
      </c>
      <c r="B72" s="147">
        <v>7123</v>
      </c>
      <c r="C72" s="102" t="s">
        <v>711</v>
      </c>
      <c r="D72" s="284"/>
      <c r="E72" s="311"/>
      <c r="F72" s="105"/>
      <c r="G72" s="145" t="s">
        <v>532</v>
      </c>
      <c r="H72" s="103" t="s">
        <v>559</v>
      </c>
      <c r="I72" s="122">
        <f>ROUND(I65*200/1000,0)</f>
        <v>15</v>
      </c>
      <c r="J72" s="309"/>
      <c r="L72" s="106"/>
    </row>
    <row r="73" spans="1:12" ht="25.5" customHeight="1" x14ac:dyDescent="0.15">
      <c r="A73" s="147" t="s">
        <v>581</v>
      </c>
      <c r="B73" s="147">
        <v>7124</v>
      </c>
      <c r="C73" s="102" t="s">
        <v>712</v>
      </c>
      <c r="D73" s="284"/>
      <c r="E73" s="311"/>
      <c r="F73" s="105"/>
      <c r="G73" s="145" t="s">
        <v>534</v>
      </c>
      <c r="H73" s="103" t="s">
        <v>561</v>
      </c>
      <c r="I73" s="122">
        <f>ROUND(I65*187/1000,0)</f>
        <v>14</v>
      </c>
      <c r="J73" s="309"/>
      <c r="L73" s="106"/>
    </row>
    <row r="74" spans="1:12" ht="25.5" customHeight="1" x14ac:dyDescent="0.15">
      <c r="A74" s="147" t="s">
        <v>581</v>
      </c>
      <c r="B74" s="147">
        <v>7125</v>
      </c>
      <c r="C74" s="102" t="s">
        <v>713</v>
      </c>
      <c r="D74" s="284"/>
      <c r="E74" s="311"/>
      <c r="F74" s="105"/>
      <c r="G74" s="145" t="s">
        <v>536</v>
      </c>
      <c r="H74" s="103" t="s">
        <v>563</v>
      </c>
      <c r="I74" s="122">
        <f>ROUND(I65*184/1000,0)</f>
        <v>14</v>
      </c>
      <c r="J74" s="309"/>
      <c r="L74" s="106"/>
    </row>
    <row r="75" spans="1:12" ht="25.5" customHeight="1" x14ac:dyDescent="0.15">
      <c r="A75" s="147" t="s">
        <v>581</v>
      </c>
      <c r="B75" s="147">
        <v>7126</v>
      </c>
      <c r="C75" s="102" t="s">
        <v>714</v>
      </c>
      <c r="D75" s="284"/>
      <c r="E75" s="311"/>
      <c r="F75" s="105"/>
      <c r="G75" s="145" t="s">
        <v>538</v>
      </c>
      <c r="H75" s="103" t="s">
        <v>565</v>
      </c>
      <c r="I75" s="122">
        <f>ROUND(I65*163/1000,0)</f>
        <v>13</v>
      </c>
      <c r="J75" s="309"/>
      <c r="L75" s="106"/>
    </row>
    <row r="76" spans="1:12" ht="25.5" customHeight="1" x14ac:dyDescent="0.15">
      <c r="A76" s="147" t="s">
        <v>581</v>
      </c>
      <c r="B76" s="147">
        <v>7127</v>
      </c>
      <c r="C76" s="102" t="s">
        <v>715</v>
      </c>
      <c r="D76" s="284"/>
      <c r="E76" s="311"/>
      <c r="F76" s="105"/>
      <c r="G76" s="145" t="s">
        <v>540</v>
      </c>
      <c r="H76" s="103" t="s">
        <v>565</v>
      </c>
      <c r="I76" s="122">
        <f>ROUND(I65*163/1000,0)</f>
        <v>13</v>
      </c>
      <c r="J76" s="309"/>
      <c r="L76" s="106"/>
    </row>
    <row r="77" spans="1:12" ht="25.5" customHeight="1" x14ac:dyDescent="0.15">
      <c r="A77" s="147" t="s">
        <v>581</v>
      </c>
      <c r="B77" s="147">
        <v>7128</v>
      </c>
      <c r="C77" s="102" t="s">
        <v>716</v>
      </c>
      <c r="D77" s="284"/>
      <c r="E77" s="311"/>
      <c r="F77" s="105"/>
      <c r="G77" s="145" t="s">
        <v>542</v>
      </c>
      <c r="H77" s="103" t="s">
        <v>567</v>
      </c>
      <c r="I77" s="122">
        <f>ROUND(I65*158/1000,0)</f>
        <v>12</v>
      </c>
      <c r="J77" s="309"/>
      <c r="L77" s="106"/>
    </row>
    <row r="78" spans="1:12" ht="25.5" customHeight="1" x14ac:dyDescent="0.15">
      <c r="A78" s="147" t="s">
        <v>581</v>
      </c>
      <c r="B78" s="147">
        <v>7129</v>
      </c>
      <c r="C78" s="102" t="s">
        <v>646</v>
      </c>
      <c r="D78" s="284"/>
      <c r="E78" s="311"/>
      <c r="F78" s="105"/>
      <c r="G78" s="145" t="s">
        <v>544</v>
      </c>
      <c r="H78" s="103" t="s">
        <v>569</v>
      </c>
      <c r="I78" s="122">
        <f>ROUND(I65*142/1000,0)</f>
        <v>11</v>
      </c>
      <c r="J78" s="309"/>
      <c r="L78" s="106"/>
    </row>
    <row r="79" spans="1:12" ht="25.5" customHeight="1" x14ac:dyDescent="0.15">
      <c r="A79" s="147" t="s">
        <v>581</v>
      </c>
      <c r="B79" s="147">
        <v>7130</v>
      </c>
      <c r="C79" s="102" t="s">
        <v>717</v>
      </c>
      <c r="D79" s="284"/>
      <c r="E79" s="311"/>
      <c r="F79" s="105"/>
      <c r="G79" s="145" t="s">
        <v>546</v>
      </c>
      <c r="H79" s="103" t="s">
        <v>571</v>
      </c>
      <c r="I79" s="122">
        <f>ROUND(I65*139/1000,0)</f>
        <v>11</v>
      </c>
      <c r="J79" s="309"/>
      <c r="L79" s="106"/>
    </row>
    <row r="80" spans="1:12" ht="25.5" customHeight="1" x14ac:dyDescent="0.15">
      <c r="A80" s="147" t="s">
        <v>581</v>
      </c>
      <c r="B80" s="147">
        <v>7131</v>
      </c>
      <c r="C80" s="102" t="s">
        <v>718</v>
      </c>
      <c r="D80" s="284"/>
      <c r="E80" s="311"/>
      <c r="F80" s="105"/>
      <c r="G80" s="145" t="s">
        <v>548</v>
      </c>
      <c r="H80" s="103" t="s">
        <v>573</v>
      </c>
      <c r="I80" s="122">
        <f>ROUND(I65*121/1000,0)</f>
        <v>9</v>
      </c>
      <c r="J80" s="309"/>
      <c r="L80" s="106"/>
    </row>
    <row r="81" spans="1:12" ht="25.5" customHeight="1" x14ac:dyDescent="0.15">
      <c r="A81" s="147" t="s">
        <v>581</v>
      </c>
      <c r="B81" s="147">
        <v>7132</v>
      </c>
      <c r="C81" s="102" t="s">
        <v>719</v>
      </c>
      <c r="D81" s="284"/>
      <c r="E81" s="311"/>
      <c r="F81" s="105"/>
      <c r="G81" s="145" t="s">
        <v>550</v>
      </c>
      <c r="H81" s="103" t="s">
        <v>575</v>
      </c>
      <c r="I81" s="122">
        <f>ROUND(I65*118/1000,0)</f>
        <v>9</v>
      </c>
      <c r="J81" s="309"/>
      <c r="L81" s="106"/>
    </row>
    <row r="82" spans="1:12" ht="25.5" customHeight="1" x14ac:dyDescent="0.15">
      <c r="A82" s="147" t="s">
        <v>581</v>
      </c>
      <c r="B82" s="147">
        <v>7133</v>
      </c>
      <c r="C82" s="102" t="s">
        <v>720</v>
      </c>
      <c r="D82" s="284"/>
      <c r="E82" s="311"/>
      <c r="F82" s="105"/>
      <c r="G82" s="145" t="s">
        <v>552</v>
      </c>
      <c r="H82" s="103" t="s">
        <v>173</v>
      </c>
      <c r="I82" s="122">
        <f>ROUND(I65*100/1000,0)</f>
        <v>8</v>
      </c>
      <c r="J82" s="309"/>
      <c r="L82" s="106"/>
    </row>
    <row r="83" spans="1:12" ht="25.5" customHeight="1" x14ac:dyDescent="0.15">
      <c r="A83" s="147" t="s">
        <v>581</v>
      </c>
      <c r="B83" s="147">
        <v>7134</v>
      </c>
      <c r="C83" s="102" t="s">
        <v>721</v>
      </c>
      <c r="D83" s="284"/>
      <c r="E83" s="311"/>
      <c r="F83" s="105"/>
      <c r="G83" s="145" t="s">
        <v>554</v>
      </c>
      <c r="H83" s="103" t="s">
        <v>578</v>
      </c>
      <c r="I83" s="122">
        <f>ROUND(I65*76/1000,0)</f>
        <v>6</v>
      </c>
      <c r="J83" s="309"/>
      <c r="L83" s="106"/>
    </row>
    <row r="84" spans="1:12" ht="25.5" customHeight="1" x14ac:dyDescent="0.15">
      <c r="A84" s="147" t="s">
        <v>581</v>
      </c>
      <c r="B84" s="147">
        <v>8203</v>
      </c>
      <c r="C84" s="102" t="s">
        <v>1411</v>
      </c>
      <c r="D84" s="284"/>
      <c r="E84" s="311"/>
      <c r="F84" s="105" t="s">
        <v>326</v>
      </c>
      <c r="G84" s="145"/>
      <c r="H84" s="103" t="s">
        <v>329</v>
      </c>
      <c r="I84" s="122">
        <v>-1</v>
      </c>
      <c r="J84" s="309"/>
      <c r="L84" s="106"/>
    </row>
    <row r="85" spans="1:12" ht="25.5" customHeight="1" x14ac:dyDescent="0.15">
      <c r="A85" s="147" t="s">
        <v>581</v>
      </c>
      <c r="B85" s="147">
        <v>2041</v>
      </c>
      <c r="C85" s="102" t="s">
        <v>1371</v>
      </c>
      <c r="D85" s="284"/>
      <c r="E85" s="310" t="s">
        <v>301</v>
      </c>
      <c r="F85" s="159"/>
      <c r="G85" s="160"/>
      <c r="H85" s="103"/>
      <c r="I85" s="122">
        <v>3727</v>
      </c>
      <c r="J85" s="308" t="s">
        <v>9</v>
      </c>
    </row>
    <row r="86" spans="1:12" ht="25.5" customHeight="1" x14ac:dyDescent="0.15">
      <c r="A86" s="147" t="s">
        <v>581</v>
      </c>
      <c r="B86" s="147">
        <v>2042</v>
      </c>
      <c r="C86" s="102" t="s">
        <v>1412</v>
      </c>
      <c r="D86" s="284"/>
      <c r="E86" s="311"/>
      <c r="F86" s="105" t="s">
        <v>1383</v>
      </c>
      <c r="G86" s="145"/>
      <c r="H86" s="103" t="s">
        <v>1394</v>
      </c>
      <c r="I86" s="122">
        <f>ROUND(I85*245/1000,0)</f>
        <v>913</v>
      </c>
      <c r="J86" s="309"/>
    </row>
    <row r="87" spans="1:12" ht="25.5" customHeight="1" x14ac:dyDescent="0.15">
      <c r="A87" s="147" t="s">
        <v>581</v>
      </c>
      <c r="B87" s="147">
        <v>2043</v>
      </c>
      <c r="C87" s="102" t="s">
        <v>1413</v>
      </c>
      <c r="D87" s="284"/>
      <c r="E87" s="311"/>
      <c r="F87" s="105" t="s">
        <v>1385</v>
      </c>
      <c r="G87" s="145"/>
      <c r="H87" s="103" t="s">
        <v>1396</v>
      </c>
      <c r="I87" s="122">
        <f>ROUND(I85*224/1000,0)</f>
        <v>835</v>
      </c>
      <c r="J87" s="309"/>
    </row>
    <row r="88" spans="1:12" ht="25.5" customHeight="1" x14ac:dyDescent="0.15">
      <c r="A88" s="147" t="s">
        <v>581</v>
      </c>
      <c r="B88" s="147">
        <v>2044</v>
      </c>
      <c r="C88" s="102" t="s">
        <v>1414</v>
      </c>
      <c r="D88" s="284"/>
      <c r="E88" s="311"/>
      <c r="F88" s="105" t="s">
        <v>1387</v>
      </c>
      <c r="G88" s="145"/>
      <c r="H88" s="103" t="s">
        <v>1398</v>
      </c>
      <c r="I88" s="122">
        <f>ROUND(I85*182/1000,0)</f>
        <v>678</v>
      </c>
      <c r="J88" s="309"/>
    </row>
    <row r="89" spans="1:12" ht="25.5" customHeight="1" x14ac:dyDescent="0.15">
      <c r="A89" s="147" t="s">
        <v>581</v>
      </c>
      <c r="B89" s="147">
        <v>7040</v>
      </c>
      <c r="C89" s="102" t="s">
        <v>693</v>
      </c>
      <c r="D89" s="284"/>
      <c r="E89" s="311"/>
      <c r="F89" s="105" t="s">
        <v>1389</v>
      </c>
      <c r="G89" s="145"/>
      <c r="H89" s="103" t="s">
        <v>580</v>
      </c>
      <c r="I89" s="122">
        <f>ROUND($I85*145/1000,0)</f>
        <v>540</v>
      </c>
      <c r="J89" s="309"/>
    </row>
    <row r="90" spans="1:12" ht="25.5" customHeight="1" x14ac:dyDescent="0.15">
      <c r="A90" s="147" t="s">
        <v>581</v>
      </c>
      <c r="B90" s="147">
        <v>7041</v>
      </c>
      <c r="C90" s="102" t="s">
        <v>694</v>
      </c>
      <c r="D90" s="284"/>
      <c r="E90" s="311"/>
      <c r="F90" s="105" t="s">
        <v>1390</v>
      </c>
      <c r="G90" s="145" t="s">
        <v>527</v>
      </c>
      <c r="H90" s="103" t="s">
        <v>555</v>
      </c>
      <c r="I90" s="122">
        <f>ROUND($I85*221/1000,0)</f>
        <v>824</v>
      </c>
      <c r="J90" s="309"/>
    </row>
    <row r="91" spans="1:12" ht="25.5" customHeight="1" x14ac:dyDescent="0.15">
      <c r="A91" s="147" t="s">
        <v>581</v>
      </c>
      <c r="B91" s="147">
        <v>7042</v>
      </c>
      <c r="C91" s="102" t="s">
        <v>695</v>
      </c>
      <c r="D91" s="284"/>
      <c r="E91" s="311"/>
      <c r="F91" s="105"/>
      <c r="G91" s="145" t="s">
        <v>530</v>
      </c>
      <c r="H91" s="103" t="s">
        <v>557</v>
      </c>
      <c r="I91" s="122">
        <f>ROUND(I85*208/1000,0)</f>
        <v>775</v>
      </c>
      <c r="J91" s="309"/>
    </row>
    <row r="92" spans="1:12" ht="25.5" customHeight="1" x14ac:dyDescent="0.15">
      <c r="A92" s="147" t="s">
        <v>581</v>
      </c>
      <c r="B92" s="147">
        <v>7043</v>
      </c>
      <c r="C92" s="102" t="s">
        <v>696</v>
      </c>
      <c r="D92" s="284"/>
      <c r="E92" s="311"/>
      <c r="F92" s="105"/>
      <c r="G92" s="145" t="s">
        <v>532</v>
      </c>
      <c r="H92" s="103" t="s">
        <v>559</v>
      </c>
      <c r="I92" s="122">
        <f>ROUND(I85*200/1000,0)</f>
        <v>745</v>
      </c>
      <c r="J92" s="309"/>
    </row>
    <row r="93" spans="1:12" ht="25.5" customHeight="1" x14ac:dyDescent="0.15">
      <c r="A93" s="147" t="s">
        <v>581</v>
      </c>
      <c r="B93" s="147">
        <v>7044</v>
      </c>
      <c r="C93" s="102" t="s">
        <v>697</v>
      </c>
      <c r="D93" s="284"/>
      <c r="E93" s="311"/>
      <c r="F93" s="105"/>
      <c r="G93" s="145" t="s">
        <v>534</v>
      </c>
      <c r="H93" s="103" t="s">
        <v>561</v>
      </c>
      <c r="I93" s="122">
        <f>ROUND(I85*187/1000,0)</f>
        <v>697</v>
      </c>
      <c r="J93" s="309"/>
    </row>
    <row r="94" spans="1:12" ht="25.5" customHeight="1" x14ac:dyDescent="0.15">
      <c r="A94" s="147" t="s">
        <v>581</v>
      </c>
      <c r="B94" s="147">
        <v>7045</v>
      </c>
      <c r="C94" s="102" t="s">
        <v>698</v>
      </c>
      <c r="D94" s="284"/>
      <c r="E94" s="311"/>
      <c r="F94" s="105"/>
      <c r="G94" s="145" t="s">
        <v>536</v>
      </c>
      <c r="H94" s="103" t="s">
        <v>563</v>
      </c>
      <c r="I94" s="122">
        <f>ROUND(I85*184/1000,0)</f>
        <v>686</v>
      </c>
      <c r="J94" s="309"/>
    </row>
    <row r="95" spans="1:12" ht="25.5" customHeight="1" x14ac:dyDescent="0.15">
      <c r="A95" s="147" t="s">
        <v>581</v>
      </c>
      <c r="B95" s="147">
        <v>7046</v>
      </c>
      <c r="C95" s="102" t="s">
        <v>699</v>
      </c>
      <c r="D95" s="284"/>
      <c r="E95" s="311"/>
      <c r="F95" s="105"/>
      <c r="G95" s="145" t="s">
        <v>538</v>
      </c>
      <c r="H95" s="103" t="s">
        <v>565</v>
      </c>
      <c r="I95" s="122">
        <f>ROUND(I85*163/1000,0)</f>
        <v>608</v>
      </c>
      <c r="J95" s="309"/>
    </row>
    <row r="96" spans="1:12" ht="25.5" customHeight="1" x14ac:dyDescent="0.15">
      <c r="A96" s="147" t="s">
        <v>581</v>
      </c>
      <c r="B96" s="147">
        <v>7047</v>
      </c>
      <c r="C96" s="102" t="s">
        <v>700</v>
      </c>
      <c r="D96" s="284"/>
      <c r="E96" s="311"/>
      <c r="F96" s="105"/>
      <c r="G96" s="145" t="s">
        <v>540</v>
      </c>
      <c r="H96" s="103" t="s">
        <v>565</v>
      </c>
      <c r="I96" s="122">
        <f>ROUND(I85*163/1000,0)</f>
        <v>608</v>
      </c>
      <c r="J96" s="309"/>
    </row>
    <row r="97" spans="1:12" ht="25.5" customHeight="1" x14ac:dyDescent="0.15">
      <c r="A97" s="147" t="s">
        <v>581</v>
      </c>
      <c r="B97" s="147">
        <v>7048</v>
      </c>
      <c r="C97" s="102" t="s">
        <v>701</v>
      </c>
      <c r="D97" s="284"/>
      <c r="E97" s="311"/>
      <c r="F97" s="105"/>
      <c r="G97" s="145" t="s">
        <v>542</v>
      </c>
      <c r="H97" s="103" t="s">
        <v>567</v>
      </c>
      <c r="I97" s="122">
        <f>ROUND(I85*158/1000,0)</f>
        <v>589</v>
      </c>
      <c r="J97" s="309"/>
    </row>
    <row r="98" spans="1:12" ht="25.5" customHeight="1" x14ac:dyDescent="0.15">
      <c r="A98" s="147" t="s">
        <v>581</v>
      </c>
      <c r="B98" s="147">
        <v>7049</v>
      </c>
      <c r="C98" s="102" t="s">
        <v>702</v>
      </c>
      <c r="D98" s="284"/>
      <c r="E98" s="311"/>
      <c r="F98" s="105"/>
      <c r="G98" s="145" t="s">
        <v>544</v>
      </c>
      <c r="H98" s="103" t="s">
        <v>569</v>
      </c>
      <c r="I98" s="122">
        <f>ROUND(I85*142/1000,0)</f>
        <v>529</v>
      </c>
      <c r="J98" s="309"/>
    </row>
    <row r="99" spans="1:12" ht="25.5" customHeight="1" x14ac:dyDescent="0.15">
      <c r="A99" s="147" t="s">
        <v>581</v>
      </c>
      <c r="B99" s="147">
        <v>7050</v>
      </c>
      <c r="C99" s="102" t="s">
        <v>703</v>
      </c>
      <c r="D99" s="284"/>
      <c r="E99" s="311"/>
      <c r="F99" s="105"/>
      <c r="G99" s="145" t="s">
        <v>546</v>
      </c>
      <c r="H99" s="103" t="s">
        <v>571</v>
      </c>
      <c r="I99" s="122">
        <f>ROUND(I85*139/1000,0)</f>
        <v>518</v>
      </c>
      <c r="J99" s="309"/>
    </row>
    <row r="100" spans="1:12" ht="25.5" customHeight="1" x14ac:dyDescent="0.15">
      <c r="A100" s="147" t="s">
        <v>581</v>
      </c>
      <c r="B100" s="147">
        <v>7051</v>
      </c>
      <c r="C100" s="102" t="s">
        <v>704</v>
      </c>
      <c r="D100" s="284"/>
      <c r="E100" s="311"/>
      <c r="F100" s="105"/>
      <c r="G100" s="145" t="s">
        <v>548</v>
      </c>
      <c r="H100" s="103" t="s">
        <v>573</v>
      </c>
      <c r="I100" s="122">
        <f>ROUND(I85*121/1000,0)</f>
        <v>451</v>
      </c>
      <c r="J100" s="309"/>
    </row>
    <row r="101" spans="1:12" ht="25.5" customHeight="1" x14ac:dyDescent="0.15">
      <c r="A101" s="147" t="s">
        <v>581</v>
      </c>
      <c r="B101" s="147">
        <v>7052</v>
      </c>
      <c r="C101" s="102" t="s">
        <v>705</v>
      </c>
      <c r="D101" s="284"/>
      <c r="E101" s="311"/>
      <c r="F101" s="105"/>
      <c r="G101" s="145" t="s">
        <v>550</v>
      </c>
      <c r="H101" s="103" t="s">
        <v>575</v>
      </c>
      <c r="I101" s="122">
        <f>ROUND(I85*118/1000,0)</f>
        <v>440</v>
      </c>
      <c r="J101" s="309"/>
    </row>
    <row r="102" spans="1:12" ht="25.5" customHeight="1" x14ac:dyDescent="0.15">
      <c r="A102" s="147" t="s">
        <v>581</v>
      </c>
      <c r="B102" s="147">
        <v>7053</v>
      </c>
      <c r="C102" s="102" t="s">
        <v>706</v>
      </c>
      <c r="D102" s="284"/>
      <c r="E102" s="311"/>
      <c r="F102" s="105"/>
      <c r="G102" s="145" t="s">
        <v>552</v>
      </c>
      <c r="H102" s="103" t="s">
        <v>173</v>
      </c>
      <c r="I102" s="122">
        <f>ROUND(I85*100/1000,0)</f>
        <v>373</v>
      </c>
      <c r="J102" s="309"/>
    </row>
    <row r="103" spans="1:12" ht="25.5" customHeight="1" x14ac:dyDescent="0.15">
      <c r="A103" s="147" t="s">
        <v>581</v>
      </c>
      <c r="B103" s="147">
        <v>7054</v>
      </c>
      <c r="C103" s="102" t="s">
        <v>707</v>
      </c>
      <c r="D103" s="284"/>
      <c r="E103" s="311"/>
      <c r="F103" s="105"/>
      <c r="G103" s="145" t="s">
        <v>554</v>
      </c>
      <c r="H103" s="103" t="s">
        <v>578</v>
      </c>
      <c r="I103" s="122">
        <f>ROUND(I85*76/1000,0)</f>
        <v>283</v>
      </c>
      <c r="J103" s="309"/>
    </row>
    <row r="104" spans="1:12" ht="25.5" customHeight="1" x14ac:dyDescent="0.15">
      <c r="A104" s="147" t="s">
        <v>581</v>
      </c>
      <c r="B104" s="147">
        <v>8204</v>
      </c>
      <c r="C104" s="102" t="s">
        <v>1415</v>
      </c>
      <c r="D104" s="284"/>
      <c r="E104" s="311"/>
      <c r="F104" s="105" t="s">
        <v>326</v>
      </c>
      <c r="G104" s="145"/>
      <c r="H104" s="103" t="s">
        <v>335</v>
      </c>
      <c r="I104" s="122">
        <v>-37</v>
      </c>
      <c r="J104" s="309"/>
    </row>
    <row r="105" spans="1:12" ht="25.5" customHeight="1" x14ac:dyDescent="0.15">
      <c r="A105" s="147" t="s">
        <v>581</v>
      </c>
      <c r="B105" s="147">
        <v>2241</v>
      </c>
      <c r="C105" s="102" t="s">
        <v>1372</v>
      </c>
      <c r="D105" s="284"/>
      <c r="E105" s="312" t="s">
        <v>302</v>
      </c>
      <c r="F105" s="159"/>
      <c r="G105" s="160"/>
      <c r="H105" s="103"/>
      <c r="I105" s="122">
        <v>123</v>
      </c>
      <c r="J105" s="308" t="s">
        <v>10</v>
      </c>
      <c r="L105" s="106"/>
    </row>
    <row r="106" spans="1:12" ht="25.5" customHeight="1" x14ac:dyDescent="0.15">
      <c r="A106" s="147" t="s">
        <v>581</v>
      </c>
      <c r="B106" s="147">
        <v>2242</v>
      </c>
      <c r="C106" s="102" t="s">
        <v>1416</v>
      </c>
      <c r="D106" s="284"/>
      <c r="E106" s="312"/>
      <c r="F106" s="105" t="s">
        <v>1383</v>
      </c>
      <c r="G106" s="145"/>
      <c r="H106" s="103" t="s">
        <v>1394</v>
      </c>
      <c r="I106" s="122">
        <f>ROUND(I105*245/1000,0)</f>
        <v>30</v>
      </c>
      <c r="J106" s="309"/>
      <c r="L106" s="106"/>
    </row>
    <row r="107" spans="1:12" ht="25.5" customHeight="1" x14ac:dyDescent="0.15">
      <c r="A107" s="147" t="s">
        <v>581</v>
      </c>
      <c r="B107" s="147">
        <v>2243</v>
      </c>
      <c r="C107" s="102" t="s">
        <v>1417</v>
      </c>
      <c r="D107" s="284"/>
      <c r="E107" s="312"/>
      <c r="F107" s="105" t="s">
        <v>1385</v>
      </c>
      <c r="G107" s="145"/>
      <c r="H107" s="103" t="s">
        <v>1396</v>
      </c>
      <c r="I107" s="122">
        <f>ROUND(I105*224/1000,0)</f>
        <v>28</v>
      </c>
      <c r="J107" s="309"/>
      <c r="L107" s="106"/>
    </row>
    <row r="108" spans="1:12" ht="25.5" customHeight="1" x14ac:dyDescent="0.15">
      <c r="A108" s="147" t="s">
        <v>581</v>
      </c>
      <c r="B108" s="147">
        <v>2244</v>
      </c>
      <c r="C108" s="102" t="s">
        <v>1418</v>
      </c>
      <c r="D108" s="284"/>
      <c r="E108" s="312"/>
      <c r="F108" s="105" t="s">
        <v>1387</v>
      </c>
      <c r="G108" s="145"/>
      <c r="H108" s="103" t="s">
        <v>1398</v>
      </c>
      <c r="I108" s="122">
        <f>ROUND(I105*182/1000,0)</f>
        <v>22</v>
      </c>
      <c r="J108" s="309"/>
      <c r="L108" s="106"/>
    </row>
    <row r="109" spans="1:12" ht="25.5" customHeight="1" x14ac:dyDescent="0.15">
      <c r="A109" s="147" t="s">
        <v>581</v>
      </c>
      <c r="B109" s="147">
        <v>7140</v>
      </c>
      <c r="C109" s="102" t="s">
        <v>647</v>
      </c>
      <c r="D109" s="284"/>
      <c r="E109" s="312"/>
      <c r="F109" s="105" t="s">
        <v>1389</v>
      </c>
      <c r="G109" s="145"/>
      <c r="H109" s="103" t="s">
        <v>580</v>
      </c>
      <c r="I109" s="122">
        <f>ROUND($I105*145/1000,0)</f>
        <v>18</v>
      </c>
      <c r="J109" s="309"/>
      <c r="L109" s="106"/>
    </row>
    <row r="110" spans="1:12" ht="25.5" customHeight="1" x14ac:dyDescent="0.15">
      <c r="A110" s="147" t="s">
        <v>581</v>
      </c>
      <c r="B110" s="147">
        <v>7141</v>
      </c>
      <c r="C110" s="102" t="s">
        <v>648</v>
      </c>
      <c r="D110" s="284"/>
      <c r="E110" s="312"/>
      <c r="F110" s="105" t="s">
        <v>1390</v>
      </c>
      <c r="G110" s="145" t="s">
        <v>527</v>
      </c>
      <c r="H110" s="103" t="s">
        <v>555</v>
      </c>
      <c r="I110" s="122">
        <f>ROUND($I105*221/1000,0)</f>
        <v>27</v>
      </c>
      <c r="J110" s="309"/>
      <c r="L110" s="106"/>
    </row>
    <row r="111" spans="1:12" ht="25.5" customHeight="1" x14ac:dyDescent="0.15">
      <c r="A111" s="147" t="s">
        <v>581</v>
      </c>
      <c r="B111" s="147">
        <v>7142</v>
      </c>
      <c r="C111" s="102" t="s">
        <v>649</v>
      </c>
      <c r="D111" s="284"/>
      <c r="E111" s="312"/>
      <c r="F111" s="105"/>
      <c r="G111" s="145" t="s">
        <v>530</v>
      </c>
      <c r="H111" s="103" t="s">
        <v>557</v>
      </c>
      <c r="I111" s="122">
        <f>ROUND(I105*208/1000,0)</f>
        <v>26</v>
      </c>
      <c r="J111" s="309"/>
      <c r="L111" s="106"/>
    </row>
    <row r="112" spans="1:12" ht="25.5" customHeight="1" x14ac:dyDescent="0.15">
      <c r="A112" s="147" t="s">
        <v>581</v>
      </c>
      <c r="B112" s="147">
        <v>7143</v>
      </c>
      <c r="C112" s="102" t="s">
        <v>650</v>
      </c>
      <c r="D112" s="284"/>
      <c r="E112" s="312"/>
      <c r="F112" s="105"/>
      <c r="G112" s="145" t="s">
        <v>532</v>
      </c>
      <c r="H112" s="103" t="s">
        <v>559</v>
      </c>
      <c r="I112" s="122">
        <f>ROUND(I105*200/1000,0)</f>
        <v>25</v>
      </c>
      <c r="J112" s="309"/>
      <c r="L112" s="106"/>
    </row>
    <row r="113" spans="1:12" ht="25.5" customHeight="1" x14ac:dyDescent="0.15">
      <c r="A113" s="147" t="s">
        <v>581</v>
      </c>
      <c r="B113" s="147">
        <v>7144</v>
      </c>
      <c r="C113" s="102" t="s">
        <v>651</v>
      </c>
      <c r="D113" s="284"/>
      <c r="E113" s="312"/>
      <c r="F113" s="105"/>
      <c r="G113" s="145" t="s">
        <v>534</v>
      </c>
      <c r="H113" s="103" t="s">
        <v>561</v>
      </c>
      <c r="I113" s="122">
        <f>ROUND(I105*187/1000,0)</f>
        <v>23</v>
      </c>
      <c r="J113" s="309"/>
      <c r="L113" s="106"/>
    </row>
    <row r="114" spans="1:12" ht="25.5" customHeight="1" x14ac:dyDescent="0.15">
      <c r="A114" s="147" t="s">
        <v>581</v>
      </c>
      <c r="B114" s="147">
        <v>7145</v>
      </c>
      <c r="C114" s="102" t="s">
        <v>652</v>
      </c>
      <c r="D114" s="284"/>
      <c r="E114" s="312"/>
      <c r="F114" s="105"/>
      <c r="G114" s="145" t="s">
        <v>536</v>
      </c>
      <c r="H114" s="103" t="s">
        <v>563</v>
      </c>
      <c r="I114" s="122">
        <f>ROUND(I105*184/1000,0)</f>
        <v>23</v>
      </c>
      <c r="J114" s="309"/>
      <c r="L114" s="106"/>
    </row>
    <row r="115" spans="1:12" ht="25.5" customHeight="1" x14ac:dyDescent="0.15">
      <c r="A115" s="147" t="s">
        <v>581</v>
      </c>
      <c r="B115" s="147">
        <v>7146</v>
      </c>
      <c r="C115" s="102" t="s">
        <v>653</v>
      </c>
      <c r="D115" s="284"/>
      <c r="E115" s="312"/>
      <c r="F115" s="105"/>
      <c r="G115" s="145" t="s">
        <v>538</v>
      </c>
      <c r="H115" s="103" t="s">
        <v>565</v>
      </c>
      <c r="I115" s="122">
        <f>ROUND(I105*163/1000,0)</f>
        <v>20</v>
      </c>
      <c r="J115" s="309"/>
      <c r="L115" s="106"/>
    </row>
    <row r="116" spans="1:12" ht="25.5" customHeight="1" x14ac:dyDescent="0.15">
      <c r="A116" s="147" t="s">
        <v>581</v>
      </c>
      <c r="B116" s="147">
        <v>7147</v>
      </c>
      <c r="C116" s="102" t="s">
        <v>654</v>
      </c>
      <c r="D116" s="284"/>
      <c r="E116" s="312"/>
      <c r="F116" s="105"/>
      <c r="G116" s="145" t="s">
        <v>540</v>
      </c>
      <c r="H116" s="103" t="s">
        <v>565</v>
      </c>
      <c r="I116" s="122">
        <f>ROUND(I105*163/1000,0)</f>
        <v>20</v>
      </c>
      <c r="J116" s="309"/>
      <c r="L116" s="106"/>
    </row>
    <row r="117" spans="1:12" ht="25.5" customHeight="1" x14ac:dyDescent="0.15">
      <c r="A117" s="147" t="s">
        <v>581</v>
      </c>
      <c r="B117" s="147">
        <v>7148</v>
      </c>
      <c r="C117" s="102" t="s">
        <v>655</v>
      </c>
      <c r="D117" s="284"/>
      <c r="E117" s="312"/>
      <c r="F117" s="105"/>
      <c r="G117" s="145" t="s">
        <v>542</v>
      </c>
      <c r="H117" s="103" t="s">
        <v>567</v>
      </c>
      <c r="I117" s="122">
        <f>ROUND(I105*158/1000,0)</f>
        <v>19</v>
      </c>
      <c r="J117" s="309"/>
      <c r="L117" s="106"/>
    </row>
    <row r="118" spans="1:12" ht="25.5" customHeight="1" x14ac:dyDescent="0.15">
      <c r="A118" s="147" t="s">
        <v>581</v>
      </c>
      <c r="B118" s="147">
        <v>7149</v>
      </c>
      <c r="C118" s="102" t="s">
        <v>656</v>
      </c>
      <c r="D118" s="284"/>
      <c r="E118" s="312"/>
      <c r="F118" s="105"/>
      <c r="G118" s="145" t="s">
        <v>544</v>
      </c>
      <c r="H118" s="103" t="s">
        <v>569</v>
      </c>
      <c r="I118" s="122">
        <f>ROUND(I105*142/1000,0)</f>
        <v>17</v>
      </c>
      <c r="J118" s="309"/>
      <c r="L118" s="106"/>
    </row>
    <row r="119" spans="1:12" ht="25.5" customHeight="1" x14ac:dyDescent="0.15">
      <c r="A119" s="147" t="s">
        <v>581</v>
      </c>
      <c r="B119" s="147">
        <v>7150</v>
      </c>
      <c r="C119" s="102" t="s">
        <v>657</v>
      </c>
      <c r="D119" s="284"/>
      <c r="E119" s="312"/>
      <c r="F119" s="105"/>
      <c r="G119" s="145" t="s">
        <v>546</v>
      </c>
      <c r="H119" s="103" t="s">
        <v>571</v>
      </c>
      <c r="I119" s="122">
        <f>ROUND(I105*139/1000,0)</f>
        <v>17</v>
      </c>
      <c r="J119" s="309"/>
      <c r="L119" s="106"/>
    </row>
    <row r="120" spans="1:12" ht="25.5" customHeight="1" x14ac:dyDescent="0.15">
      <c r="A120" s="147" t="s">
        <v>581</v>
      </c>
      <c r="B120" s="147">
        <v>7151</v>
      </c>
      <c r="C120" s="102" t="s">
        <v>658</v>
      </c>
      <c r="D120" s="284"/>
      <c r="E120" s="312"/>
      <c r="F120" s="105"/>
      <c r="G120" s="145" t="s">
        <v>548</v>
      </c>
      <c r="H120" s="103" t="s">
        <v>573</v>
      </c>
      <c r="I120" s="122">
        <f>ROUND(I105*121/1000,0)</f>
        <v>15</v>
      </c>
      <c r="J120" s="309"/>
      <c r="L120" s="106"/>
    </row>
    <row r="121" spans="1:12" ht="25.5" customHeight="1" x14ac:dyDescent="0.15">
      <c r="A121" s="147" t="s">
        <v>581</v>
      </c>
      <c r="B121" s="147">
        <v>7152</v>
      </c>
      <c r="C121" s="102" t="s">
        <v>659</v>
      </c>
      <c r="D121" s="284"/>
      <c r="E121" s="312"/>
      <c r="F121" s="105"/>
      <c r="G121" s="145" t="s">
        <v>550</v>
      </c>
      <c r="H121" s="103" t="s">
        <v>575</v>
      </c>
      <c r="I121" s="122">
        <f>ROUND(I105*118/1000,0)</f>
        <v>15</v>
      </c>
      <c r="J121" s="309"/>
      <c r="L121" s="106"/>
    </row>
    <row r="122" spans="1:12" ht="25.5" customHeight="1" x14ac:dyDescent="0.15">
      <c r="A122" s="147" t="s">
        <v>581</v>
      </c>
      <c r="B122" s="147">
        <v>7153</v>
      </c>
      <c r="C122" s="102" t="s">
        <v>660</v>
      </c>
      <c r="D122" s="284"/>
      <c r="E122" s="312"/>
      <c r="F122" s="105"/>
      <c r="G122" s="145" t="s">
        <v>552</v>
      </c>
      <c r="H122" s="103" t="s">
        <v>173</v>
      </c>
      <c r="I122" s="122">
        <f>ROUND(I105*100/1000,0)</f>
        <v>12</v>
      </c>
      <c r="J122" s="309"/>
      <c r="L122" s="106"/>
    </row>
    <row r="123" spans="1:12" ht="25.5" customHeight="1" x14ac:dyDescent="0.15">
      <c r="A123" s="147" t="s">
        <v>581</v>
      </c>
      <c r="B123" s="147">
        <v>7154</v>
      </c>
      <c r="C123" s="102" t="s">
        <v>661</v>
      </c>
      <c r="D123" s="284"/>
      <c r="E123" s="312"/>
      <c r="F123" s="105"/>
      <c r="G123" s="145" t="s">
        <v>554</v>
      </c>
      <c r="H123" s="103" t="s">
        <v>578</v>
      </c>
      <c r="I123" s="122">
        <f>ROUND(I105*76/1000,0)</f>
        <v>9</v>
      </c>
      <c r="J123" s="309"/>
      <c r="L123" s="106"/>
    </row>
    <row r="124" spans="1:12" ht="25.5" customHeight="1" x14ac:dyDescent="0.15">
      <c r="A124" s="147" t="s">
        <v>581</v>
      </c>
      <c r="B124" s="147">
        <v>8205</v>
      </c>
      <c r="C124" s="102" t="s">
        <v>1419</v>
      </c>
      <c r="D124" s="284"/>
      <c r="E124" s="312"/>
      <c r="F124" s="105" t="s">
        <v>326</v>
      </c>
      <c r="G124" s="145"/>
      <c r="H124" s="103" t="s">
        <v>329</v>
      </c>
      <c r="I124" s="122">
        <v>-1</v>
      </c>
      <c r="J124" s="309"/>
      <c r="L124" s="106"/>
    </row>
    <row r="125" spans="1:12" ht="25.5" customHeight="1" x14ac:dyDescent="0.15">
      <c r="A125" s="147" t="s">
        <v>581</v>
      </c>
      <c r="B125" s="147">
        <v>2301</v>
      </c>
      <c r="C125" s="105" t="s">
        <v>147</v>
      </c>
      <c r="D125" s="313" t="s">
        <v>482</v>
      </c>
      <c r="E125" s="311"/>
      <c r="F125" s="105" t="s">
        <v>18</v>
      </c>
      <c r="G125" s="145"/>
      <c r="H125" s="103"/>
      <c r="I125" s="122">
        <v>200</v>
      </c>
      <c r="J125" s="314" t="s">
        <v>172</v>
      </c>
      <c r="L125" s="106"/>
    </row>
    <row r="126" spans="1:12" ht="25.5" customHeight="1" x14ac:dyDescent="0.15">
      <c r="A126" s="147" t="s">
        <v>581</v>
      </c>
      <c r="B126" s="147">
        <v>2411</v>
      </c>
      <c r="C126" s="105" t="s">
        <v>156</v>
      </c>
      <c r="D126" s="284" t="s">
        <v>483</v>
      </c>
      <c r="E126" s="284"/>
      <c r="F126" s="105" t="s">
        <v>337</v>
      </c>
      <c r="G126" s="145"/>
      <c r="H126" s="108" t="s">
        <v>338</v>
      </c>
      <c r="I126" s="122">
        <v>100</v>
      </c>
      <c r="J126" s="314"/>
    </row>
    <row r="127" spans="1:12" ht="25.5" customHeight="1" x14ac:dyDescent="0.15">
      <c r="A127" s="147" t="s">
        <v>581</v>
      </c>
      <c r="B127" s="147">
        <v>2421</v>
      </c>
      <c r="C127" s="109" t="s">
        <v>226</v>
      </c>
      <c r="D127" s="284"/>
      <c r="E127" s="284"/>
      <c r="F127" s="105" t="s">
        <v>166</v>
      </c>
      <c r="G127" s="145"/>
      <c r="H127" s="108" t="s">
        <v>339</v>
      </c>
      <c r="I127" s="122">
        <v>200</v>
      </c>
      <c r="J127" s="314"/>
    </row>
    <row r="128" spans="1:12" ht="25.5" customHeight="1" x14ac:dyDescent="0.15">
      <c r="A128" s="147" t="s">
        <v>581</v>
      </c>
      <c r="B128" s="147">
        <v>6302</v>
      </c>
      <c r="C128" s="105" t="s">
        <v>341</v>
      </c>
      <c r="D128" s="284" t="s">
        <v>340</v>
      </c>
      <c r="E128" s="284"/>
      <c r="F128" s="105" t="s">
        <v>342</v>
      </c>
      <c r="G128" s="145"/>
      <c r="H128" s="108" t="s">
        <v>343</v>
      </c>
      <c r="I128" s="122">
        <v>50</v>
      </c>
      <c r="J128" s="161" t="s">
        <v>662</v>
      </c>
    </row>
    <row r="129" spans="1:12" ht="25.5" customHeight="1" x14ac:dyDescent="0.15">
      <c r="A129" s="67"/>
      <c r="B129" s="67"/>
      <c r="C129" s="75"/>
      <c r="D129" s="110"/>
      <c r="E129" s="110"/>
      <c r="F129" s="111"/>
      <c r="G129" s="111"/>
      <c r="H129" s="112"/>
      <c r="I129" s="72"/>
      <c r="J129" s="113"/>
      <c r="L129" s="106"/>
    </row>
    <row r="130" spans="1:12" ht="30" customHeight="1" x14ac:dyDescent="0.15">
      <c r="A130" s="167" t="s">
        <v>327</v>
      </c>
      <c r="B130" s="67"/>
      <c r="C130" s="75"/>
      <c r="D130" s="110"/>
      <c r="E130" s="110"/>
      <c r="F130" s="111"/>
      <c r="G130" s="111"/>
      <c r="H130" s="112"/>
      <c r="I130" s="72"/>
      <c r="J130" s="113"/>
      <c r="L130" s="106"/>
    </row>
    <row r="131" spans="1:12" ht="30" customHeight="1" x14ac:dyDescent="0.15">
      <c r="A131" s="202" t="s">
        <v>2</v>
      </c>
      <c r="B131" s="202"/>
      <c r="C131" s="294" t="s">
        <v>3</v>
      </c>
      <c r="D131" s="294" t="s">
        <v>4</v>
      </c>
      <c r="E131" s="294"/>
      <c r="F131" s="294"/>
      <c r="G131" s="294"/>
      <c r="H131" s="294"/>
      <c r="I131" s="295" t="s">
        <v>490</v>
      </c>
      <c r="J131" s="294" t="s">
        <v>8</v>
      </c>
      <c r="L131" s="106"/>
    </row>
    <row r="132" spans="1:12" ht="25.5" customHeight="1" x14ac:dyDescent="0.15">
      <c r="A132" s="153" t="s">
        <v>0</v>
      </c>
      <c r="B132" s="153" t="s">
        <v>1</v>
      </c>
      <c r="C132" s="294"/>
      <c r="D132" s="294"/>
      <c r="E132" s="294"/>
      <c r="F132" s="294"/>
      <c r="G132" s="294"/>
      <c r="H132" s="294"/>
      <c r="I132" s="296"/>
      <c r="J132" s="294"/>
      <c r="L132" s="106"/>
    </row>
    <row r="133" spans="1:12" ht="25.5" customHeight="1" x14ac:dyDescent="0.15">
      <c r="A133" s="280" t="s">
        <v>225</v>
      </c>
      <c r="B133" s="281"/>
      <c r="C133" s="281"/>
      <c r="D133" s="281"/>
      <c r="E133" s="281"/>
      <c r="F133" s="281"/>
      <c r="G133" s="281"/>
      <c r="H133" s="281"/>
      <c r="I133" s="281"/>
      <c r="J133" s="283"/>
      <c r="L133" s="106"/>
    </row>
    <row r="134" spans="1:12" ht="25.5" customHeight="1" x14ac:dyDescent="0.15">
      <c r="A134" s="147" t="s">
        <v>581</v>
      </c>
      <c r="B134" s="147">
        <v>2011</v>
      </c>
      <c r="C134" s="105" t="s">
        <v>1420</v>
      </c>
      <c r="D134" s="184" t="s">
        <v>324</v>
      </c>
      <c r="E134" s="183" t="s">
        <v>325</v>
      </c>
      <c r="F134" s="285"/>
      <c r="G134" s="285"/>
      <c r="H134" s="285"/>
      <c r="I134" s="104">
        <v>1058</v>
      </c>
      <c r="J134" s="187" t="s">
        <v>323</v>
      </c>
      <c r="L134" s="106"/>
    </row>
    <row r="135" spans="1:12" ht="25.5" customHeight="1" x14ac:dyDescent="0.15">
      <c r="A135" s="147" t="s">
        <v>581</v>
      </c>
      <c r="B135" s="147">
        <v>2012</v>
      </c>
      <c r="C135" s="105" t="s">
        <v>1421</v>
      </c>
      <c r="D135" s="184"/>
      <c r="E135" s="183"/>
      <c r="F135" s="105" t="s">
        <v>1383</v>
      </c>
      <c r="G135" s="145"/>
      <c r="H135" s="103" t="s">
        <v>1394</v>
      </c>
      <c r="I135" s="154">
        <f>ROUND(I134*245/1000,0)</f>
        <v>259</v>
      </c>
      <c r="J135" s="188"/>
      <c r="L135" s="106"/>
    </row>
    <row r="136" spans="1:12" ht="25.5" customHeight="1" x14ac:dyDescent="0.15">
      <c r="A136" s="147" t="s">
        <v>581</v>
      </c>
      <c r="B136" s="147">
        <v>2013</v>
      </c>
      <c r="C136" s="105" t="s">
        <v>1422</v>
      </c>
      <c r="D136" s="184"/>
      <c r="E136" s="183"/>
      <c r="F136" s="105" t="s">
        <v>1385</v>
      </c>
      <c r="G136" s="145"/>
      <c r="H136" s="103" t="s">
        <v>1396</v>
      </c>
      <c r="I136" s="154">
        <f>ROUND(I134*224/1000,0)</f>
        <v>237</v>
      </c>
      <c r="J136" s="188"/>
      <c r="L136" s="106"/>
    </row>
    <row r="137" spans="1:12" ht="25.5" customHeight="1" x14ac:dyDescent="0.15">
      <c r="A137" s="147" t="s">
        <v>581</v>
      </c>
      <c r="B137" s="147">
        <v>2014</v>
      </c>
      <c r="C137" s="105" t="s">
        <v>1423</v>
      </c>
      <c r="D137" s="184"/>
      <c r="E137" s="183"/>
      <c r="F137" s="105" t="s">
        <v>1387</v>
      </c>
      <c r="G137" s="145"/>
      <c r="H137" s="103" t="s">
        <v>1398</v>
      </c>
      <c r="I137" s="154">
        <f>ROUND(I134*182/1000,0)</f>
        <v>193</v>
      </c>
      <c r="J137" s="188"/>
      <c r="L137" s="106"/>
    </row>
    <row r="138" spans="1:12" ht="25.5" customHeight="1" x14ac:dyDescent="0.15">
      <c r="A138" s="147" t="s">
        <v>581</v>
      </c>
      <c r="B138" s="147">
        <v>7200</v>
      </c>
      <c r="C138" s="105" t="s">
        <v>663</v>
      </c>
      <c r="D138" s="184"/>
      <c r="E138" s="183"/>
      <c r="F138" s="105" t="s">
        <v>1389</v>
      </c>
      <c r="G138" s="145"/>
      <c r="H138" s="103" t="s">
        <v>580</v>
      </c>
      <c r="I138" s="154">
        <f>ROUND($I134*145/1000,0)</f>
        <v>153</v>
      </c>
      <c r="J138" s="188"/>
      <c r="L138" s="106"/>
    </row>
    <row r="139" spans="1:12" ht="25.5" customHeight="1" x14ac:dyDescent="0.15">
      <c r="A139" s="147" t="s">
        <v>581</v>
      </c>
      <c r="B139" s="147">
        <v>7201</v>
      </c>
      <c r="C139" s="105" t="s">
        <v>664</v>
      </c>
      <c r="D139" s="184"/>
      <c r="E139" s="183"/>
      <c r="F139" s="105" t="s">
        <v>1390</v>
      </c>
      <c r="G139" s="145" t="s">
        <v>527</v>
      </c>
      <c r="H139" s="103" t="s">
        <v>555</v>
      </c>
      <c r="I139" s="154">
        <f>ROUND($I134*221/1000,0)</f>
        <v>234</v>
      </c>
      <c r="J139" s="188"/>
      <c r="L139" s="106"/>
    </row>
    <row r="140" spans="1:12" ht="25.5" customHeight="1" x14ac:dyDescent="0.15">
      <c r="A140" s="147" t="s">
        <v>581</v>
      </c>
      <c r="B140" s="147">
        <v>7202</v>
      </c>
      <c r="C140" s="105" t="s">
        <v>665</v>
      </c>
      <c r="D140" s="184"/>
      <c r="E140" s="183"/>
      <c r="F140" s="105"/>
      <c r="G140" s="145" t="s">
        <v>530</v>
      </c>
      <c r="H140" s="103" t="s">
        <v>557</v>
      </c>
      <c r="I140" s="154">
        <f>ROUND(I134*208/1000,0)</f>
        <v>220</v>
      </c>
      <c r="J140" s="188"/>
      <c r="L140" s="106"/>
    </row>
    <row r="141" spans="1:12" ht="25.5" customHeight="1" x14ac:dyDescent="0.15">
      <c r="A141" s="147" t="s">
        <v>581</v>
      </c>
      <c r="B141" s="147">
        <v>7203</v>
      </c>
      <c r="C141" s="105" t="s">
        <v>666</v>
      </c>
      <c r="D141" s="184"/>
      <c r="E141" s="183"/>
      <c r="F141" s="105"/>
      <c r="G141" s="145" t="s">
        <v>532</v>
      </c>
      <c r="H141" s="103" t="s">
        <v>559</v>
      </c>
      <c r="I141" s="154">
        <f>ROUND(I134*200/1000,0)</f>
        <v>212</v>
      </c>
      <c r="J141" s="188"/>
      <c r="L141" s="106"/>
    </row>
    <row r="142" spans="1:12" ht="25.5" customHeight="1" x14ac:dyDescent="0.15">
      <c r="A142" s="147" t="s">
        <v>581</v>
      </c>
      <c r="B142" s="147">
        <v>7204</v>
      </c>
      <c r="C142" s="105" t="s">
        <v>667</v>
      </c>
      <c r="D142" s="184"/>
      <c r="E142" s="183"/>
      <c r="F142" s="105"/>
      <c r="G142" s="145" t="s">
        <v>534</v>
      </c>
      <c r="H142" s="103" t="s">
        <v>561</v>
      </c>
      <c r="I142" s="154">
        <f>ROUND(I134*187/1000,0)</f>
        <v>198</v>
      </c>
      <c r="J142" s="188"/>
      <c r="L142" s="106"/>
    </row>
    <row r="143" spans="1:12" ht="25.5" customHeight="1" x14ac:dyDescent="0.15">
      <c r="A143" s="147" t="s">
        <v>581</v>
      </c>
      <c r="B143" s="147">
        <v>7205</v>
      </c>
      <c r="C143" s="105" t="s">
        <v>668</v>
      </c>
      <c r="D143" s="184"/>
      <c r="E143" s="183"/>
      <c r="F143" s="105"/>
      <c r="G143" s="145" t="s">
        <v>536</v>
      </c>
      <c r="H143" s="103" t="s">
        <v>563</v>
      </c>
      <c r="I143" s="154">
        <f>ROUND(I134*184/1000,0)</f>
        <v>195</v>
      </c>
      <c r="J143" s="188"/>
      <c r="L143" s="106"/>
    </row>
    <row r="144" spans="1:12" ht="25.5" customHeight="1" x14ac:dyDescent="0.15">
      <c r="A144" s="147" t="s">
        <v>581</v>
      </c>
      <c r="B144" s="147">
        <v>7206</v>
      </c>
      <c r="C144" s="105" t="s">
        <v>669</v>
      </c>
      <c r="D144" s="184"/>
      <c r="E144" s="183"/>
      <c r="F144" s="105"/>
      <c r="G144" s="145" t="s">
        <v>538</v>
      </c>
      <c r="H144" s="103" t="s">
        <v>565</v>
      </c>
      <c r="I144" s="154">
        <f>ROUND(I134*163/1000,0)</f>
        <v>172</v>
      </c>
      <c r="J144" s="188"/>
      <c r="L144" s="106"/>
    </row>
    <row r="145" spans="1:12" ht="25.5" customHeight="1" x14ac:dyDescent="0.15">
      <c r="A145" s="147" t="s">
        <v>581</v>
      </c>
      <c r="B145" s="147">
        <v>7207</v>
      </c>
      <c r="C145" s="105" t="s">
        <v>670</v>
      </c>
      <c r="D145" s="184"/>
      <c r="E145" s="183"/>
      <c r="F145" s="105"/>
      <c r="G145" s="145" t="s">
        <v>540</v>
      </c>
      <c r="H145" s="103" t="s">
        <v>565</v>
      </c>
      <c r="I145" s="154">
        <f>ROUND(I134*163/1000,0)</f>
        <v>172</v>
      </c>
      <c r="J145" s="188"/>
      <c r="L145" s="106"/>
    </row>
    <row r="146" spans="1:12" ht="25.5" customHeight="1" x14ac:dyDescent="0.15">
      <c r="A146" s="147" t="s">
        <v>581</v>
      </c>
      <c r="B146" s="147">
        <v>7208</v>
      </c>
      <c r="C146" s="105" t="s">
        <v>671</v>
      </c>
      <c r="D146" s="184"/>
      <c r="E146" s="183"/>
      <c r="F146" s="105"/>
      <c r="G146" s="145" t="s">
        <v>542</v>
      </c>
      <c r="H146" s="103" t="s">
        <v>567</v>
      </c>
      <c r="I146" s="154">
        <f>ROUND(I134*158/1000,0)</f>
        <v>167</v>
      </c>
      <c r="J146" s="188"/>
      <c r="L146" s="106"/>
    </row>
    <row r="147" spans="1:12" ht="25.5" customHeight="1" x14ac:dyDescent="0.15">
      <c r="A147" s="147" t="s">
        <v>581</v>
      </c>
      <c r="B147" s="147">
        <v>7209</v>
      </c>
      <c r="C147" s="105" t="s">
        <v>672</v>
      </c>
      <c r="D147" s="184"/>
      <c r="E147" s="183"/>
      <c r="F147" s="105"/>
      <c r="G147" s="145" t="s">
        <v>544</v>
      </c>
      <c r="H147" s="103" t="s">
        <v>569</v>
      </c>
      <c r="I147" s="154">
        <f>ROUND(I134*142/1000,0)</f>
        <v>150</v>
      </c>
      <c r="J147" s="188"/>
      <c r="L147" s="106"/>
    </row>
    <row r="148" spans="1:12" ht="25.5" customHeight="1" x14ac:dyDescent="0.15">
      <c r="A148" s="147" t="s">
        <v>581</v>
      </c>
      <c r="B148" s="147">
        <v>7210</v>
      </c>
      <c r="C148" s="105" t="s">
        <v>673</v>
      </c>
      <c r="D148" s="184"/>
      <c r="E148" s="183"/>
      <c r="F148" s="105"/>
      <c r="G148" s="145" t="s">
        <v>546</v>
      </c>
      <c r="H148" s="103" t="s">
        <v>571</v>
      </c>
      <c r="I148" s="154">
        <f>ROUND(I134*139/1000,0)</f>
        <v>147</v>
      </c>
      <c r="J148" s="188"/>
      <c r="L148" s="106"/>
    </row>
    <row r="149" spans="1:12" ht="25.5" customHeight="1" x14ac:dyDescent="0.15">
      <c r="A149" s="147" t="s">
        <v>581</v>
      </c>
      <c r="B149" s="147">
        <v>7211</v>
      </c>
      <c r="C149" s="105" t="s">
        <v>674</v>
      </c>
      <c r="D149" s="184"/>
      <c r="E149" s="183"/>
      <c r="F149" s="105"/>
      <c r="G149" s="145" t="s">
        <v>548</v>
      </c>
      <c r="H149" s="103" t="s">
        <v>573</v>
      </c>
      <c r="I149" s="154">
        <f>ROUND(I134*121/1000,0)</f>
        <v>128</v>
      </c>
      <c r="J149" s="188"/>
      <c r="L149" s="106"/>
    </row>
    <row r="150" spans="1:12" ht="25.5" customHeight="1" x14ac:dyDescent="0.15">
      <c r="A150" s="147" t="s">
        <v>581</v>
      </c>
      <c r="B150" s="147">
        <v>7212</v>
      </c>
      <c r="C150" s="105" t="s">
        <v>675</v>
      </c>
      <c r="D150" s="184"/>
      <c r="E150" s="183"/>
      <c r="F150" s="105"/>
      <c r="G150" s="145" t="s">
        <v>550</v>
      </c>
      <c r="H150" s="103" t="s">
        <v>575</v>
      </c>
      <c r="I150" s="154">
        <f>ROUND(I134*118/1000,0)</f>
        <v>125</v>
      </c>
      <c r="J150" s="188"/>
      <c r="L150" s="106"/>
    </row>
    <row r="151" spans="1:12" ht="25.5" customHeight="1" x14ac:dyDescent="0.15">
      <c r="A151" s="147" t="s">
        <v>581</v>
      </c>
      <c r="B151" s="147">
        <v>7213</v>
      </c>
      <c r="C151" s="105" t="s">
        <v>676</v>
      </c>
      <c r="D151" s="184"/>
      <c r="E151" s="183"/>
      <c r="F151" s="105"/>
      <c r="G151" s="145" t="s">
        <v>552</v>
      </c>
      <c r="H151" s="103" t="s">
        <v>173</v>
      </c>
      <c r="I151" s="154">
        <f>ROUND(I134*100/1000,0)</f>
        <v>106</v>
      </c>
      <c r="J151" s="188"/>
      <c r="L151" s="106"/>
    </row>
    <row r="152" spans="1:12" ht="25.5" customHeight="1" x14ac:dyDescent="0.15">
      <c r="A152" s="147" t="s">
        <v>581</v>
      </c>
      <c r="B152" s="147">
        <v>7214</v>
      </c>
      <c r="C152" s="105" t="s">
        <v>677</v>
      </c>
      <c r="D152" s="184"/>
      <c r="E152" s="183"/>
      <c r="F152" s="105"/>
      <c r="G152" s="145" t="s">
        <v>554</v>
      </c>
      <c r="H152" s="103" t="s">
        <v>578</v>
      </c>
      <c r="I152" s="154">
        <f>ROUND(I134*76/1000,0)</f>
        <v>80</v>
      </c>
      <c r="J152" s="188"/>
      <c r="L152" s="106"/>
    </row>
    <row r="153" spans="1:12" ht="25.5" customHeight="1" x14ac:dyDescent="0.15">
      <c r="A153" s="147" t="s">
        <v>581</v>
      </c>
      <c r="B153" s="147">
        <v>8301</v>
      </c>
      <c r="C153" s="152" t="s">
        <v>1424</v>
      </c>
      <c r="D153" s="184"/>
      <c r="E153" s="183"/>
      <c r="F153" s="105" t="s">
        <v>326</v>
      </c>
      <c r="G153" s="145"/>
      <c r="H153" s="103" t="s">
        <v>351</v>
      </c>
      <c r="I153" s="122">
        <v>-11</v>
      </c>
      <c r="J153" s="189"/>
      <c r="L153" s="106"/>
    </row>
    <row r="154" spans="1:12" ht="25.5" customHeight="1" x14ac:dyDescent="0.15">
      <c r="A154" s="147" t="s">
        <v>581</v>
      </c>
      <c r="B154" s="147">
        <v>2211</v>
      </c>
      <c r="C154" s="105" t="s">
        <v>1425</v>
      </c>
      <c r="D154" s="184"/>
      <c r="E154" s="184" t="s">
        <v>328</v>
      </c>
      <c r="F154" s="297"/>
      <c r="G154" s="298"/>
      <c r="H154" s="299"/>
      <c r="I154" s="104">
        <v>35</v>
      </c>
      <c r="J154" s="183" t="s">
        <v>227</v>
      </c>
      <c r="L154" s="106"/>
    </row>
    <row r="155" spans="1:12" ht="25.5" customHeight="1" x14ac:dyDescent="0.15">
      <c r="A155" s="147" t="s">
        <v>581</v>
      </c>
      <c r="B155" s="147">
        <v>2212</v>
      </c>
      <c r="C155" s="105" t="s">
        <v>1426</v>
      </c>
      <c r="D155" s="184"/>
      <c r="E155" s="184"/>
      <c r="F155" s="105" t="s">
        <v>1383</v>
      </c>
      <c r="G155" s="145"/>
      <c r="H155" s="103" t="s">
        <v>1394</v>
      </c>
      <c r="I155" s="104">
        <f>ROUND(I154*245/1000,0)</f>
        <v>9</v>
      </c>
      <c r="J155" s="183"/>
      <c r="L155" s="106"/>
    </row>
    <row r="156" spans="1:12" ht="25.5" customHeight="1" x14ac:dyDescent="0.15">
      <c r="A156" s="147" t="s">
        <v>581</v>
      </c>
      <c r="B156" s="147">
        <v>2213</v>
      </c>
      <c r="C156" s="105" t="s">
        <v>1427</v>
      </c>
      <c r="D156" s="184"/>
      <c r="E156" s="184"/>
      <c r="F156" s="105" t="s">
        <v>1385</v>
      </c>
      <c r="G156" s="145"/>
      <c r="H156" s="103" t="s">
        <v>1396</v>
      </c>
      <c r="I156" s="104">
        <f>ROUND(I154*224/1000,0)</f>
        <v>8</v>
      </c>
      <c r="J156" s="183"/>
      <c r="L156" s="106"/>
    </row>
    <row r="157" spans="1:12" ht="25.5" customHeight="1" x14ac:dyDescent="0.15">
      <c r="A157" s="147" t="s">
        <v>581</v>
      </c>
      <c r="B157" s="147">
        <v>2214</v>
      </c>
      <c r="C157" s="105" t="s">
        <v>1428</v>
      </c>
      <c r="D157" s="184"/>
      <c r="E157" s="184"/>
      <c r="F157" s="105" t="s">
        <v>1387</v>
      </c>
      <c r="G157" s="145"/>
      <c r="H157" s="103" t="s">
        <v>1398</v>
      </c>
      <c r="I157" s="104">
        <f>ROUND(I154*182/1000,0)</f>
        <v>6</v>
      </c>
      <c r="J157" s="183"/>
      <c r="L157" s="106"/>
    </row>
    <row r="158" spans="1:12" ht="25.5" customHeight="1" x14ac:dyDescent="0.15">
      <c r="A158" s="147" t="s">
        <v>581</v>
      </c>
      <c r="B158" s="147">
        <v>7300</v>
      </c>
      <c r="C158" s="105" t="s">
        <v>678</v>
      </c>
      <c r="D158" s="184"/>
      <c r="E158" s="184"/>
      <c r="F158" s="105" t="s">
        <v>1389</v>
      </c>
      <c r="G158" s="145"/>
      <c r="H158" s="103" t="s">
        <v>580</v>
      </c>
      <c r="I158" s="104">
        <f>ROUND($I154*145/1000,0)</f>
        <v>5</v>
      </c>
      <c r="J158" s="183"/>
      <c r="L158" s="106"/>
    </row>
    <row r="159" spans="1:12" ht="25.5" customHeight="1" x14ac:dyDescent="0.15">
      <c r="A159" s="147" t="s">
        <v>581</v>
      </c>
      <c r="B159" s="147">
        <v>7301</v>
      </c>
      <c r="C159" s="105" t="s">
        <v>679</v>
      </c>
      <c r="D159" s="184"/>
      <c r="E159" s="184"/>
      <c r="F159" s="105" t="s">
        <v>1390</v>
      </c>
      <c r="G159" s="145" t="s">
        <v>527</v>
      </c>
      <c r="H159" s="103" t="s">
        <v>555</v>
      </c>
      <c r="I159" s="104">
        <f>ROUND($I154*221/1000,0)</f>
        <v>8</v>
      </c>
      <c r="J159" s="183"/>
      <c r="L159" s="106"/>
    </row>
    <row r="160" spans="1:12" ht="25.5" customHeight="1" x14ac:dyDescent="0.15">
      <c r="A160" s="147" t="s">
        <v>581</v>
      </c>
      <c r="B160" s="147">
        <v>7302</v>
      </c>
      <c r="C160" s="105" t="s">
        <v>680</v>
      </c>
      <c r="D160" s="184"/>
      <c r="E160" s="184"/>
      <c r="F160" s="105"/>
      <c r="G160" s="145" t="s">
        <v>530</v>
      </c>
      <c r="H160" s="103" t="s">
        <v>557</v>
      </c>
      <c r="I160" s="104">
        <f>ROUND(I154*208/1000,0)</f>
        <v>7</v>
      </c>
      <c r="J160" s="183"/>
      <c r="L160" s="106"/>
    </row>
    <row r="161" spans="1:12" ht="25.5" customHeight="1" x14ac:dyDescent="0.15">
      <c r="A161" s="147" t="s">
        <v>581</v>
      </c>
      <c r="B161" s="147">
        <v>7303</v>
      </c>
      <c r="C161" s="105" t="s">
        <v>681</v>
      </c>
      <c r="D161" s="184"/>
      <c r="E161" s="184"/>
      <c r="F161" s="105"/>
      <c r="G161" s="145" t="s">
        <v>532</v>
      </c>
      <c r="H161" s="103" t="s">
        <v>559</v>
      </c>
      <c r="I161" s="104">
        <f>ROUND(I154*200/1000,0)</f>
        <v>7</v>
      </c>
      <c r="J161" s="183"/>
      <c r="L161" s="106"/>
    </row>
    <row r="162" spans="1:12" ht="25.5" customHeight="1" x14ac:dyDescent="0.15">
      <c r="A162" s="147" t="s">
        <v>581</v>
      </c>
      <c r="B162" s="147">
        <v>7304</v>
      </c>
      <c r="C162" s="105" t="s">
        <v>682</v>
      </c>
      <c r="D162" s="184"/>
      <c r="E162" s="184"/>
      <c r="F162" s="105"/>
      <c r="G162" s="145" t="s">
        <v>534</v>
      </c>
      <c r="H162" s="103" t="s">
        <v>561</v>
      </c>
      <c r="I162" s="104">
        <f>ROUND(I154*187/1000,0)</f>
        <v>7</v>
      </c>
      <c r="J162" s="183"/>
      <c r="L162" s="106"/>
    </row>
    <row r="163" spans="1:12" ht="25.5" customHeight="1" x14ac:dyDescent="0.15">
      <c r="A163" s="147" t="s">
        <v>581</v>
      </c>
      <c r="B163" s="147">
        <v>7305</v>
      </c>
      <c r="C163" s="105" t="s">
        <v>683</v>
      </c>
      <c r="D163" s="184"/>
      <c r="E163" s="184"/>
      <c r="F163" s="105"/>
      <c r="G163" s="145" t="s">
        <v>536</v>
      </c>
      <c r="H163" s="103" t="s">
        <v>563</v>
      </c>
      <c r="I163" s="104">
        <f>ROUND(I154*184/1000,0)</f>
        <v>6</v>
      </c>
      <c r="J163" s="183"/>
      <c r="L163" s="106"/>
    </row>
    <row r="164" spans="1:12" ht="25.5" customHeight="1" x14ac:dyDescent="0.15">
      <c r="A164" s="147" t="s">
        <v>581</v>
      </c>
      <c r="B164" s="147">
        <v>7306</v>
      </c>
      <c r="C164" s="105" t="s">
        <v>684</v>
      </c>
      <c r="D164" s="184"/>
      <c r="E164" s="184"/>
      <c r="F164" s="105"/>
      <c r="G164" s="145" t="s">
        <v>538</v>
      </c>
      <c r="H164" s="103" t="s">
        <v>565</v>
      </c>
      <c r="I164" s="104">
        <f>ROUND(I154*163/1000,0)</f>
        <v>6</v>
      </c>
      <c r="J164" s="183"/>
      <c r="L164" s="106"/>
    </row>
    <row r="165" spans="1:12" ht="25.5" customHeight="1" x14ac:dyDescent="0.15">
      <c r="A165" s="147" t="s">
        <v>581</v>
      </c>
      <c r="B165" s="147">
        <v>7307</v>
      </c>
      <c r="C165" s="105" t="s">
        <v>685</v>
      </c>
      <c r="D165" s="184"/>
      <c r="E165" s="184"/>
      <c r="F165" s="105"/>
      <c r="G165" s="145" t="s">
        <v>540</v>
      </c>
      <c r="H165" s="103" t="s">
        <v>565</v>
      </c>
      <c r="I165" s="104">
        <f>ROUND(I154*163/1000,0)</f>
        <v>6</v>
      </c>
      <c r="J165" s="183"/>
      <c r="L165" s="106"/>
    </row>
    <row r="166" spans="1:12" ht="25.5" customHeight="1" x14ac:dyDescent="0.15">
      <c r="A166" s="147" t="s">
        <v>581</v>
      </c>
      <c r="B166" s="147">
        <v>7308</v>
      </c>
      <c r="C166" s="105" t="s">
        <v>686</v>
      </c>
      <c r="D166" s="184"/>
      <c r="E166" s="184"/>
      <c r="F166" s="105"/>
      <c r="G166" s="145" t="s">
        <v>542</v>
      </c>
      <c r="H166" s="103" t="s">
        <v>567</v>
      </c>
      <c r="I166" s="104">
        <f>ROUND(I154*158/1000,0)</f>
        <v>6</v>
      </c>
      <c r="J166" s="183"/>
      <c r="L166" s="106"/>
    </row>
    <row r="167" spans="1:12" ht="25.5" customHeight="1" x14ac:dyDescent="0.15">
      <c r="A167" s="147" t="s">
        <v>581</v>
      </c>
      <c r="B167" s="147">
        <v>7309</v>
      </c>
      <c r="C167" s="105" t="s">
        <v>687</v>
      </c>
      <c r="D167" s="184"/>
      <c r="E167" s="184"/>
      <c r="F167" s="105"/>
      <c r="G167" s="145" t="s">
        <v>544</v>
      </c>
      <c r="H167" s="103" t="s">
        <v>569</v>
      </c>
      <c r="I167" s="104">
        <f>ROUND(I154*142/1000,0)</f>
        <v>5</v>
      </c>
      <c r="J167" s="183"/>
      <c r="L167" s="106"/>
    </row>
    <row r="168" spans="1:12" ht="25.5" customHeight="1" x14ac:dyDescent="0.15">
      <c r="A168" s="147" t="s">
        <v>581</v>
      </c>
      <c r="B168" s="147">
        <v>7310</v>
      </c>
      <c r="C168" s="105" t="s">
        <v>688</v>
      </c>
      <c r="D168" s="184"/>
      <c r="E168" s="184"/>
      <c r="F168" s="105"/>
      <c r="G168" s="145" t="s">
        <v>546</v>
      </c>
      <c r="H168" s="103" t="s">
        <v>571</v>
      </c>
      <c r="I168" s="104">
        <f>ROUND(I154*139/1000,0)</f>
        <v>5</v>
      </c>
      <c r="J168" s="183"/>
      <c r="L168" s="106"/>
    </row>
    <row r="169" spans="1:12" ht="25.5" customHeight="1" x14ac:dyDescent="0.15">
      <c r="A169" s="147" t="s">
        <v>581</v>
      </c>
      <c r="B169" s="147">
        <v>7311</v>
      </c>
      <c r="C169" s="105" t="s">
        <v>689</v>
      </c>
      <c r="D169" s="184"/>
      <c r="E169" s="184"/>
      <c r="F169" s="105"/>
      <c r="G169" s="145" t="s">
        <v>548</v>
      </c>
      <c r="H169" s="103" t="s">
        <v>573</v>
      </c>
      <c r="I169" s="104">
        <f>ROUND(I154*121/1000,0)</f>
        <v>4</v>
      </c>
      <c r="J169" s="183"/>
      <c r="L169" s="106"/>
    </row>
    <row r="170" spans="1:12" ht="25.5" customHeight="1" x14ac:dyDescent="0.15">
      <c r="A170" s="147" t="s">
        <v>581</v>
      </c>
      <c r="B170" s="147">
        <v>7312</v>
      </c>
      <c r="C170" s="105" t="s">
        <v>690</v>
      </c>
      <c r="D170" s="184"/>
      <c r="E170" s="184"/>
      <c r="F170" s="105"/>
      <c r="G170" s="145" t="s">
        <v>550</v>
      </c>
      <c r="H170" s="103" t="s">
        <v>575</v>
      </c>
      <c r="I170" s="104">
        <f>ROUND(I154*118/1000,0)</f>
        <v>4</v>
      </c>
      <c r="J170" s="183"/>
      <c r="L170" s="106"/>
    </row>
    <row r="171" spans="1:12" ht="25.5" customHeight="1" x14ac:dyDescent="0.15">
      <c r="A171" s="147" t="s">
        <v>581</v>
      </c>
      <c r="B171" s="147">
        <v>7313</v>
      </c>
      <c r="C171" s="105" t="s">
        <v>691</v>
      </c>
      <c r="D171" s="184"/>
      <c r="E171" s="184"/>
      <c r="F171" s="105"/>
      <c r="G171" s="145" t="s">
        <v>552</v>
      </c>
      <c r="H171" s="103" t="s">
        <v>173</v>
      </c>
      <c r="I171" s="104">
        <f>ROUND(I154*100/1000,0)</f>
        <v>4</v>
      </c>
      <c r="J171" s="183"/>
      <c r="L171" s="106"/>
    </row>
    <row r="172" spans="1:12" ht="25.5" customHeight="1" x14ac:dyDescent="0.15">
      <c r="A172" s="147" t="s">
        <v>581</v>
      </c>
      <c r="B172" s="147">
        <v>7314</v>
      </c>
      <c r="C172" s="105" t="s">
        <v>692</v>
      </c>
      <c r="D172" s="184"/>
      <c r="E172" s="184"/>
      <c r="F172" s="105"/>
      <c r="G172" s="145" t="s">
        <v>554</v>
      </c>
      <c r="H172" s="103" t="s">
        <v>578</v>
      </c>
      <c r="I172" s="104">
        <f>ROUND(I154*76/1000,0)</f>
        <v>3</v>
      </c>
      <c r="J172" s="183"/>
      <c r="L172" s="106"/>
    </row>
    <row r="173" spans="1:12" ht="25.5" customHeight="1" x14ac:dyDescent="0.15">
      <c r="A173" s="147" t="s">
        <v>581</v>
      </c>
      <c r="B173" s="147">
        <v>8302</v>
      </c>
      <c r="C173" s="105" t="s">
        <v>1429</v>
      </c>
      <c r="D173" s="184"/>
      <c r="E173" s="184"/>
      <c r="F173" s="105" t="s">
        <v>326</v>
      </c>
      <c r="G173" s="145"/>
      <c r="H173" s="103" t="s">
        <v>329</v>
      </c>
      <c r="I173" s="122">
        <v>-1</v>
      </c>
      <c r="J173" s="183"/>
      <c r="L173" s="106"/>
    </row>
    <row r="174" spans="1:12" ht="25.5" customHeight="1" x14ac:dyDescent="0.15">
      <c r="A174" s="147" t="s">
        <v>581</v>
      </c>
      <c r="B174" s="147">
        <v>2031</v>
      </c>
      <c r="C174" s="105" t="s">
        <v>1430</v>
      </c>
      <c r="D174" s="184"/>
      <c r="E174" s="190" t="s">
        <v>330</v>
      </c>
      <c r="F174" s="285"/>
      <c r="G174" s="285"/>
      <c r="H174" s="285"/>
      <c r="I174" s="122">
        <v>2114</v>
      </c>
      <c r="J174" s="187" t="s">
        <v>323</v>
      </c>
      <c r="L174" s="106"/>
    </row>
    <row r="175" spans="1:12" ht="25.5" customHeight="1" x14ac:dyDescent="0.15">
      <c r="A175" s="147" t="s">
        <v>581</v>
      </c>
      <c r="B175" s="147">
        <v>2032</v>
      </c>
      <c r="C175" s="105" t="s">
        <v>1431</v>
      </c>
      <c r="D175" s="184"/>
      <c r="E175" s="190"/>
      <c r="F175" s="105" t="s">
        <v>1383</v>
      </c>
      <c r="G175" s="145"/>
      <c r="H175" s="103" t="s">
        <v>1394</v>
      </c>
      <c r="I175" s="122">
        <f>ROUND(I174*245/1000,0)</f>
        <v>518</v>
      </c>
      <c r="J175" s="188"/>
      <c r="L175" s="106"/>
    </row>
    <row r="176" spans="1:12" ht="25.5" customHeight="1" x14ac:dyDescent="0.15">
      <c r="A176" s="147" t="s">
        <v>581</v>
      </c>
      <c r="B176" s="147">
        <v>2033</v>
      </c>
      <c r="C176" s="105" t="s">
        <v>1432</v>
      </c>
      <c r="D176" s="184"/>
      <c r="E176" s="190"/>
      <c r="F176" s="105" t="s">
        <v>1385</v>
      </c>
      <c r="G176" s="145"/>
      <c r="H176" s="103" t="s">
        <v>1396</v>
      </c>
      <c r="I176" s="122">
        <f>ROUND(I174*224/1000,0)</f>
        <v>474</v>
      </c>
      <c r="J176" s="188"/>
      <c r="L176" s="106"/>
    </row>
    <row r="177" spans="1:12" ht="25.5" customHeight="1" x14ac:dyDescent="0.15">
      <c r="A177" s="147" t="s">
        <v>581</v>
      </c>
      <c r="B177" s="147">
        <v>2034</v>
      </c>
      <c r="C177" s="105" t="s">
        <v>1433</v>
      </c>
      <c r="D177" s="184"/>
      <c r="E177" s="190"/>
      <c r="F177" s="105" t="s">
        <v>1387</v>
      </c>
      <c r="G177" s="145"/>
      <c r="H177" s="103" t="s">
        <v>1398</v>
      </c>
      <c r="I177" s="122">
        <f>ROUND(I174*182/1000,0)</f>
        <v>385</v>
      </c>
      <c r="J177" s="188"/>
      <c r="L177" s="106"/>
    </row>
    <row r="178" spans="1:12" ht="25.5" customHeight="1" x14ac:dyDescent="0.15">
      <c r="A178" s="147" t="s">
        <v>581</v>
      </c>
      <c r="B178" s="147">
        <v>7220</v>
      </c>
      <c r="C178" s="105" t="s">
        <v>767</v>
      </c>
      <c r="D178" s="184"/>
      <c r="E178" s="190"/>
      <c r="F178" s="105" t="s">
        <v>1389</v>
      </c>
      <c r="G178" s="145"/>
      <c r="H178" s="103" t="s">
        <v>580</v>
      </c>
      <c r="I178" s="122">
        <f>ROUND($I174*145/1000,0)</f>
        <v>307</v>
      </c>
      <c r="J178" s="188"/>
      <c r="L178" s="106"/>
    </row>
    <row r="179" spans="1:12" ht="25.5" customHeight="1" x14ac:dyDescent="0.15">
      <c r="A179" s="147" t="s">
        <v>581</v>
      </c>
      <c r="B179" s="147">
        <v>7221</v>
      </c>
      <c r="C179" s="105" t="s">
        <v>768</v>
      </c>
      <c r="D179" s="184"/>
      <c r="E179" s="190"/>
      <c r="F179" s="105" t="s">
        <v>1390</v>
      </c>
      <c r="G179" s="145" t="s">
        <v>527</v>
      </c>
      <c r="H179" s="103" t="s">
        <v>555</v>
      </c>
      <c r="I179" s="122">
        <f>ROUND($I174*221/1000,0)</f>
        <v>467</v>
      </c>
      <c r="J179" s="188"/>
      <c r="L179" s="106"/>
    </row>
    <row r="180" spans="1:12" ht="25.5" customHeight="1" x14ac:dyDescent="0.15">
      <c r="A180" s="147" t="s">
        <v>581</v>
      </c>
      <c r="B180" s="147">
        <v>7222</v>
      </c>
      <c r="C180" s="105" t="s">
        <v>769</v>
      </c>
      <c r="D180" s="184"/>
      <c r="E180" s="190"/>
      <c r="F180" s="105"/>
      <c r="G180" s="145" t="s">
        <v>530</v>
      </c>
      <c r="H180" s="103" t="s">
        <v>557</v>
      </c>
      <c r="I180" s="122">
        <f>ROUND(I174*208/1000,0)</f>
        <v>440</v>
      </c>
      <c r="J180" s="188"/>
      <c r="L180" s="106"/>
    </row>
    <row r="181" spans="1:12" ht="25.5" customHeight="1" x14ac:dyDescent="0.15">
      <c r="A181" s="147" t="s">
        <v>581</v>
      </c>
      <c r="B181" s="147">
        <v>7223</v>
      </c>
      <c r="C181" s="105" t="s">
        <v>770</v>
      </c>
      <c r="D181" s="184"/>
      <c r="E181" s="190"/>
      <c r="F181" s="105"/>
      <c r="G181" s="145" t="s">
        <v>532</v>
      </c>
      <c r="H181" s="103" t="s">
        <v>559</v>
      </c>
      <c r="I181" s="122">
        <f>ROUND(I174*200/1000,0)</f>
        <v>423</v>
      </c>
      <c r="J181" s="188"/>
      <c r="L181" s="106"/>
    </row>
    <row r="182" spans="1:12" ht="25.5" customHeight="1" x14ac:dyDescent="0.15">
      <c r="A182" s="147" t="s">
        <v>581</v>
      </c>
      <c r="B182" s="147">
        <v>7224</v>
      </c>
      <c r="C182" s="105" t="s">
        <v>771</v>
      </c>
      <c r="D182" s="184"/>
      <c r="E182" s="190"/>
      <c r="F182" s="105"/>
      <c r="G182" s="145" t="s">
        <v>534</v>
      </c>
      <c r="H182" s="103" t="s">
        <v>561</v>
      </c>
      <c r="I182" s="122">
        <f>ROUND(I174*187/1000,0)</f>
        <v>395</v>
      </c>
      <c r="J182" s="188"/>
      <c r="L182" s="106"/>
    </row>
    <row r="183" spans="1:12" ht="25.5" customHeight="1" x14ac:dyDescent="0.15">
      <c r="A183" s="147" t="s">
        <v>581</v>
      </c>
      <c r="B183" s="147">
        <v>7225</v>
      </c>
      <c r="C183" s="105" t="s">
        <v>772</v>
      </c>
      <c r="D183" s="184"/>
      <c r="E183" s="190"/>
      <c r="F183" s="105"/>
      <c r="G183" s="145" t="s">
        <v>536</v>
      </c>
      <c r="H183" s="103" t="s">
        <v>563</v>
      </c>
      <c r="I183" s="122">
        <f>ROUND(I174*184/1000,0)</f>
        <v>389</v>
      </c>
      <c r="J183" s="188"/>
      <c r="L183" s="106"/>
    </row>
    <row r="184" spans="1:12" ht="25.5" customHeight="1" x14ac:dyDescent="0.15">
      <c r="A184" s="147" t="s">
        <v>581</v>
      </c>
      <c r="B184" s="147">
        <v>7226</v>
      </c>
      <c r="C184" s="105" t="s">
        <v>773</v>
      </c>
      <c r="D184" s="184"/>
      <c r="E184" s="190"/>
      <c r="F184" s="105"/>
      <c r="G184" s="145" t="s">
        <v>538</v>
      </c>
      <c r="H184" s="103" t="s">
        <v>565</v>
      </c>
      <c r="I184" s="122">
        <f>ROUND(I174*163/1000,0)</f>
        <v>345</v>
      </c>
      <c r="J184" s="188"/>
      <c r="L184" s="106"/>
    </row>
    <row r="185" spans="1:12" ht="25.5" customHeight="1" x14ac:dyDescent="0.15">
      <c r="A185" s="147" t="s">
        <v>581</v>
      </c>
      <c r="B185" s="147">
        <v>7227</v>
      </c>
      <c r="C185" s="105" t="s">
        <v>774</v>
      </c>
      <c r="D185" s="184"/>
      <c r="E185" s="190"/>
      <c r="F185" s="105"/>
      <c r="G185" s="145" t="s">
        <v>540</v>
      </c>
      <c r="H185" s="103" t="s">
        <v>565</v>
      </c>
      <c r="I185" s="122">
        <f>ROUND(I174*163/1000,0)</f>
        <v>345</v>
      </c>
      <c r="J185" s="188"/>
      <c r="L185" s="106"/>
    </row>
    <row r="186" spans="1:12" ht="25.5" customHeight="1" x14ac:dyDescent="0.15">
      <c r="A186" s="147" t="s">
        <v>581</v>
      </c>
      <c r="B186" s="147">
        <v>7228</v>
      </c>
      <c r="C186" s="105" t="s">
        <v>775</v>
      </c>
      <c r="D186" s="184"/>
      <c r="E186" s="190"/>
      <c r="F186" s="105"/>
      <c r="G186" s="145" t="s">
        <v>542</v>
      </c>
      <c r="H186" s="103" t="s">
        <v>567</v>
      </c>
      <c r="I186" s="122">
        <f>ROUND(I174*158/1000,0)</f>
        <v>334</v>
      </c>
      <c r="J186" s="188"/>
      <c r="L186" s="106"/>
    </row>
    <row r="187" spans="1:12" ht="25.5" customHeight="1" x14ac:dyDescent="0.15">
      <c r="A187" s="147" t="s">
        <v>581</v>
      </c>
      <c r="B187" s="147">
        <v>7229</v>
      </c>
      <c r="C187" s="105" t="s">
        <v>776</v>
      </c>
      <c r="D187" s="184"/>
      <c r="E187" s="190"/>
      <c r="F187" s="105"/>
      <c r="G187" s="145" t="s">
        <v>544</v>
      </c>
      <c r="H187" s="103" t="s">
        <v>569</v>
      </c>
      <c r="I187" s="122">
        <f>ROUND(I174*142/1000,0)</f>
        <v>300</v>
      </c>
      <c r="J187" s="188"/>
      <c r="L187" s="106"/>
    </row>
    <row r="188" spans="1:12" ht="25.5" customHeight="1" x14ac:dyDescent="0.15">
      <c r="A188" s="147" t="s">
        <v>581</v>
      </c>
      <c r="B188" s="147">
        <v>7230</v>
      </c>
      <c r="C188" s="105" t="s">
        <v>777</v>
      </c>
      <c r="D188" s="184"/>
      <c r="E188" s="190"/>
      <c r="F188" s="105"/>
      <c r="G188" s="145" t="s">
        <v>546</v>
      </c>
      <c r="H188" s="103" t="s">
        <v>571</v>
      </c>
      <c r="I188" s="122">
        <f>ROUND(I174*139/1000,0)</f>
        <v>294</v>
      </c>
      <c r="J188" s="188"/>
      <c r="L188" s="106"/>
    </row>
    <row r="189" spans="1:12" ht="25.5" customHeight="1" x14ac:dyDescent="0.15">
      <c r="A189" s="147" t="s">
        <v>581</v>
      </c>
      <c r="B189" s="147">
        <v>7231</v>
      </c>
      <c r="C189" s="105" t="s">
        <v>778</v>
      </c>
      <c r="D189" s="184"/>
      <c r="E189" s="190"/>
      <c r="F189" s="105"/>
      <c r="G189" s="145" t="s">
        <v>548</v>
      </c>
      <c r="H189" s="103" t="s">
        <v>573</v>
      </c>
      <c r="I189" s="122">
        <f>ROUND(I174*121/1000,0)</f>
        <v>256</v>
      </c>
      <c r="J189" s="188"/>
      <c r="L189" s="106"/>
    </row>
    <row r="190" spans="1:12" ht="25.5" customHeight="1" x14ac:dyDescent="0.15">
      <c r="A190" s="147" t="s">
        <v>581</v>
      </c>
      <c r="B190" s="147">
        <v>7232</v>
      </c>
      <c r="C190" s="105" t="s">
        <v>779</v>
      </c>
      <c r="D190" s="184"/>
      <c r="E190" s="190"/>
      <c r="F190" s="105"/>
      <c r="G190" s="145" t="s">
        <v>550</v>
      </c>
      <c r="H190" s="103" t="s">
        <v>575</v>
      </c>
      <c r="I190" s="122">
        <f>ROUND(I174*118/1000,0)</f>
        <v>249</v>
      </c>
      <c r="J190" s="188"/>
      <c r="L190" s="106"/>
    </row>
    <row r="191" spans="1:12" ht="25.5" customHeight="1" x14ac:dyDescent="0.15">
      <c r="A191" s="147" t="s">
        <v>581</v>
      </c>
      <c r="B191" s="147">
        <v>7233</v>
      </c>
      <c r="C191" s="105" t="s">
        <v>780</v>
      </c>
      <c r="D191" s="184"/>
      <c r="E191" s="190"/>
      <c r="F191" s="105"/>
      <c r="G191" s="145" t="s">
        <v>552</v>
      </c>
      <c r="H191" s="103" t="s">
        <v>173</v>
      </c>
      <c r="I191" s="122">
        <f>ROUND(I174*100/1000,0)</f>
        <v>211</v>
      </c>
      <c r="J191" s="188"/>
      <c r="L191" s="106"/>
    </row>
    <row r="192" spans="1:12" ht="25.5" customHeight="1" x14ac:dyDescent="0.15">
      <c r="A192" s="147" t="s">
        <v>581</v>
      </c>
      <c r="B192" s="147">
        <v>7234</v>
      </c>
      <c r="C192" s="105" t="s">
        <v>781</v>
      </c>
      <c r="D192" s="184"/>
      <c r="E192" s="190"/>
      <c r="F192" s="105"/>
      <c r="G192" s="145" t="s">
        <v>554</v>
      </c>
      <c r="H192" s="103" t="s">
        <v>578</v>
      </c>
      <c r="I192" s="122">
        <f>ROUND(I174*76/1000,0)</f>
        <v>161</v>
      </c>
      <c r="J192" s="188"/>
      <c r="L192" s="106"/>
    </row>
    <row r="193" spans="1:12" ht="25.5" customHeight="1" x14ac:dyDescent="0.15">
      <c r="A193" s="147" t="s">
        <v>581</v>
      </c>
      <c r="B193" s="147">
        <v>8303</v>
      </c>
      <c r="C193" s="105" t="s">
        <v>1434</v>
      </c>
      <c r="D193" s="184"/>
      <c r="E193" s="190"/>
      <c r="F193" s="105" t="s">
        <v>326</v>
      </c>
      <c r="G193" s="145"/>
      <c r="H193" s="103" t="s">
        <v>352</v>
      </c>
      <c r="I193" s="122">
        <v>-21</v>
      </c>
      <c r="J193" s="189"/>
      <c r="L193" s="106"/>
    </row>
    <row r="194" spans="1:12" ht="25.5" customHeight="1" x14ac:dyDescent="0.15">
      <c r="A194" s="147" t="s">
        <v>581</v>
      </c>
      <c r="B194" s="147">
        <v>2231</v>
      </c>
      <c r="C194" s="105" t="s">
        <v>1435</v>
      </c>
      <c r="D194" s="184"/>
      <c r="E194" s="184" t="s">
        <v>332</v>
      </c>
      <c r="F194" s="285"/>
      <c r="G194" s="285"/>
      <c r="H194" s="285"/>
      <c r="I194" s="122">
        <v>69</v>
      </c>
      <c r="J194" s="183" t="s">
        <v>227</v>
      </c>
      <c r="L194" s="106"/>
    </row>
    <row r="195" spans="1:12" ht="25.5" customHeight="1" x14ac:dyDescent="0.15">
      <c r="A195" s="147" t="s">
        <v>581</v>
      </c>
      <c r="B195" s="147">
        <v>2232</v>
      </c>
      <c r="C195" s="105" t="s">
        <v>1436</v>
      </c>
      <c r="D195" s="184"/>
      <c r="E195" s="184"/>
      <c r="F195" s="105" t="s">
        <v>1383</v>
      </c>
      <c r="G195" s="145"/>
      <c r="H195" s="103" t="s">
        <v>1394</v>
      </c>
      <c r="I195" s="122">
        <f>ROUND(I194*245/1000,0)</f>
        <v>17</v>
      </c>
      <c r="J195" s="183"/>
      <c r="L195" s="106"/>
    </row>
    <row r="196" spans="1:12" ht="25.5" customHeight="1" x14ac:dyDescent="0.15">
      <c r="A196" s="147" t="s">
        <v>581</v>
      </c>
      <c r="B196" s="147">
        <v>2233</v>
      </c>
      <c r="C196" s="105" t="s">
        <v>1437</v>
      </c>
      <c r="D196" s="184"/>
      <c r="E196" s="184"/>
      <c r="F196" s="105" t="s">
        <v>1385</v>
      </c>
      <c r="G196" s="145"/>
      <c r="H196" s="103" t="s">
        <v>1396</v>
      </c>
      <c r="I196" s="122">
        <f>ROUND(I194*224/1000,0)</f>
        <v>15</v>
      </c>
      <c r="J196" s="183"/>
      <c r="L196" s="106"/>
    </row>
    <row r="197" spans="1:12" ht="25.5" customHeight="1" x14ac:dyDescent="0.15">
      <c r="A197" s="147" t="s">
        <v>581</v>
      </c>
      <c r="B197" s="147">
        <v>2234</v>
      </c>
      <c r="C197" s="105" t="s">
        <v>1438</v>
      </c>
      <c r="D197" s="184"/>
      <c r="E197" s="184"/>
      <c r="F197" s="105" t="s">
        <v>1387</v>
      </c>
      <c r="G197" s="145"/>
      <c r="H197" s="103" t="s">
        <v>1398</v>
      </c>
      <c r="I197" s="122">
        <f>ROUND(I194*182/1000,0)</f>
        <v>13</v>
      </c>
      <c r="J197" s="183"/>
      <c r="L197" s="106"/>
    </row>
    <row r="198" spans="1:12" ht="25.5" customHeight="1" x14ac:dyDescent="0.15">
      <c r="A198" s="147" t="s">
        <v>581</v>
      </c>
      <c r="B198" s="147">
        <v>7320</v>
      </c>
      <c r="C198" s="105" t="s">
        <v>782</v>
      </c>
      <c r="D198" s="184"/>
      <c r="E198" s="184"/>
      <c r="F198" s="105" t="s">
        <v>1389</v>
      </c>
      <c r="G198" s="145"/>
      <c r="H198" s="103" t="s">
        <v>580</v>
      </c>
      <c r="I198" s="122">
        <f>ROUND($I194*145/1000,0)</f>
        <v>10</v>
      </c>
      <c r="J198" s="183"/>
      <c r="L198" s="106"/>
    </row>
    <row r="199" spans="1:12" ht="25.5" customHeight="1" x14ac:dyDescent="0.15">
      <c r="A199" s="147" t="s">
        <v>581</v>
      </c>
      <c r="B199" s="147">
        <v>7321</v>
      </c>
      <c r="C199" s="105" t="s">
        <v>783</v>
      </c>
      <c r="D199" s="184"/>
      <c r="E199" s="184"/>
      <c r="F199" s="105" t="s">
        <v>1390</v>
      </c>
      <c r="G199" s="145" t="s">
        <v>527</v>
      </c>
      <c r="H199" s="103" t="s">
        <v>555</v>
      </c>
      <c r="I199" s="122">
        <f>ROUND($I194*221/1000,0)</f>
        <v>15</v>
      </c>
      <c r="J199" s="183"/>
      <c r="L199" s="106"/>
    </row>
    <row r="200" spans="1:12" ht="25.5" customHeight="1" x14ac:dyDescent="0.15">
      <c r="A200" s="147" t="s">
        <v>581</v>
      </c>
      <c r="B200" s="147">
        <v>7322</v>
      </c>
      <c r="C200" s="105" t="s">
        <v>784</v>
      </c>
      <c r="D200" s="184"/>
      <c r="E200" s="184"/>
      <c r="F200" s="105"/>
      <c r="G200" s="145" t="s">
        <v>530</v>
      </c>
      <c r="H200" s="103" t="s">
        <v>557</v>
      </c>
      <c r="I200" s="122">
        <f>ROUND(I194*208/1000,0)</f>
        <v>14</v>
      </c>
      <c r="J200" s="183"/>
      <c r="L200" s="106"/>
    </row>
    <row r="201" spans="1:12" ht="25.5" customHeight="1" x14ac:dyDescent="0.15">
      <c r="A201" s="147" t="s">
        <v>581</v>
      </c>
      <c r="B201" s="147">
        <v>7323</v>
      </c>
      <c r="C201" s="105" t="s">
        <v>785</v>
      </c>
      <c r="D201" s="184"/>
      <c r="E201" s="184"/>
      <c r="F201" s="105"/>
      <c r="G201" s="145" t="s">
        <v>532</v>
      </c>
      <c r="H201" s="103" t="s">
        <v>559</v>
      </c>
      <c r="I201" s="122">
        <f>ROUND(I194*200/1000,0)</f>
        <v>14</v>
      </c>
      <c r="J201" s="183"/>
      <c r="L201" s="106"/>
    </row>
    <row r="202" spans="1:12" ht="25.5" customHeight="1" x14ac:dyDescent="0.15">
      <c r="A202" s="147" t="s">
        <v>581</v>
      </c>
      <c r="B202" s="147">
        <v>7324</v>
      </c>
      <c r="C202" s="105" t="s">
        <v>786</v>
      </c>
      <c r="D202" s="184"/>
      <c r="E202" s="184"/>
      <c r="F202" s="105"/>
      <c r="G202" s="145" t="s">
        <v>534</v>
      </c>
      <c r="H202" s="103" t="s">
        <v>561</v>
      </c>
      <c r="I202" s="122">
        <f>ROUND(I194*187/1000,0)</f>
        <v>13</v>
      </c>
      <c r="J202" s="183"/>
      <c r="L202" s="106"/>
    </row>
    <row r="203" spans="1:12" ht="25.5" customHeight="1" x14ac:dyDescent="0.15">
      <c r="A203" s="147" t="s">
        <v>581</v>
      </c>
      <c r="B203" s="147">
        <v>7325</v>
      </c>
      <c r="C203" s="105" t="s">
        <v>787</v>
      </c>
      <c r="D203" s="184"/>
      <c r="E203" s="184"/>
      <c r="F203" s="105"/>
      <c r="G203" s="145" t="s">
        <v>536</v>
      </c>
      <c r="H203" s="103" t="s">
        <v>563</v>
      </c>
      <c r="I203" s="122">
        <f>ROUND(I194*184/1000,0)</f>
        <v>13</v>
      </c>
      <c r="J203" s="183"/>
      <c r="L203" s="106"/>
    </row>
    <row r="204" spans="1:12" ht="25.5" customHeight="1" x14ac:dyDescent="0.15">
      <c r="A204" s="147" t="s">
        <v>581</v>
      </c>
      <c r="B204" s="147">
        <v>7326</v>
      </c>
      <c r="C204" s="105" t="s">
        <v>788</v>
      </c>
      <c r="D204" s="184"/>
      <c r="E204" s="184"/>
      <c r="F204" s="105"/>
      <c r="G204" s="145" t="s">
        <v>538</v>
      </c>
      <c r="H204" s="103" t="s">
        <v>565</v>
      </c>
      <c r="I204" s="122">
        <f>ROUND(I194*163/1000,0)</f>
        <v>11</v>
      </c>
      <c r="J204" s="183"/>
      <c r="L204" s="106"/>
    </row>
    <row r="205" spans="1:12" ht="25.5" customHeight="1" x14ac:dyDescent="0.15">
      <c r="A205" s="147" t="s">
        <v>581</v>
      </c>
      <c r="B205" s="147">
        <v>7327</v>
      </c>
      <c r="C205" s="105" t="s">
        <v>789</v>
      </c>
      <c r="D205" s="184"/>
      <c r="E205" s="184"/>
      <c r="F205" s="105"/>
      <c r="G205" s="145" t="s">
        <v>540</v>
      </c>
      <c r="H205" s="103" t="s">
        <v>565</v>
      </c>
      <c r="I205" s="122">
        <f>ROUND(I194*163/1000,0)</f>
        <v>11</v>
      </c>
      <c r="J205" s="183"/>
      <c r="L205" s="106"/>
    </row>
    <row r="206" spans="1:12" ht="25.5" customHeight="1" x14ac:dyDescent="0.15">
      <c r="A206" s="147" t="s">
        <v>581</v>
      </c>
      <c r="B206" s="147">
        <v>7328</v>
      </c>
      <c r="C206" s="105" t="s">
        <v>790</v>
      </c>
      <c r="D206" s="184"/>
      <c r="E206" s="184"/>
      <c r="F206" s="105"/>
      <c r="G206" s="145" t="s">
        <v>542</v>
      </c>
      <c r="H206" s="103" t="s">
        <v>567</v>
      </c>
      <c r="I206" s="122">
        <f>ROUND(I194*158/1000,0)</f>
        <v>11</v>
      </c>
      <c r="J206" s="183"/>
      <c r="L206" s="106"/>
    </row>
    <row r="207" spans="1:12" ht="25.5" customHeight="1" x14ac:dyDescent="0.15">
      <c r="A207" s="147" t="s">
        <v>581</v>
      </c>
      <c r="B207" s="147">
        <v>7329</v>
      </c>
      <c r="C207" s="105" t="s">
        <v>791</v>
      </c>
      <c r="D207" s="184"/>
      <c r="E207" s="184"/>
      <c r="F207" s="105"/>
      <c r="G207" s="145" t="s">
        <v>544</v>
      </c>
      <c r="H207" s="103" t="s">
        <v>569</v>
      </c>
      <c r="I207" s="122">
        <f>ROUND(I194*142/1000,0)</f>
        <v>10</v>
      </c>
      <c r="J207" s="183"/>
      <c r="L207" s="106"/>
    </row>
    <row r="208" spans="1:12" ht="25.5" customHeight="1" x14ac:dyDescent="0.15">
      <c r="A208" s="147" t="s">
        <v>581</v>
      </c>
      <c r="B208" s="147">
        <v>7330</v>
      </c>
      <c r="C208" s="105" t="s">
        <v>792</v>
      </c>
      <c r="D208" s="184"/>
      <c r="E208" s="184"/>
      <c r="F208" s="105"/>
      <c r="G208" s="145" t="s">
        <v>546</v>
      </c>
      <c r="H208" s="103" t="s">
        <v>571</v>
      </c>
      <c r="I208" s="122">
        <f>ROUND(I194*139/1000,0)</f>
        <v>10</v>
      </c>
      <c r="J208" s="183"/>
      <c r="L208" s="106"/>
    </row>
    <row r="209" spans="1:12" ht="25.5" customHeight="1" x14ac:dyDescent="0.15">
      <c r="A209" s="147" t="s">
        <v>581</v>
      </c>
      <c r="B209" s="147">
        <v>7331</v>
      </c>
      <c r="C209" s="105" t="s">
        <v>793</v>
      </c>
      <c r="D209" s="184"/>
      <c r="E209" s="184"/>
      <c r="F209" s="105"/>
      <c r="G209" s="145" t="s">
        <v>548</v>
      </c>
      <c r="H209" s="103" t="s">
        <v>573</v>
      </c>
      <c r="I209" s="122">
        <f>ROUND(I194*121/1000,0)</f>
        <v>8</v>
      </c>
      <c r="J209" s="183"/>
      <c r="L209" s="106"/>
    </row>
    <row r="210" spans="1:12" ht="25.5" customHeight="1" x14ac:dyDescent="0.15">
      <c r="A210" s="147" t="s">
        <v>581</v>
      </c>
      <c r="B210" s="147">
        <v>7332</v>
      </c>
      <c r="C210" s="105" t="s">
        <v>794</v>
      </c>
      <c r="D210" s="184"/>
      <c r="E210" s="184"/>
      <c r="F210" s="105"/>
      <c r="G210" s="145" t="s">
        <v>550</v>
      </c>
      <c r="H210" s="103" t="s">
        <v>575</v>
      </c>
      <c r="I210" s="122">
        <f>ROUND(I194*118/1000,0)</f>
        <v>8</v>
      </c>
      <c r="J210" s="183"/>
      <c r="L210" s="106"/>
    </row>
    <row r="211" spans="1:12" ht="25.5" customHeight="1" x14ac:dyDescent="0.15">
      <c r="A211" s="147" t="s">
        <v>581</v>
      </c>
      <c r="B211" s="147">
        <v>7333</v>
      </c>
      <c r="C211" s="105" t="s">
        <v>795</v>
      </c>
      <c r="D211" s="184"/>
      <c r="E211" s="184"/>
      <c r="F211" s="105"/>
      <c r="G211" s="145" t="s">
        <v>552</v>
      </c>
      <c r="H211" s="103" t="s">
        <v>173</v>
      </c>
      <c r="I211" s="122">
        <f>ROUND(I194*100/1000,0)</f>
        <v>7</v>
      </c>
      <c r="J211" s="183"/>
      <c r="L211" s="106"/>
    </row>
    <row r="212" spans="1:12" ht="25.5" customHeight="1" x14ac:dyDescent="0.15">
      <c r="A212" s="147" t="s">
        <v>581</v>
      </c>
      <c r="B212" s="147">
        <v>7334</v>
      </c>
      <c r="C212" s="105" t="s">
        <v>796</v>
      </c>
      <c r="D212" s="184"/>
      <c r="E212" s="184"/>
      <c r="F212" s="105"/>
      <c r="G212" s="145" t="s">
        <v>554</v>
      </c>
      <c r="H212" s="103" t="s">
        <v>578</v>
      </c>
      <c r="I212" s="122">
        <f>ROUND(I194*76/1000,0)</f>
        <v>5</v>
      </c>
      <c r="J212" s="183"/>
      <c r="L212" s="106"/>
    </row>
    <row r="213" spans="1:12" ht="25.5" customHeight="1" x14ac:dyDescent="0.15">
      <c r="A213" s="147" t="s">
        <v>581</v>
      </c>
      <c r="B213" s="147">
        <v>8304</v>
      </c>
      <c r="C213" s="105" t="s">
        <v>1439</v>
      </c>
      <c r="D213" s="184"/>
      <c r="E213" s="184"/>
      <c r="F213" s="105" t="s">
        <v>326</v>
      </c>
      <c r="G213" s="145"/>
      <c r="H213" s="103" t="s">
        <v>333</v>
      </c>
      <c r="I213" s="122">
        <v>-1</v>
      </c>
      <c r="J213" s="183"/>
      <c r="L213" s="106"/>
    </row>
    <row r="214" spans="1:12" ht="25.5" customHeight="1" x14ac:dyDescent="0.15">
      <c r="A214" s="147" t="s">
        <v>581</v>
      </c>
      <c r="B214" s="147">
        <v>2051</v>
      </c>
      <c r="C214" s="105" t="s">
        <v>1440</v>
      </c>
      <c r="D214" s="184"/>
      <c r="E214" s="184" t="s">
        <v>334</v>
      </c>
      <c r="F214" s="285"/>
      <c r="G214" s="285"/>
      <c r="H214" s="285"/>
      <c r="I214" s="122">
        <v>3354</v>
      </c>
      <c r="J214" s="187" t="s">
        <v>323</v>
      </c>
      <c r="L214" s="106"/>
    </row>
    <row r="215" spans="1:12" ht="25.5" customHeight="1" x14ac:dyDescent="0.15">
      <c r="A215" s="147" t="s">
        <v>581</v>
      </c>
      <c r="B215" s="147">
        <v>2052</v>
      </c>
      <c r="C215" s="105" t="s">
        <v>1441</v>
      </c>
      <c r="D215" s="184"/>
      <c r="E215" s="184"/>
      <c r="F215" s="105" t="s">
        <v>1383</v>
      </c>
      <c r="G215" s="145"/>
      <c r="H215" s="103" t="s">
        <v>1394</v>
      </c>
      <c r="I215" s="122">
        <f>ROUND(I214*245/1000,0)</f>
        <v>822</v>
      </c>
      <c r="J215" s="188"/>
      <c r="L215" s="106"/>
    </row>
    <row r="216" spans="1:12" ht="25.5" customHeight="1" x14ac:dyDescent="0.15">
      <c r="A216" s="147" t="s">
        <v>581</v>
      </c>
      <c r="B216" s="147">
        <v>2053</v>
      </c>
      <c r="C216" s="105" t="s">
        <v>1442</v>
      </c>
      <c r="D216" s="184"/>
      <c r="E216" s="184"/>
      <c r="F216" s="105" t="s">
        <v>1385</v>
      </c>
      <c r="G216" s="145"/>
      <c r="H216" s="103" t="s">
        <v>1396</v>
      </c>
      <c r="I216" s="122">
        <f>ROUND(I214*224/1000,0)</f>
        <v>751</v>
      </c>
      <c r="J216" s="188"/>
      <c r="L216" s="106"/>
    </row>
    <row r="217" spans="1:12" ht="25.5" customHeight="1" x14ac:dyDescent="0.15">
      <c r="A217" s="147" t="s">
        <v>581</v>
      </c>
      <c r="B217" s="147">
        <v>2054</v>
      </c>
      <c r="C217" s="105" t="s">
        <v>1443</v>
      </c>
      <c r="D217" s="184"/>
      <c r="E217" s="184"/>
      <c r="F217" s="105" t="s">
        <v>1387</v>
      </c>
      <c r="G217" s="145"/>
      <c r="H217" s="103" t="s">
        <v>1398</v>
      </c>
      <c r="I217" s="122">
        <f>ROUND(I214*182/1000,0)</f>
        <v>610</v>
      </c>
      <c r="J217" s="188"/>
      <c r="L217" s="106"/>
    </row>
    <row r="218" spans="1:12" ht="25.5" customHeight="1" x14ac:dyDescent="0.15">
      <c r="A218" s="147" t="s">
        <v>581</v>
      </c>
      <c r="B218" s="147">
        <v>7240</v>
      </c>
      <c r="C218" s="105" t="s">
        <v>797</v>
      </c>
      <c r="D218" s="184"/>
      <c r="E218" s="184"/>
      <c r="F218" s="105" t="s">
        <v>1389</v>
      </c>
      <c r="G218" s="145"/>
      <c r="H218" s="103" t="s">
        <v>580</v>
      </c>
      <c r="I218" s="122">
        <f>ROUND($I214*145/1000,0)</f>
        <v>486</v>
      </c>
      <c r="J218" s="188"/>
      <c r="L218" s="106"/>
    </row>
    <row r="219" spans="1:12" ht="25.5" customHeight="1" x14ac:dyDescent="0.15">
      <c r="A219" s="147" t="s">
        <v>581</v>
      </c>
      <c r="B219" s="147">
        <v>7241</v>
      </c>
      <c r="C219" s="105" t="s">
        <v>798</v>
      </c>
      <c r="D219" s="184"/>
      <c r="E219" s="184"/>
      <c r="F219" s="105" t="s">
        <v>1390</v>
      </c>
      <c r="G219" s="145" t="s">
        <v>527</v>
      </c>
      <c r="H219" s="103" t="s">
        <v>555</v>
      </c>
      <c r="I219" s="122">
        <f>ROUND($I214*221/1000,0)</f>
        <v>741</v>
      </c>
      <c r="J219" s="188"/>
      <c r="L219" s="106"/>
    </row>
    <row r="220" spans="1:12" ht="25.5" customHeight="1" x14ac:dyDescent="0.15">
      <c r="A220" s="147" t="s">
        <v>581</v>
      </c>
      <c r="B220" s="147">
        <v>7242</v>
      </c>
      <c r="C220" s="105" t="s">
        <v>799</v>
      </c>
      <c r="D220" s="184"/>
      <c r="E220" s="184"/>
      <c r="F220" s="105"/>
      <c r="G220" s="145" t="s">
        <v>530</v>
      </c>
      <c r="H220" s="103" t="s">
        <v>557</v>
      </c>
      <c r="I220" s="122">
        <f>ROUND(I214*208/1000,0)</f>
        <v>698</v>
      </c>
      <c r="J220" s="188"/>
      <c r="L220" s="106"/>
    </row>
    <row r="221" spans="1:12" ht="25.5" customHeight="1" x14ac:dyDescent="0.15">
      <c r="A221" s="147" t="s">
        <v>581</v>
      </c>
      <c r="B221" s="147">
        <v>7243</v>
      </c>
      <c r="C221" s="105" t="s">
        <v>800</v>
      </c>
      <c r="D221" s="184"/>
      <c r="E221" s="184"/>
      <c r="F221" s="105"/>
      <c r="G221" s="145" t="s">
        <v>532</v>
      </c>
      <c r="H221" s="103" t="s">
        <v>559</v>
      </c>
      <c r="I221" s="122">
        <f>ROUND(I214*200/1000,0)</f>
        <v>671</v>
      </c>
      <c r="J221" s="188"/>
      <c r="L221" s="106"/>
    </row>
    <row r="222" spans="1:12" ht="25.5" customHeight="1" x14ac:dyDescent="0.15">
      <c r="A222" s="147" t="s">
        <v>581</v>
      </c>
      <c r="B222" s="147">
        <v>7244</v>
      </c>
      <c r="C222" s="105" t="s">
        <v>801</v>
      </c>
      <c r="D222" s="184"/>
      <c r="E222" s="184"/>
      <c r="F222" s="105"/>
      <c r="G222" s="145" t="s">
        <v>534</v>
      </c>
      <c r="H222" s="103" t="s">
        <v>561</v>
      </c>
      <c r="I222" s="122">
        <f>ROUND(I214*187/1000,0)</f>
        <v>627</v>
      </c>
      <c r="J222" s="188"/>
      <c r="L222" s="106"/>
    </row>
    <row r="223" spans="1:12" ht="25.5" customHeight="1" x14ac:dyDescent="0.15">
      <c r="A223" s="147" t="s">
        <v>581</v>
      </c>
      <c r="B223" s="147">
        <v>7245</v>
      </c>
      <c r="C223" s="105" t="s">
        <v>802</v>
      </c>
      <c r="D223" s="184"/>
      <c r="E223" s="184"/>
      <c r="F223" s="105"/>
      <c r="G223" s="145" t="s">
        <v>536</v>
      </c>
      <c r="H223" s="103" t="s">
        <v>563</v>
      </c>
      <c r="I223" s="122">
        <f>ROUND(I214*184/1000,0)</f>
        <v>617</v>
      </c>
      <c r="J223" s="188"/>
      <c r="L223" s="106"/>
    </row>
    <row r="224" spans="1:12" ht="25.5" customHeight="1" x14ac:dyDescent="0.15">
      <c r="A224" s="147" t="s">
        <v>581</v>
      </c>
      <c r="B224" s="147">
        <v>7246</v>
      </c>
      <c r="C224" s="105" t="s">
        <v>803</v>
      </c>
      <c r="D224" s="184"/>
      <c r="E224" s="184"/>
      <c r="F224" s="105"/>
      <c r="G224" s="145" t="s">
        <v>538</v>
      </c>
      <c r="H224" s="103" t="s">
        <v>565</v>
      </c>
      <c r="I224" s="122">
        <f>ROUND(I214*163/1000,0)</f>
        <v>547</v>
      </c>
      <c r="J224" s="188"/>
      <c r="L224" s="106"/>
    </row>
    <row r="225" spans="1:12" ht="25.5" customHeight="1" x14ac:dyDescent="0.15">
      <c r="A225" s="147" t="s">
        <v>581</v>
      </c>
      <c r="B225" s="147">
        <v>7247</v>
      </c>
      <c r="C225" s="105" t="s">
        <v>804</v>
      </c>
      <c r="D225" s="184"/>
      <c r="E225" s="184"/>
      <c r="F225" s="105"/>
      <c r="G225" s="145" t="s">
        <v>540</v>
      </c>
      <c r="H225" s="103" t="s">
        <v>565</v>
      </c>
      <c r="I225" s="122">
        <f>ROUND(I214*163/1000,0)</f>
        <v>547</v>
      </c>
      <c r="J225" s="188"/>
      <c r="L225" s="106"/>
    </row>
    <row r="226" spans="1:12" ht="25.5" customHeight="1" x14ac:dyDescent="0.15">
      <c r="A226" s="147" t="s">
        <v>581</v>
      </c>
      <c r="B226" s="147">
        <v>7248</v>
      </c>
      <c r="C226" s="105" t="s">
        <v>805</v>
      </c>
      <c r="D226" s="184"/>
      <c r="E226" s="184"/>
      <c r="F226" s="105"/>
      <c r="G226" s="145" t="s">
        <v>542</v>
      </c>
      <c r="H226" s="103" t="s">
        <v>567</v>
      </c>
      <c r="I226" s="122">
        <f>ROUND(I214*158/1000,0)</f>
        <v>530</v>
      </c>
      <c r="J226" s="188"/>
      <c r="L226" s="106"/>
    </row>
    <row r="227" spans="1:12" ht="25.5" customHeight="1" x14ac:dyDescent="0.15">
      <c r="A227" s="147" t="s">
        <v>581</v>
      </c>
      <c r="B227" s="147">
        <v>7249</v>
      </c>
      <c r="C227" s="105" t="s">
        <v>806</v>
      </c>
      <c r="D227" s="184"/>
      <c r="E227" s="184"/>
      <c r="F227" s="105"/>
      <c r="G227" s="145" t="s">
        <v>544</v>
      </c>
      <c r="H227" s="103" t="s">
        <v>569</v>
      </c>
      <c r="I227" s="122">
        <f>ROUND(I214*142/1000,0)</f>
        <v>476</v>
      </c>
      <c r="J227" s="188"/>
      <c r="L227" s="106"/>
    </row>
    <row r="228" spans="1:12" ht="25.5" customHeight="1" x14ac:dyDescent="0.15">
      <c r="A228" s="147" t="s">
        <v>581</v>
      </c>
      <c r="B228" s="147">
        <v>7250</v>
      </c>
      <c r="C228" s="105" t="s">
        <v>807</v>
      </c>
      <c r="D228" s="184"/>
      <c r="E228" s="184"/>
      <c r="F228" s="105"/>
      <c r="G228" s="145" t="s">
        <v>546</v>
      </c>
      <c r="H228" s="103" t="s">
        <v>571</v>
      </c>
      <c r="I228" s="122">
        <f>ROUND(I214*139/1000,0)</f>
        <v>466</v>
      </c>
      <c r="J228" s="188"/>
      <c r="L228" s="106"/>
    </row>
    <row r="229" spans="1:12" ht="25.5" customHeight="1" x14ac:dyDescent="0.15">
      <c r="A229" s="147" t="s">
        <v>581</v>
      </c>
      <c r="B229" s="147">
        <v>7251</v>
      </c>
      <c r="C229" s="105" t="s">
        <v>808</v>
      </c>
      <c r="D229" s="184"/>
      <c r="E229" s="184"/>
      <c r="F229" s="105"/>
      <c r="G229" s="145" t="s">
        <v>548</v>
      </c>
      <c r="H229" s="103" t="s">
        <v>573</v>
      </c>
      <c r="I229" s="122">
        <f>ROUND(I214*121/1000,0)</f>
        <v>406</v>
      </c>
      <c r="J229" s="188"/>
      <c r="L229" s="106"/>
    </row>
    <row r="230" spans="1:12" ht="25.5" customHeight="1" x14ac:dyDescent="0.15">
      <c r="A230" s="147" t="s">
        <v>581</v>
      </c>
      <c r="B230" s="147">
        <v>7252</v>
      </c>
      <c r="C230" s="105" t="s">
        <v>809</v>
      </c>
      <c r="D230" s="184"/>
      <c r="E230" s="184"/>
      <c r="F230" s="105"/>
      <c r="G230" s="145" t="s">
        <v>550</v>
      </c>
      <c r="H230" s="103" t="s">
        <v>575</v>
      </c>
      <c r="I230" s="122">
        <f>ROUND(I214*118/1000,0)</f>
        <v>396</v>
      </c>
      <c r="J230" s="188"/>
      <c r="L230" s="106"/>
    </row>
    <row r="231" spans="1:12" ht="25.5" customHeight="1" x14ac:dyDescent="0.15">
      <c r="A231" s="147" t="s">
        <v>581</v>
      </c>
      <c r="B231" s="147">
        <v>7253</v>
      </c>
      <c r="C231" s="105" t="s">
        <v>810</v>
      </c>
      <c r="D231" s="184"/>
      <c r="E231" s="184"/>
      <c r="F231" s="105"/>
      <c r="G231" s="145" t="s">
        <v>552</v>
      </c>
      <c r="H231" s="103" t="s">
        <v>173</v>
      </c>
      <c r="I231" s="122">
        <f>ROUND(I214*100/1000,0)</f>
        <v>335</v>
      </c>
      <c r="J231" s="188"/>
      <c r="L231" s="106"/>
    </row>
    <row r="232" spans="1:12" ht="25.5" customHeight="1" x14ac:dyDescent="0.15">
      <c r="A232" s="147" t="s">
        <v>581</v>
      </c>
      <c r="B232" s="147">
        <v>7254</v>
      </c>
      <c r="C232" s="105" t="s">
        <v>811</v>
      </c>
      <c r="D232" s="184"/>
      <c r="E232" s="184"/>
      <c r="F232" s="105"/>
      <c r="G232" s="145" t="s">
        <v>554</v>
      </c>
      <c r="H232" s="103" t="s">
        <v>578</v>
      </c>
      <c r="I232" s="122">
        <f>ROUND(I214*76/1000,0)</f>
        <v>255</v>
      </c>
      <c r="J232" s="188"/>
      <c r="L232" s="106"/>
    </row>
    <row r="233" spans="1:12" ht="25.5" customHeight="1" x14ac:dyDescent="0.15">
      <c r="A233" s="147" t="s">
        <v>581</v>
      </c>
      <c r="B233" s="147">
        <v>8305</v>
      </c>
      <c r="C233" s="105" t="s">
        <v>1444</v>
      </c>
      <c r="D233" s="184"/>
      <c r="E233" s="184"/>
      <c r="F233" s="105" t="s">
        <v>326</v>
      </c>
      <c r="G233" s="145"/>
      <c r="H233" s="103" t="s">
        <v>353</v>
      </c>
      <c r="I233" s="122">
        <v>-34</v>
      </c>
      <c r="J233" s="189"/>
      <c r="L233" s="106"/>
    </row>
    <row r="234" spans="1:12" ht="25.5" customHeight="1" x14ac:dyDescent="0.15">
      <c r="A234" s="147" t="s">
        <v>581</v>
      </c>
      <c r="B234" s="147">
        <v>2251</v>
      </c>
      <c r="C234" s="105" t="s">
        <v>1445</v>
      </c>
      <c r="D234" s="184"/>
      <c r="E234" s="284" t="s">
        <v>336</v>
      </c>
      <c r="F234" s="285"/>
      <c r="G234" s="285"/>
      <c r="H234" s="285"/>
      <c r="I234" s="122">
        <v>111</v>
      </c>
      <c r="J234" s="183" t="s">
        <v>227</v>
      </c>
      <c r="L234" s="106"/>
    </row>
    <row r="235" spans="1:12" ht="25.5" customHeight="1" x14ac:dyDescent="0.15">
      <c r="A235" s="147" t="s">
        <v>581</v>
      </c>
      <c r="B235" s="147">
        <v>2252</v>
      </c>
      <c r="C235" s="105" t="s">
        <v>1446</v>
      </c>
      <c r="D235" s="184"/>
      <c r="E235" s="284"/>
      <c r="F235" s="105" t="s">
        <v>1383</v>
      </c>
      <c r="G235" s="145"/>
      <c r="H235" s="103" t="s">
        <v>1394</v>
      </c>
      <c r="I235" s="122">
        <f>ROUND(I234*245/1000,0)</f>
        <v>27</v>
      </c>
      <c r="J235" s="183"/>
      <c r="L235" s="106"/>
    </row>
    <row r="236" spans="1:12" ht="25.5" customHeight="1" x14ac:dyDescent="0.15">
      <c r="A236" s="147" t="s">
        <v>581</v>
      </c>
      <c r="B236" s="147">
        <v>2253</v>
      </c>
      <c r="C236" s="105" t="s">
        <v>1447</v>
      </c>
      <c r="D236" s="184"/>
      <c r="E236" s="284"/>
      <c r="F236" s="105" t="s">
        <v>1385</v>
      </c>
      <c r="G236" s="145"/>
      <c r="H236" s="103" t="s">
        <v>1396</v>
      </c>
      <c r="I236" s="122">
        <f>ROUND(I234*224/1000,0)</f>
        <v>25</v>
      </c>
      <c r="J236" s="183"/>
      <c r="L236" s="106"/>
    </row>
    <row r="237" spans="1:12" ht="25.5" customHeight="1" x14ac:dyDescent="0.15">
      <c r="A237" s="147" t="s">
        <v>581</v>
      </c>
      <c r="B237" s="147">
        <v>2254</v>
      </c>
      <c r="C237" s="105" t="s">
        <v>1448</v>
      </c>
      <c r="D237" s="184"/>
      <c r="E237" s="284"/>
      <c r="F237" s="105" t="s">
        <v>1387</v>
      </c>
      <c r="G237" s="145"/>
      <c r="H237" s="103" t="s">
        <v>1398</v>
      </c>
      <c r="I237" s="122">
        <f>ROUND(I234*182/1000,0)</f>
        <v>20</v>
      </c>
      <c r="J237" s="183"/>
      <c r="L237" s="106"/>
    </row>
    <row r="238" spans="1:12" ht="25.5" customHeight="1" x14ac:dyDescent="0.15">
      <c r="A238" s="147" t="s">
        <v>581</v>
      </c>
      <c r="B238" s="147">
        <v>7340</v>
      </c>
      <c r="C238" s="105" t="s">
        <v>812</v>
      </c>
      <c r="D238" s="184"/>
      <c r="E238" s="284"/>
      <c r="F238" s="105" t="s">
        <v>1389</v>
      </c>
      <c r="G238" s="145"/>
      <c r="H238" s="103" t="s">
        <v>580</v>
      </c>
      <c r="I238" s="122">
        <f>ROUND($I234*145/1000,0)</f>
        <v>16</v>
      </c>
      <c r="J238" s="183"/>
      <c r="L238" s="106"/>
    </row>
    <row r="239" spans="1:12" ht="25.5" customHeight="1" x14ac:dyDescent="0.15">
      <c r="A239" s="147" t="s">
        <v>581</v>
      </c>
      <c r="B239" s="147">
        <v>7341</v>
      </c>
      <c r="C239" s="105" t="s">
        <v>813</v>
      </c>
      <c r="D239" s="184"/>
      <c r="E239" s="284"/>
      <c r="F239" s="105" t="s">
        <v>1390</v>
      </c>
      <c r="G239" s="145" t="s">
        <v>527</v>
      </c>
      <c r="H239" s="103" t="s">
        <v>555</v>
      </c>
      <c r="I239" s="122">
        <f>ROUND($I234*221/1000,0)</f>
        <v>25</v>
      </c>
      <c r="J239" s="183"/>
      <c r="L239" s="106"/>
    </row>
    <row r="240" spans="1:12" ht="25.5" customHeight="1" x14ac:dyDescent="0.15">
      <c r="A240" s="147" t="s">
        <v>581</v>
      </c>
      <c r="B240" s="147">
        <v>7342</v>
      </c>
      <c r="C240" s="105" t="s">
        <v>814</v>
      </c>
      <c r="D240" s="184"/>
      <c r="E240" s="284"/>
      <c r="F240" s="105"/>
      <c r="G240" s="145" t="s">
        <v>530</v>
      </c>
      <c r="H240" s="103" t="s">
        <v>557</v>
      </c>
      <c r="I240" s="122">
        <f>ROUND(I234*208/1000,0)</f>
        <v>23</v>
      </c>
      <c r="J240" s="183"/>
      <c r="L240" s="106"/>
    </row>
    <row r="241" spans="1:12" ht="25.5" customHeight="1" x14ac:dyDescent="0.15">
      <c r="A241" s="147" t="s">
        <v>581</v>
      </c>
      <c r="B241" s="147">
        <v>7343</v>
      </c>
      <c r="C241" s="105" t="s">
        <v>815</v>
      </c>
      <c r="D241" s="184"/>
      <c r="E241" s="284"/>
      <c r="F241" s="105"/>
      <c r="G241" s="145" t="s">
        <v>532</v>
      </c>
      <c r="H241" s="103" t="s">
        <v>559</v>
      </c>
      <c r="I241" s="122">
        <f>ROUND(I234*200/1000,0)</f>
        <v>22</v>
      </c>
      <c r="J241" s="183"/>
      <c r="L241" s="106"/>
    </row>
    <row r="242" spans="1:12" ht="25.5" customHeight="1" x14ac:dyDescent="0.15">
      <c r="A242" s="147" t="s">
        <v>581</v>
      </c>
      <c r="B242" s="147">
        <v>7344</v>
      </c>
      <c r="C242" s="105" t="s">
        <v>816</v>
      </c>
      <c r="D242" s="184"/>
      <c r="E242" s="284"/>
      <c r="F242" s="105"/>
      <c r="G242" s="145" t="s">
        <v>534</v>
      </c>
      <c r="H242" s="103" t="s">
        <v>561</v>
      </c>
      <c r="I242" s="122">
        <f>ROUND(I234*187/1000,0)</f>
        <v>21</v>
      </c>
      <c r="J242" s="183"/>
      <c r="L242" s="106"/>
    </row>
    <row r="243" spans="1:12" ht="25.5" customHeight="1" x14ac:dyDescent="0.15">
      <c r="A243" s="147" t="s">
        <v>581</v>
      </c>
      <c r="B243" s="147">
        <v>7345</v>
      </c>
      <c r="C243" s="105" t="s">
        <v>817</v>
      </c>
      <c r="D243" s="184"/>
      <c r="E243" s="284"/>
      <c r="F243" s="105"/>
      <c r="G243" s="145" t="s">
        <v>536</v>
      </c>
      <c r="H243" s="103" t="s">
        <v>563</v>
      </c>
      <c r="I243" s="122">
        <f>ROUND(I234*184/1000,0)</f>
        <v>20</v>
      </c>
      <c r="J243" s="183"/>
      <c r="L243" s="106"/>
    </row>
    <row r="244" spans="1:12" ht="25.5" customHeight="1" x14ac:dyDescent="0.15">
      <c r="A244" s="147" t="s">
        <v>581</v>
      </c>
      <c r="B244" s="147">
        <v>7346</v>
      </c>
      <c r="C244" s="105" t="s">
        <v>818</v>
      </c>
      <c r="D244" s="184"/>
      <c r="E244" s="284"/>
      <c r="F244" s="105"/>
      <c r="G244" s="145" t="s">
        <v>538</v>
      </c>
      <c r="H244" s="103" t="s">
        <v>565</v>
      </c>
      <c r="I244" s="122">
        <f>ROUND(I234*163/1000,0)</f>
        <v>18</v>
      </c>
      <c r="J244" s="183"/>
      <c r="L244" s="106"/>
    </row>
    <row r="245" spans="1:12" ht="25.5" customHeight="1" x14ac:dyDescent="0.15">
      <c r="A245" s="147" t="s">
        <v>581</v>
      </c>
      <c r="B245" s="147">
        <v>7347</v>
      </c>
      <c r="C245" s="105" t="s">
        <v>819</v>
      </c>
      <c r="D245" s="184"/>
      <c r="E245" s="284"/>
      <c r="F245" s="105"/>
      <c r="G245" s="145" t="s">
        <v>540</v>
      </c>
      <c r="H245" s="103" t="s">
        <v>565</v>
      </c>
      <c r="I245" s="122">
        <f>ROUND(I234*163/1000,0)</f>
        <v>18</v>
      </c>
      <c r="J245" s="183"/>
      <c r="L245" s="106"/>
    </row>
    <row r="246" spans="1:12" ht="25.5" customHeight="1" x14ac:dyDescent="0.15">
      <c r="A246" s="147" t="s">
        <v>581</v>
      </c>
      <c r="B246" s="147">
        <v>7348</v>
      </c>
      <c r="C246" s="105" t="s">
        <v>820</v>
      </c>
      <c r="D246" s="184"/>
      <c r="E246" s="284"/>
      <c r="F246" s="105"/>
      <c r="G246" s="145" t="s">
        <v>542</v>
      </c>
      <c r="H246" s="103" t="s">
        <v>567</v>
      </c>
      <c r="I246" s="122">
        <f>ROUND(I234*158/1000,0)</f>
        <v>18</v>
      </c>
      <c r="J246" s="183"/>
      <c r="L246" s="106"/>
    </row>
    <row r="247" spans="1:12" ht="25.5" customHeight="1" x14ac:dyDescent="0.15">
      <c r="A247" s="147" t="s">
        <v>581</v>
      </c>
      <c r="B247" s="147">
        <v>7349</v>
      </c>
      <c r="C247" s="105" t="s">
        <v>821</v>
      </c>
      <c r="D247" s="184"/>
      <c r="E247" s="284"/>
      <c r="F247" s="105"/>
      <c r="G247" s="145" t="s">
        <v>544</v>
      </c>
      <c r="H247" s="103" t="s">
        <v>569</v>
      </c>
      <c r="I247" s="122">
        <f>ROUND(I234*142/1000,0)</f>
        <v>16</v>
      </c>
      <c r="J247" s="183"/>
      <c r="L247" s="106"/>
    </row>
    <row r="248" spans="1:12" ht="25.5" customHeight="1" x14ac:dyDescent="0.15">
      <c r="A248" s="147" t="s">
        <v>581</v>
      </c>
      <c r="B248" s="147">
        <v>7350</v>
      </c>
      <c r="C248" s="105" t="s">
        <v>822</v>
      </c>
      <c r="D248" s="184"/>
      <c r="E248" s="284"/>
      <c r="F248" s="105"/>
      <c r="G248" s="145" t="s">
        <v>546</v>
      </c>
      <c r="H248" s="103" t="s">
        <v>571</v>
      </c>
      <c r="I248" s="122">
        <f>ROUND(I234*139/1000,0)</f>
        <v>15</v>
      </c>
      <c r="J248" s="183"/>
      <c r="L248" s="106"/>
    </row>
    <row r="249" spans="1:12" ht="25.5" customHeight="1" x14ac:dyDescent="0.15">
      <c r="A249" s="147" t="s">
        <v>581</v>
      </c>
      <c r="B249" s="147">
        <v>7351</v>
      </c>
      <c r="C249" s="105" t="s">
        <v>823</v>
      </c>
      <c r="D249" s="184"/>
      <c r="E249" s="284"/>
      <c r="F249" s="105"/>
      <c r="G249" s="145" t="s">
        <v>548</v>
      </c>
      <c r="H249" s="103" t="s">
        <v>573</v>
      </c>
      <c r="I249" s="122">
        <f>ROUND(I234*121/1000,0)</f>
        <v>13</v>
      </c>
      <c r="J249" s="183"/>
      <c r="L249" s="106"/>
    </row>
    <row r="250" spans="1:12" ht="25.5" customHeight="1" x14ac:dyDescent="0.15">
      <c r="A250" s="147" t="s">
        <v>581</v>
      </c>
      <c r="B250" s="147">
        <v>7352</v>
      </c>
      <c r="C250" s="105" t="s">
        <v>824</v>
      </c>
      <c r="D250" s="184"/>
      <c r="E250" s="284"/>
      <c r="F250" s="105"/>
      <c r="G250" s="145" t="s">
        <v>550</v>
      </c>
      <c r="H250" s="103" t="s">
        <v>575</v>
      </c>
      <c r="I250" s="122">
        <f>ROUND(I234*118/1000,0)</f>
        <v>13</v>
      </c>
      <c r="J250" s="183"/>
      <c r="L250" s="106"/>
    </row>
    <row r="251" spans="1:12" ht="25.5" customHeight="1" x14ac:dyDescent="0.15">
      <c r="A251" s="147" t="s">
        <v>581</v>
      </c>
      <c r="B251" s="147">
        <v>7353</v>
      </c>
      <c r="C251" s="105" t="s">
        <v>825</v>
      </c>
      <c r="D251" s="184"/>
      <c r="E251" s="284"/>
      <c r="F251" s="105"/>
      <c r="G251" s="145" t="s">
        <v>552</v>
      </c>
      <c r="H251" s="103" t="s">
        <v>173</v>
      </c>
      <c r="I251" s="122">
        <f>ROUND(I234*100/1000,0)</f>
        <v>11</v>
      </c>
      <c r="J251" s="183"/>
      <c r="L251" s="106"/>
    </row>
    <row r="252" spans="1:12" ht="25.5" customHeight="1" x14ac:dyDescent="0.15">
      <c r="A252" s="147" t="s">
        <v>581</v>
      </c>
      <c r="B252" s="147">
        <v>7354</v>
      </c>
      <c r="C252" s="105" t="s">
        <v>826</v>
      </c>
      <c r="D252" s="184"/>
      <c r="E252" s="284"/>
      <c r="F252" s="105"/>
      <c r="G252" s="145" t="s">
        <v>554</v>
      </c>
      <c r="H252" s="103" t="s">
        <v>578</v>
      </c>
      <c r="I252" s="122">
        <f>ROUND(I234*76/1000,0)</f>
        <v>8</v>
      </c>
      <c r="J252" s="183"/>
      <c r="L252" s="106"/>
    </row>
    <row r="253" spans="1:12" ht="25.5" customHeight="1" x14ac:dyDescent="0.15">
      <c r="A253" s="147" t="s">
        <v>581</v>
      </c>
      <c r="B253" s="147">
        <v>8306</v>
      </c>
      <c r="C253" s="105" t="s">
        <v>1449</v>
      </c>
      <c r="D253" s="184"/>
      <c r="E253" s="284"/>
      <c r="F253" s="105" t="s">
        <v>326</v>
      </c>
      <c r="G253" s="145"/>
      <c r="H253" s="103" t="s">
        <v>333</v>
      </c>
      <c r="I253" s="122">
        <v>-1</v>
      </c>
      <c r="J253" s="183"/>
      <c r="L253" s="106"/>
    </row>
    <row r="254" spans="1:12" ht="25.5" customHeight="1" x14ac:dyDescent="0.15">
      <c r="A254" s="67"/>
      <c r="B254" s="67"/>
      <c r="C254" s="75"/>
      <c r="D254" s="170"/>
      <c r="E254" s="114"/>
      <c r="F254" s="75"/>
      <c r="G254" s="75"/>
      <c r="H254" s="112"/>
      <c r="I254" s="115"/>
      <c r="J254" s="67"/>
      <c r="L254" s="106"/>
    </row>
    <row r="255" spans="1:12" ht="25.5" customHeight="1" x14ac:dyDescent="0.15">
      <c r="A255" s="167" t="s">
        <v>350</v>
      </c>
      <c r="B255" s="67"/>
      <c r="C255" s="75"/>
      <c r="D255" s="170"/>
      <c r="E255" s="114"/>
      <c r="F255" s="75"/>
      <c r="G255" s="75"/>
      <c r="H255" s="112"/>
      <c r="I255" s="115"/>
      <c r="J255" s="67"/>
      <c r="L255" s="106"/>
    </row>
    <row r="256" spans="1:12" ht="25.5" customHeight="1" x14ac:dyDescent="0.15">
      <c r="A256" s="202" t="s">
        <v>2</v>
      </c>
      <c r="B256" s="202"/>
      <c r="C256" s="294" t="s">
        <v>3</v>
      </c>
      <c r="D256" s="294" t="s">
        <v>4</v>
      </c>
      <c r="E256" s="294"/>
      <c r="F256" s="294"/>
      <c r="G256" s="294"/>
      <c r="H256" s="294"/>
      <c r="I256" s="295" t="s">
        <v>490</v>
      </c>
      <c r="J256" s="294" t="s">
        <v>8</v>
      </c>
      <c r="L256" s="106"/>
    </row>
    <row r="257" spans="1:12" ht="25.5" customHeight="1" x14ac:dyDescent="0.15">
      <c r="A257" s="153" t="s">
        <v>0</v>
      </c>
      <c r="B257" s="153" t="s">
        <v>1</v>
      </c>
      <c r="C257" s="294"/>
      <c r="D257" s="294"/>
      <c r="E257" s="294"/>
      <c r="F257" s="294"/>
      <c r="G257" s="294"/>
      <c r="H257" s="294"/>
      <c r="I257" s="296"/>
      <c r="J257" s="294"/>
      <c r="L257" s="106"/>
    </row>
    <row r="258" spans="1:12" ht="25.5" customHeight="1" x14ac:dyDescent="0.15">
      <c r="A258" s="280" t="s">
        <v>225</v>
      </c>
      <c r="B258" s="281"/>
      <c r="C258" s="281"/>
      <c r="D258" s="281"/>
      <c r="E258" s="281"/>
      <c r="F258" s="281"/>
      <c r="G258" s="281"/>
      <c r="H258" s="281"/>
      <c r="I258" s="281"/>
      <c r="J258" s="283"/>
      <c r="L258" s="106"/>
    </row>
    <row r="259" spans="1:12" ht="25.5" customHeight="1" x14ac:dyDescent="0.15">
      <c r="A259" s="147" t="s">
        <v>581</v>
      </c>
      <c r="B259" s="147">
        <v>2111</v>
      </c>
      <c r="C259" s="105" t="s">
        <v>1450</v>
      </c>
      <c r="D259" s="184" t="s">
        <v>324</v>
      </c>
      <c r="E259" s="183" t="s">
        <v>325</v>
      </c>
      <c r="F259" s="285"/>
      <c r="G259" s="285"/>
      <c r="H259" s="285"/>
      <c r="I259" s="104">
        <v>1000</v>
      </c>
      <c r="J259" s="187" t="s">
        <v>323</v>
      </c>
      <c r="L259" s="106"/>
    </row>
    <row r="260" spans="1:12" ht="25.5" customHeight="1" x14ac:dyDescent="0.15">
      <c r="A260" s="147" t="s">
        <v>581</v>
      </c>
      <c r="B260" s="147">
        <v>2112</v>
      </c>
      <c r="C260" s="105" t="s">
        <v>1451</v>
      </c>
      <c r="D260" s="184"/>
      <c r="E260" s="183"/>
      <c r="F260" s="105" t="s">
        <v>1383</v>
      </c>
      <c r="G260" s="145"/>
      <c r="H260" s="103" t="s">
        <v>1394</v>
      </c>
      <c r="I260" s="154">
        <f>ROUND(I259*245/1000,0)</f>
        <v>245</v>
      </c>
      <c r="J260" s="188"/>
      <c r="L260" s="106"/>
    </row>
    <row r="261" spans="1:12" ht="25.5" customHeight="1" x14ac:dyDescent="0.15">
      <c r="A261" s="147" t="s">
        <v>581</v>
      </c>
      <c r="B261" s="147">
        <v>2113</v>
      </c>
      <c r="C261" s="105" t="s">
        <v>1452</v>
      </c>
      <c r="D261" s="184"/>
      <c r="E261" s="183"/>
      <c r="F261" s="105" t="s">
        <v>1385</v>
      </c>
      <c r="G261" s="145"/>
      <c r="H261" s="103" t="s">
        <v>1396</v>
      </c>
      <c r="I261" s="154">
        <f>ROUND(I259*224/1000,0)</f>
        <v>224</v>
      </c>
      <c r="J261" s="188"/>
      <c r="L261" s="106"/>
    </row>
    <row r="262" spans="1:12" ht="25.5" customHeight="1" x14ac:dyDescent="0.15">
      <c r="A262" s="147" t="s">
        <v>581</v>
      </c>
      <c r="B262" s="147">
        <v>2114</v>
      </c>
      <c r="C262" s="105" t="s">
        <v>1453</v>
      </c>
      <c r="D262" s="184"/>
      <c r="E262" s="183"/>
      <c r="F262" s="105" t="s">
        <v>1387</v>
      </c>
      <c r="G262" s="145"/>
      <c r="H262" s="103" t="s">
        <v>1398</v>
      </c>
      <c r="I262" s="154">
        <f>ROUND(I259*182/1000,0)</f>
        <v>182</v>
      </c>
      <c r="J262" s="188"/>
      <c r="L262" s="106"/>
    </row>
    <row r="263" spans="1:12" ht="25.5" customHeight="1" x14ac:dyDescent="0.15">
      <c r="A263" s="147" t="s">
        <v>581</v>
      </c>
      <c r="B263" s="147">
        <v>7400</v>
      </c>
      <c r="C263" s="105" t="s">
        <v>827</v>
      </c>
      <c r="D263" s="184"/>
      <c r="E263" s="183"/>
      <c r="F263" s="105" t="s">
        <v>1389</v>
      </c>
      <c r="G263" s="145"/>
      <c r="H263" s="103" t="s">
        <v>580</v>
      </c>
      <c r="I263" s="154">
        <f>ROUND($I259*145/1000,0)</f>
        <v>145</v>
      </c>
      <c r="J263" s="188"/>
      <c r="L263" s="106"/>
    </row>
    <row r="264" spans="1:12" ht="25.5" customHeight="1" x14ac:dyDescent="0.15">
      <c r="A264" s="147" t="s">
        <v>581</v>
      </c>
      <c r="B264" s="147">
        <v>7401</v>
      </c>
      <c r="C264" s="105" t="s">
        <v>828</v>
      </c>
      <c r="D264" s="184"/>
      <c r="E264" s="183"/>
      <c r="F264" s="105" t="s">
        <v>1390</v>
      </c>
      <c r="G264" s="145" t="s">
        <v>527</v>
      </c>
      <c r="H264" s="103" t="s">
        <v>555</v>
      </c>
      <c r="I264" s="154">
        <f>ROUND($I259*221/1000,0)</f>
        <v>221</v>
      </c>
      <c r="J264" s="188"/>
      <c r="L264" s="106"/>
    </row>
    <row r="265" spans="1:12" ht="25.5" customHeight="1" x14ac:dyDescent="0.15">
      <c r="A265" s="147" t="s">
        <v>581</v>
      </c>
      <c r="B265" s="147">
        <v>7402</v>
      </c>
      <c r="C265" s="105" t="s">
        <v>829</v>
      </c>
      <c r="D265" s="184"/>
      <c r="E265" s="183"/>
      <c r="F265" s="105"/>
      <c r="G265" s="145" t="s">
        <v>530</v>
      </c>
      <c r="H265" s="103" t="s">
        <v>557</v>
      </c>
      <c r="I265" s="154">
        <f>ROUND(I259*208/1000,0)</f>
        <v>208</v>
      </c>
      <c r="J265" s="188"/>
      <c r="L265" s="106"/>
    </row>
    <row r="266" spans="1:12" ht="25.5" customHeight="1" x14ac:dyDescent="0.15">
      <c r="A266" s="147" t="s">
        <v>581</v>
      </c>
      <c r="B266" s="147">
        <v>7403</v>
      </c>
      <c r="C266" s="105" t="s">
        <v>830</v>
      </c>
      <c r="D266" s="184"/>
      <c r="E266" s="183"/>
      <c r="F266" s="105"/>
      <c r="G266" s="145" t="s">
        <v>532</v>
      </c>
      <c r="H266" s="103" t="s">
        <v>559</v>
      </c>
      <c r="I266" s="154">
        <f>ROUND(I259*200/1000,0)</f>
        <v>200</v>
      </c>
      <c r="J266" s="188"/>
      <c r="L266" s="106"/>
    </row>
    <row r="267" spans="1:12" ht="25.5" customHeight="1" x14ac:dyDescent="0.15">
      <c r="A267" s="147" t="s">
        <v>581</v>
      </c>
      <c r="B267" s="147">
        <v>7404</v>
      </c>
      <c r="C267" s="105" t="s">
        <v>831</v>
      </c>
      <c r="D267" s="184"/>
      <c r="E267" s="183"/>
      <c r="F267" s="105"/>
      <c r="G267" s="145" t="s">
        <v>534</v>
      </c>
      <c r="H267" s="103" t="s">
        <v>561</v>
      </c>
      <c r="I267" s="154">
        <f>ROUND(I259*187/1000,0)</f>
        <v>187</v>
      </c>
      <c r="J267" s="188"/>
      <c r="L267" s="106"/>
    </row>
    <row r="268" spans="1:12" ht="25.5" customHeight="1" x14ac:dyDescent="0.15">
      <c r="A268" s="147" t="s">
        <v>581</v>
      </c>
      <c r="B268" s="147">
        <v>7405</v>
      </c>
      <c r="C268" s="105" t="s">
        <v>832</v>
      </c>
      <c r="D268" s="184"/>
      <c r="E268" s="183"/>
      <c r="F268" s="105"/>
      <c r="G268" s="145" t="s">
        <v>536</v>
      </c>
      <c r="H268" s="103" t="s">
        <v>563</v>
      </c>
      <c r="I268" s="154">
        <f>ROUND(I259*184/1000,0)</f>
        <v>184</v>
      </c>
      <c r="J268" s="188"/>
      <c r="L268" s="106"/>
    </row>
    <row r="269" spans="1:12" ht="25.5" customHeight="1" x14ac:dyDescent="0.15">
      <c r="A269" s="147" t="s">
        <v>581</v>
      </c>
      <c r="B269" s="147">
        <v>7406</v>
      </c>
      <c r="C269" s="105" t="s">
        <v>833</v>
      </c>
      <c r="D269" s="184"/>
      <c r="E269" s="183"/>
      <c r="F269" s="105"/>
      <c r="G269" s="145" t="s">
        <v>538</v>
      </c>
      <c r="H269" s="103" t="s">
        <v>565</v>
      </c>
      <c r="I269" s="154">
        <f>ROUND(I259*163/1000,0)</f>
        <v>163</v>
      </c>
      <c r="J269" s="188"/>
      <c r="L269" s="106"/>
    </row>
    <row r="270" spans="1:12" ht="25.5" customHeight="1" x14ac:dyDescent="0.15">
      <c r="A270" s="147" t="s">
        <v>581</v>
      </c>
      <c r="B270" s="147">
        <v>7407</v>
      </c>
      <c r="C270" s="105" t="s">
        <v>834</v>
      </c>
      <c r="D270" s="184"/>
      <c r="E270" s="183"/>
      <c r="F270" s="105"/>
      <c r="G270" s="145" t="s">
        <v>540</v>
      </c>
      <c r="H270" s="103" t="s">
        <v>565</v>
      </c>
      <c r="I270" s="154">
        <f>ROUND(I259*163/1000,0)</f>
        <v>163</v>
      </c>
      <c r="J270" s="188"/>
      <c r="L270" s="106"/>
    </row>
    <row r="271" spans="1:12" ht="25.5" customHeight="1" x14ac:dyDescent="0.15">
      <c r="A271" s="147" t="s">
        <v>581</v>
      </c>
      <c r="B271" s="147">
        <v>7408</v>
      </c>
      <c r="C271" s="105" t="s">
        <v>835</v>
      </c>
      <c r="D271" s="184"/>
      <c r="E271" s="183"/>
      <c r="F271" s="105"/>
      <c r="G271" s="145" t="s">
        <v>542</v>
      </c>
      <c r="H271" s="103" t="s">
        <v>567</v>
      </c>
      <c r="I271" s="154">
        <f>ROUND(I259*158/1000,0)</f>
        <v>158</v>
      </c>
      <c r="J271" s="188"/>
      <c r="L271" s="106"/>
    </row>
    <row r="272" spans="1:12" ht="25.5" customHeight="1" x14ac:dyDescent="0.15">
      <c r="A272" s="147" t="s">
        <v>581</v>
      </c>
      <c r="B272" s="147">
        <v>7409</v>
      </c>
      <c r="C272" s="105" t="s">
        <v>836</v>
      </c>
      <c r="D272" s="184"/>
      <c r="E272" s="183"/>
      <c r="F272" s="105"/>
      <c r="G272" s="145" t="s">
        <v>544</v>
      </c>
      <c r="H272" s="103" t="s">
        <v>569</v>
      </c>
      <c r="I272" s="154">
        <f>ROUND(I259*142/1000,0)</f>
        <v>142</v>
      </c>
      <c r="J272" s="188"/>
      <c r="L272" s="106"/>
    </row>
    <row r="273" spans="1:12" ht="25.5" customHeight="1" x14ac:dyDescent="0.15">
      <c r="A273" s="147" t="s">
        <v>581</v>
      </c>
      <c r="B273" s="147">
        <v>7410</v>
      </c>
      <c r="C273" s="105" t="s">
        <v>837</v>
      </c>
      <c r="D273" s="184"/>
      <c r="E273" s="183"/>
      <c r="F273" s="105"/>
      <c r="G273" s="145" t="s">
        <v>546</v>
      </c>
      <c r="H273" s="103" t="s">
        <v>571</v>
      </c>
      <c r="I273" s="154">
        <f>ROUND(I259*139/1000,0)</f>
        <v>139</v>
      </c>
      <c r="J273" s="188"/>
      <c r="L273" s="106"/>
    </row>
    <row r="274" spans="1:12" ht="25.5" customHeight="1" x14ac:dyDescent="0.15">
      <c r="A274" s="147" t="s">
        <v>581</v>
      </c>
      <c r="B274" s="147">
        <v>7411</v>
      </c>
      <c r="C274" s="105" t="s">
        <v>838</v>
      </c>
      <c r="D274" s="184"/>
      <c r="E274" s="183"/>
      <c r="F274" s="105"/>
      <c r="G274" s="145" t="s">
        <v>548</v>
      </c>
      <c r="H274" s="103" t="s">
        <v>573</v>
      </c>
      <c r="I274" s="154">
        <f>ROUND(I259*121/1000,0)</f>
        <v>121</v>
      </c>
      <c r="J274" s="188"/>
      <c r="L274" s="106"/>
    </row>
    <row r="275" spans="1:12" ht="25.5" customHeight="1" x14ac:dyDescent="0.15">
      <c r="A275" s="147" t="s">
        <v>581</v>
      </c>
      <c r="B275" s="147">
        <v>7412</v>
      </c>
      <c r="C275" s="105" t="s">
        <v>839</v>
      </c>
      <c r="D275" s="184"/>
      <c r="E275" s="183"/>
      <c r="F275" s="105"/>
      <c r="G275" s="145" t="s">
        <v>550</v>
      </c>
      <c r="H275" s="103" t="s">
        <v>575</v>
      </c>
      <c r="I275" s="154">
        <f>ROUND(I259*118/1000,0)</f>
        <v>118</v>
      </c>
      <c r="J275" s="188"/>
      <c r="L275" s="106"/>
    </row>
    <row r="276" spans="1:12" ht="25.5" customHeight="1" x14ac:dyDescent="0.15">
      <c r="A276" s="147" t="s">
        <v>581</v>
      </c>
      <c r="B276" s="147">
        <v>7413</v>
      </c>
      <c r="C276" s="105" t="s">
        <v>840</v>
      </c>
      <c r="D276" s="184"/>
      <c r="E276" s="183"/>
      <c r="F276" s="105"/>
      <c r="G276" s="145" t="s">
        <v>552</v>
      </c>
      <c r="H276" s="103" t="s">
        <v>173</v>
      </c>
      <c r="I276" s="154">
        <f>ROUND(I259*100/1000,0)</f>
        <v>100</v>
      </c>
      <c r="J276" s="188"/>
      <c r="L276" s="106"/>
    </row>
    <row r="277" spans="1:12" ht="25.5" customHeight="1" x14ac:dyDescent="0.15">
      <c r="A277" s="147" t="s">
        <v>581</v>
      </c>
      <c r="B277" s="147">
        <v>7414</v>
      </c>
      <c r="C277" s="105" t="s">
        <v>841</v>
      </c>
      <c r="D277" s="184"/>
      <c r="E277" s="183"/>
      <c r="F277" s="105"/>
      <c r="G277" s="145" t="s">
        <v>554</v>
      </c>
      <c r="H277" s="103" t="s">
        <v>578</v>
      </c>
      <c r="I277" s="154">
        <f>ROUND(I259*76/1000,0)</f>
        <v>76</v>
      </c>
      <c r="J277" s="188"/>
      <c r="L277" s="106"/>
    </row>
    <row r="278" spans="1:12" ht="25.5" customHeight="1" x14ac:dyDescent="0.15">
      <c r="A278" s="147" t="s">
        <v>581</v>
      </c>
      <c r="B278" s="147">
        <v>8401</v>
      </c>
      <c r="C278" s="152" t="s">
        <v>1454</v>
      </c>
      <c r="D278" s="184"/>
      <c r="E278" s="183"/>
      <c r="F278" s="105" t="s">
        <v>326</v>
      </c>
      <c r="G278" s="145"/>
      <c r="H278" s="103" t="s">
        <v>354</v>
      </c>
      <c r="I278" s="122">
        <v>-10</v>
      </c>
      <c r="J278" s="189"/>
      <c r="L278" s="106"/>
    </row>
    <row r="279" spans="1:12" ht="25.5" customHeight="1" x14ac:dyDescent="0.15">
      <c r="A279" s="147" t="s">
        <v>581</v>
      </c>
      <c r="B279" s="147">
        <v>2121</v>
      </c>
      <c r="C279" s="105" t="s">
        <v>1455</v>
      </c>
      <c r="D279" s="184"/>
      <c r="E279" s="184" t="s">
        <v>328</v>
      </c>
      <c r="F279" s="297"/>
      <c r="G279" s="298"/>
      <c r="H279" s="299"/>
      <c r="I279" s="104">
        <v>33</v>
      </c>
      <c r="J279" s="183" t="s">
        <v>227</v>
      </c>
      <c r="L279" s="106"/>
    </row>
    <row r="280" spans="1:12" ht="25.5" customHeight="1" x14ac:dyDescent="0.15">
      <c r="A280" s="147" t="s">
        <v>581</v>
      </c>
      <c r="B280" s="147">
        <v>2122</v>
      </c>
      <c r="C280" s="105" t="s">
        <v>1456</v>
      </c>
      <c r="D280" s="184"/>
      <c r="E280" s="184"/>
      <c r="F280" s="105" t="s">
        <v>1383</v>
      </c>
      <c r="G280" s="145"/>
      <c r="H280" s="103" t="s">
        <v>1394</v>
      </c>
      <c r="I280" s="154">
        <f>ROUND(I279*245/1000,0)</f>
        <v>8</v>
      </c>
      <c r="J280" s="183"/>
      <c r="L280" s="106"/>
    </row>
    <row r="281" spans="1:12" ht="25.5" customHeight="1" x14ac:dyDescent="0.15">
      <c r="A281" s="147" t="s">
        <v>581</v>
      </c>
      <c r="B281" s="147">
        <v>2123</v>
      </c>
      <c r="C281" s="105" t="s">
        <v>1457</v>
      </c>
      <c r="D281" s="184"/>
      <c r="E281" s="184"/>
      <c r="F281" s="105" t="s">
        <v>1385</v>
      </c>
      <c r="G281" s="145"/>
      <c r="H281" s="103" t="s">
        <v>1396</v>
      </c>
      <c r="I281" s="154">
        <f>ROUND(I279*224/1000,0)</f>
        <v>7</v>
      </c>
      <c r="J281" s="183"/>
      <c r="L281" s="106"/>
    </row>
    <row r="282" spans="1:12" ht="25.5" customHeight="1" x14ac:dyDescent="0.15">
      <c r="A282" s="147" t="s">
        <v>581</v>
      </c>
      <c r="B282" s="147">
        <v>2124</v>
      </c>
      <c r="C282" s="105" t="s">
        <v>1458</v>
      </c>
      <c r="D282" s="184"/>
      <c r="E282" s="184"/>
      <c r="F282" s="105" t="s">
        <v>1387</v>
      </c>
      <c r="G282" s="145"/>
      <c r="H282" s="103" t="s">
        <v>1398</v>
      </c>
      <c r="I282" s="154">
        <f>ROUND(I279*182/1000,0)</f>
        <v>6</v>
      </c>
      <c r="J282" s="183"/>
      <c r="L282" s="106"/>
    </row>
    <row r="283" spans="1:12" ht="25.5" customHeight="1" x14ac:dyDescent="0.15">
      <c r="A283" s="147" t="s">
        <v>581</v>
      </c>
      <c r="B283" s="147">
        <v>7500</v>
      </c>
      <c r="C283" s="105" t="s">
        <v>842</v>
      </c>
      <c r="D283" s="184"/>
      <c r="E283" s="184"/>
      <c r="F283" s="105" t="s">
        <v>1389</v>
      </c>
      <c r="G283" s="145"/>
      <c r="H283" s="103" t="s">
        <v>580</v>
      </c>
      <c r="I283" s="154">
        <f>ROUND($I279*145/1000,0)</f>
        <v>5</v>
      </c>
      <c r="J283" s="183"/>
      <c r="L283" s="106"/>
    </row>
    <row r="284" spans="1:12" ht="25.5" customHeight="1" x14ac:dyDescent="0.15">
      <c r="A284" s="147" t="s">
        <v>581</v>
      </c>
      <c r="B284" s="147">
        <v>7501</v>
      </c>
      <c r="C284" s="105" t="s">
        <v>843</v>
      </c>
      <c r="D284" s="184"/>
      <c r="E284" s="184"/>
      <c r="F284" s="105" t="s">
        <v>1390</v>
      </c>
      <c r="G284" s="145" t="s">
        <v>527</v>
      </c>
      <c r="H284" s="103" t="s">
        <v>555</v>
      </c>
      <c r="I284" s="154">
        <f>ROUND($I279*221/1000,0)</f>
        <v>7</v>
      </c>
      <c r="J284" s="183"/>
      <c r="L284" s="106"/>
    </row>
    <row r="285" spans="1:12" ht="25.5" customHeight="1" x14ac:dyDescent="0.15">
      <c r="A285" s="147" t="s">
        <v>581</v>
      </c>
      <c r="B285" s="147">
        <v>7502</v>
      </c>
      <c r="C285" s="105" t="s">
        <v>844</v>
      </c>
      <c r="D285" s="184"/>
      <c r="E285" s="184"/>
      <c r="F285" s="105"/>
      <c r="G285" s="145" t="s">
        <v>530</v>
      </c>
      <c r="H285" s="103" t="s">
        <v>557</v>
      </c>
      <c r="I285" s="154">
        <f>ROUND(I279*208/1000,0)</f>
        <v>7</v>
      </c>
      <c r="J285" s="183"/>
      <c r="L285" s="106"/>
    </row>
    <row r="286" spans="1:12" ht="25.5" customHeight="1" x14ac:dyDescent="0.15">
      <c r="A286" s="147" t="s">
        <v>581</v>
      </c>
      <c r="B286" s="147">
        <v>7503</v>
      </c>
      <c r="C286" s="105" t="s">
        <v>845</v>
      </c>
      <c r="D286" s="184"/>
      <c r="E286" s="184"/>
      <c r="F286" s="105"/>
      <c r="G286" s="145" t="s">
        <v>532</v>
      </c>
      <c r="H286" s="103" t="s">
        <v>559</v>
      </c>
      <c r="I286" s="154">
        <f>ROUND(I279*200/1000,0)</f>
        <v>7</v>
      </c>
      <c r="J286" s="183"/>
      <c r="L286" s="106"/>
    </row>
    <row r="287" spans="1:12" ht="25.5" customHeight="1" x14ac:dyDescent="0.15">
      <c r="A287" s="147" t="s">
        <v>581</v>
      </c>
      <c r="B287" s="147">
        <v>7504</v>
      </c>
      <c r="C287" s="105" t="s">
        <v>846</v>
      </c>
      <c r="D287" s="184"/>
      <c r="E287" s="184"/>
      <c r="F287" s="105"/>
      <c r="G287" s="145" t="s">
        <v>534</v>
      </c>
      <c r="H287" s="103" t="s">
        <v>561</v>
      </c>
      <c r="I287" s="154">
        <f>ROUND(I279*187/1000,0)</f>
        <v>6</v>
      </c>
      <c r="J287" s="183"/>
      <c r="L287" s="106"/>
    </row>
    <row r="288" spans="1:12" ht="25.5" customHeight="1" x14ac:dyDescent="0.15">
      <c r="A288" s="147" t="s">
        <v>581</v>
      </c>
      <c r="B288" s="147">
        <v>7505</v>
      </c>
      <c r="C288" s="105" t="s">
        <v>847</v>
      </c>
      <c r="D288" s="184"/>
      <c r="E288" s="184"/>
      <c r="F288" s="105"/>
      <c r="G288" s="145" t="s">
        <v>536</v>
      </c>
      <c r="H288" s="103" t="s">
        <v>563</v>
      </c>
      <c r="I288" s="154">
        <f>ROUND(I279*184/1000,0)</f>
        <v>6</v>
      </c>
      <c r="J288" s="183"/>
      <c r="L288" s="106"/>
    </row>
    <row r="289" spans="1:12" ht="25.5" customHeight="1" x14ac:dyDescent="0.15">
      <c r="A289" s="147" t="s">
        <v>581</v>
      </c>
      <c r="B289" s="147">
        <v>7506</v>
      </c>
      <c r="C289" s="105" t="s">
        <v>848</v>
      </c>
      <c r="D289" s="184"/>
      <c r="E289" s="184"/>
      <c r="F289" s="105"/>
      <c r="G289" s="145" t="s">
        <v>538</v>
      </c>
      <c r="H289" s="103" t="s">
        <v>565</v>
      </c>
      <c r="I289" s="154">
        <f>ROUND(I279*163/1000,0)</f>
        <v>5</v>
      </c>
      <c r="J289" s="183"/>
      <c r="L289" s="106"/>
    </row>
    <row r="290" spans="1:12" ht="25.5" customHeight="1" x14ac:dyDescent="0.15">
      <c r="A290" s="147" t="s">
        <v>581</v>
      </c>
      <c r="B290" s="147">
        <v>7507</v>
      </c>
      <c r="C290" s="105" t="s">
        <v>849</v>
      </c>
      <c r="D290" s="184"/>
      <c r="E290" s="184"/>
      <c r="F290" s="105"/>
      <c r="G290" s="145" t="s">
        <v>540</v>
      </c>
      <c r="H290" s="103" t="s">
        <v>565</v>
      </c>
      <c r="I290" s="154">
        <f>ROUND(I279*163/1000,0)</f>
        <v>5</v>
      </c>
      <c r="J290" s="183"/>
      <c r="L290" s="106"/>
    </row>
    <row r="291" spans="1:12" ht="25.5" customHeight="1" x14ac:dyDescent="0.15">
      <c r="A291" s="147" t="s">
        <v>581</v>
      </c>
      <c r="B291" s="147">
        <v>7508</v>
      </c>
      <c r="C291" s="105" t="s">
        <v>850</v>
      </c>
      <c r="D291" s="184"/>
      <c r="E291" s="184"/>
      <c r="F291" s="105"/>
      <c r="G291" s="145" t="s">
        <v>542</v>
      </c>
      <c r="H291" s="103" t="s">
        <v>567</v>
      </c>
      <c r="I291" s="154">
        <f>ROUND(I279*158/1000,0)</f>
        <v>5</v>
      </c>
      <c r="J291" s="183"/>
      <c r="L291" s="106"/>
    </row>
    <row r="292" spans="1:12" ht="25.5" customHeight="1" x14ac:dyDescent="0.15">
      <c r="A292" s="147" t="s">
        <v>581</v>
      </c>
      <c r="B292" s="147">
        <v>7509</v>
      </c>
      <c r="C292" s="105" t="s">
        <v>851</v>
      </c>
      <c r="D292" s="184"/>
      <c r="E292" s="184"/>
      <c r="F292" s="105"/>
      <c r="G292" s="145" t="s">
        <v>544</v>
      </c>
      <c r="H292" s="103" t="s">
        <v>569</v>
      </c>
      <c r="I292" s="154">
        <f>ROUND(I279*142/1000,0)</f>
        <v>5</v>
      </c>
      <c r="J292" s="183"/>
      <c r="L292" s="106"/>
    </row>
    <row r="293" spans="1:12" ht="25.5" customHeight="1" x14ac:dyDescent="0.15">
      <c r="A293" s="147" t="s">
        <v>581</v>
      </c>
      <c r="B293" s="147">
        <v>7510</v>
      </c>
      <c r="C293" s="105" t="s">
        <v>852</v>
      </c>
      <c r="D293" s="184"/>
      <c r="E293" s="184"/>
      <c r="F293" s="105"/>
      <c r="G293" s="145" t="s">
        <v>546</v>
      </c>
      <c r="H293" s="103" t="s">
        <v>571</v>
      </c>
      <c r="I293" s="154">
        <f>ROUND(I279*139/1000,0)</f>
        <v>5</v>
      </c>
      <c r="J293" s="183"/>
      <c r="L293" s="106"/>
    </row>
    <row r="294" spans="1:12" ht="25.5" customHeight="1" x14ac:dyDescent="0.15">
      <c r="A294" s="147" t="s">
        <v>581</v>
      </c>
      <c r="B294" s="147">
        <v>7511</v>
      </c>
      <c r="C294" s="105" t="s">
        <v>853</v>
      </c>
      <c r="D294" s="184"/>
      <c r="E294" s="184"/>
      <c r="F294" s="105"/>
      <c r="G294" s="145" t="s">
        <v>548</v>
      </c>
      <c r="H294" s="103" t="s">
        <v>573</v>
      </c>
      <c r="I294" s="154">
        <f>ROUND(I279*121/1000,0)</f>
        <v>4</v>
      </c>
      <c r="J294" s="183"/>
      <c r="L294" s="106"/>
    </row>
    <row r="295" spans="1:12" ht="25.5" customHeight="1" x14ac:dyDescent="0.15">
      <c r="A295" s="147" t="s">
        <v>581</v>
      </c>
      <c r="B295" s="147">
        <v>7512</v>
      </c>
      <c r="C295" s="105" t="s">
        <v>854</v>
      </c>
      <c r="D295" s="184"/>
      <c r="E295" s="184"/>
      <c r="F295" s="105"/>
      <c r="G295" s="145" t="s">
        <v>550</v>
      </c>
      <c r="H295" s="103" t="s">
        <v>575</v>
      </c>
      <c r="I295" s="154">
        <f>ROUND(I279*118/1000,0)</f>
        <v>4</v>
      </c>
      <c r="J295" s="183"/>
      <c r="L295" s="106"/>
    </row>
    <row r="296" spans="1:12" ht="25.5" customHeight="1" x14ac:dyDescent="0.15">
      <c r="A296" s="147" t="s">
        <v>581</v>
      </c>
      <c r="B296" s="147">
        <v>7513</v>
      </c>
      <c r="C296" s="105" t="s">
        <v>855</v>
      </c>
      <c r="D296" s="184"/>
      <c r="E296" s="184"/>
      <c r="F296" s="105"/>
      <c r="G296" s="145" t="s">
        <v>552</v>
      </c>
      <c r="H296" s="103" t="s">
        <v>173</v>
      </c>
      <c r="I296" s="154">
        <f>ROUND(I279*100/1000,0)</f>
        <v>3</v>
      </c>
      <c r="J296" s="183"/>
      <c r="L296" s="106"/>
    </row>
    <row r="297" spans="1:12" ht="25.5" customHeight="1" x14ac:dyDescent="0.15">
      <c r="A297" s="147" t="s">
        <v>581</v>
      </c>
      <c r="B297" s="147">
        <v>7514</v>
      </c>
      <c r="C297" s="105" t="s">
        <v>856</v>
      </c>
      <c r="D297" s="184"/>
      <c r="E297" s="184"/>
      <c r="F297" s="105"/>
      <c r="G297" s="145" t="s">
        <v>554</v>
      </c>
      <c r="H297" s="103" t="s">
        <v>578</v>
      </c>
      <c r="I297" s="154">
        <f>ROUND(I279*76/1000,0)</f>
        <v>3</v>
      </c>
      <c r="J297" s="183"/>
      <c r="L297" s="106"/>
    </row>
    <row r="298" spans="1:12" ht="25.5" customHeight="1" x14ac:dyDescent="0.15">
      <c r="A298" s="147" t="s">
        <v>581</v>
      </c>
      <c r="B298" s="147">
        <v>8402</v>
      </c>
      <c r="C298" s="105" t="s">
        <v>1459</v>
      </c>
      <c r="D298" s="184"/>
      <c r="E298" s="184"/>
      <c r="F298" s="105" t="s">
        <v>326</v>
      </c>
      <c r="G298" s="145"/>
      <c r="H298" s="103" t="s">
        <v>329</v>
      </c>
      <c r="I298" s="122">
        <v>-1</v>
      </c>
      <c r="J298" s="183"/>
      <c r="L298" s="106"/>
    </row>
    <row r="299" spans="1:12" ht="25.5" customHeight="1" x14ac:dyDescent="0.15">
      <c r="A299" s="147" t="s">
        <v>581</v>
      </c>
      <c r="B299" s="147">
        <v>2131</v>
      </c>
      <c r="C299" s="105" t="s">
        <v>1460</v>
      </c>
      <c r="D299" s="184"/>
      <c r="E299" s="190" t="s">
        <v>330</v>
      </c>
      <c r="F299" s="285"/>
      <c r="G299" s="285"/>
      <c r="H299" s="285"/>
      <c r="I299" s="104">
        <v>1997</v>
      </c>
      <c r="J299" s="187" t="s">
        <v>323</v>
      </c>
      <c r="L299" s="106"/>
    </row>
    <row r="300" spans="1:12" ht="25.5" customHeight="1" x14ac:dyDescent="0.15">
      <c r="A300" s="147" t="s">
        <v>581</v>
      </c>
      <c r="B300" s="147">
        <v>2132</v>
      </c>
      <c r="C300" s="105" t="s">
        <v>1461</v>
      </c>
      <c r="D300" s="184"/>
      <c r="E300" s="190"/>
      <c r="F300" s="105" t="s">
        <v>1383</v>
      </c>
      <c r="G300" s="145"/>
      <c r="H300" s="103" t="s">
        <v>1394</v>
      </c>
      <c r="I300" s="154">
        <f>ROUND(I299*245/1000,0)</f>
        <v>489</v>
      </c>
      <c r="J300" s="188"/>
      <c r="L300" s="106"/>
    </row>
    <row r="301" spans="1:12" ht="25.5" customHeight="1" x14ac:dyDescent="0.15">
      <c r="A301" s="147" t="s">
        <v>581</v>
      </c>
      <c r="B301" s="147">
        <v>2133</v>
      </c>
      <c r="C301" s="105" t="s">
        <v>1462</v>
      </c>
      <c r="D301" s="184"/>
      <c r="E301" s="190"/>
      <c r="F301" s="105" t="s">
        <v>1385</v>
      </c>
      <c r="G301" s="145"/>
      <c r="H301" s="103" t="s">
        <v>1396</v>
      </c>
      <c r="I301" s="154">
        <f>ROUND(I299*224/1000,0)</f>
        <v>447</v>
      </c>
      <c r="J301" s="188"/>
      <c r="L301" s="106"/>
    </row>
    <row r="302" spans="1:12" ht="25.5" customHeight="1" x14ac:dyDescent="0.15">
      <c r="A302" s="147" t="s">
        <v>581</v>
      </c>
      <c r="B302" s="147">
        <v>2134</v>
      </c>
      <c r="C302" s="105" t="s">
        <v>1463</v>
      </c>
      <c r="D302" s="184"/>
      <c r="E302" s="190"/>
      <c r="F302" s="105" t="s">
        <v>1387</v>
      </c>
      <c r="G302" s="145"/>
      <c r="H302" s="103" t="s">
        <v>1398</v>
      </c>
      <c r="I302" s="154">
        <f>ROUND(I299*182/1000,0)</f>
        <v>363</v>
      </c>
      <c r="J302" s="188"/>
      <c r="L302" s="106"/>
    </row>
    <row r="303" spans="1:12" ht="25.5" customHeight="1" x14ac:dyDescent="0.15">
      <c r="A303" s="147" t="s">
        <v>581</v>
      </c>
      <c r="B303" s="147">
        <v>7420</v>
      </c>
      <c r="C303" s="105" t="s">
        <v>857</v>
      </c>
      <c r="D303" s="184"/>
      <c r="E303" s="190"/>
      <c r="F303" s="105" t="s">
        <v>1389</v>
      </c>
      <c r="G303" s="145"/>
      <c r="H303" s="103" t="s">
        <v>580</v>
      </c>
      <c r="I303" s="154">
        <f>ROUND($I299*145/1000,0)</f>
        <v>290</v>
      </c>
      <c r="J303" s="188"/>
      <c r="L303" s="106"/>
    </row>
    <row r="304" spans="1:12" ht="25.5" customHeight="1" x14ac:dyDescent="0.15">
      <c r="A304" s="147" t="s">
        <v>581</v>
      </c>
      <c r="B304" s="147">
        <v>7421</v>
      </c>
      <c r="C304" s="105" t="s">
        <v>858</v>
      </c>
      <c r="D304" s="184"/>
      <c r="E304" s="190"/>
      <c r="F304" s="105" t="s">
        <v>1390</v>
      </c>
      <c r="G304" s="145" t="s">
        <v>527</v>
      </c>
      <c r="H304" s="103" t="s">
        <v>555</v>
      </c>
      <c r="I304" s="154">
        <f>ROUND($I299*221/1000,0)</f>
        <v>441</v>
      </c>
      <c r="J304" s="188"/>
      <c r="L304" s="106"/>
    </row>
    <row r="305" spans="1:12" ht="25.5" customHeight="1" x14ac:dyDescent="0.15">
      <c r="A305" s="147" t="s">
        <v>581</v>
      </c>
      <c r="B305" s="147">
        <v>7422</v>
      </c>
      <c r="C305" s="105" t="s">
        <v>859</v>
      </c>
      <c r="D305" s="184"/>
      <c r="E305" s="190"/>
      <c r="F305" s="105"/>
      <c r="G305" s="145" t="s">
        <v>530</v>
      </c>
      <c r="H305" s="103" t="s">
        <v>557</v>
      </c>
      <c r="I305" s="154">
        <f>ROUND(I299*208/1000,0)</f>
        <v>415</v>
      </c>
      <c r="J305" s="188"/>
      <c r="L305" s="106"/>
    </row>
    <row r="306" spans="1:12" ht="25.5" customHeight="1" x14ac:dyDescent="0.15">
      <c r="A306" s="147" t="s">
        <v>581</v>
      </c>
      <c r="B306" s="147">
        <v>7423</v>
      </c>
      <c r="C306" s="105" t="s">
        <v>860</v>
      </c>
      <c r="D306" s="184"/>
      <c r="E306" s="190"/>
      <c r="F306" s="105"/>
      <c r="G306" s="145" t="s">
        <v>532</v>
      </c>
      <c r="H306" s="103" t="s">
        <v>559</v>
      </c>
      <c r="I306" s="154">
        <f>ROUND(I299*200/1000,0)</f>
        <v>399</v>
      </c>
      <c r="J306" s="188"/>
      <c r="L306" s="106"/>
    </row>
    <row r="307" spans="1:12" ht="25.5" customHeight="1" x14ac:dyDescent="0.15">
      <c r="A307" s="147" t="s">
        <v>581</v>
      </c>
      <c r="B307" s="147">
        <v>7424</v>
      </c>
      <c r="C307" s="105" t="s">
        <v>861</v>
      </c>
      <c r="D307" s="184"/>
      <c r="E307" s="190"/>
      <c r="F307" s="105"/>
      <c r="G307" s="145" t="s">
        <v>534</v>
      </c>
      <c r="H307" s="103" t="s">
        <v>561</v>
      </c>
      <c r="I307" s="154">
        <f>ROUND(I299*187/1000,0)</f>
        <v>373</v>
      </c>
      <c r="J307" s="188"/>
      <c r="L307" s="106"/>
    </row>
    <row r="308" spans="1:12" ht="25.5" customHeight="1" x14ac:dyDescent="0.15">
      <c r="A308" s="147" t="s">
        <v>581</v>
      </c>
      <c r="B308" s="147">
        <v>7425</v>
      </c>
      <c r="C308" s="105" t="s">
        <v>862</v>
      </c>
      <c r="D308" s="184"/>
      <c r="E308" s="190"/>
      <c r="F308" s="105"/>
      <c r="G308" s="145" t="s">
        <v>536</v>
      </c>
      <c r="H308" s="103" t="s">
        <v>563</v>
      </c>
      <c r="I308" s="154">
        <f>ROUND(I299*184/1000,0)</f>
        <v>367</v>
      </c>
      <c r="J308" s="188"/>
      <c r="L308" s="106"/>
    </row>
    <row r="309" spans="1:12" ht="25.5" customHeight="1" x14ac:dyDescent="0.15">
      <c r="A309" s="147" t="s">
        <v>581</v>
      </c>
      <c r="B309" s="147">
        <v>7426</v>
      </c>
      <c r="C309" s="105" t="s">
        <v>863</v>
      </c>
      <c r="D309" s="184"/>
      <c r="E309" s="190"/>
      <c r="F309" s="105"/>
      <c r="G309" s="145" t="s">
        <v>538</v>
      </c>
      <c r="H309" s="103" t="s">
        <v>565</v>
      </c>
      <c r="I309" s="154">
        <f>ROUND(I299*163/1000,0)</f>
        <v>326</v>
      </c>
      <c r="J309" s="188"/>
      <c r="L309" s="106"/>
    </row>
    <row r="310" spans="1:12" ht="25.5" customHeight="1" x14ac:dyDescent="0.15">
      <c r="A310" s="147" t="s">
        <v>581</v>
      </c>
      <c r="B310" s="147">
        <v>7427</v>
      </c>
      <c r="C310" s="105" t="s">
        <v>864</v>
      </c>
      <c r="D310" s="184"/>
      <c r="E310" s="190"/>
      <c r="F310" s="105"/>
      <c r="G310" s="145" t="s">
        <v>540</v>
      </c>
      <c r="H310" s="103" t="s">
        <v>565</v>
      </c>
      <c r="I310" s="154">
        <f>ROUND(I299*163/1000,0)</f>
        <v>326</v>
      </c>
      <c r="J310" s="188"/>
      <c r="L310" s="106"/>
    </row>
    <row r="311" spans="1:12" ht="25.5" customHeight="1" x14ac:dyDescent="0.15">
      <c r="A311" s="147" t="s">
        <v>581</v>
      </c>
      <c r="B311" s="147">
        <v>7428</v>
      </c>
      <c r="C311" s="105" t="s">
        <v>865</v>
      </c>
      <c r="D311" s="184"/>
      <c r="E311" s="190"/>
      <c r="F311" s="105"/>
      <c r="G311" s="145" t="s">
        <v>542</v>
      </c>
      <c r="H311" s="103" t="s">
        <v>567</v>
      </c>
      <c r="I311" s="154">
        <f>ROUND(I299*158/1000,0)</f>
        <v>316</v>
      </c>
      <c r="J311" s="188"/>
      <c r="L311" s="106"/>
    </row>
    <row r="312" spans="1:12" ht="25.5" customHeight="1" x14ac:dyDescent="0.15">
      <c r="A312" s="147" t="s">
        <v>581</v>
      </c>
      <c r="B312" s="147">
        <v>7429</v>
      </c>
      <c r="C312" s="105" t="s">
        <v>866</v>
      </c>
      <c r="D312" s="184"/>
      <c r="E312" s="190"/>
      <c r="F312" s="105"/>
      <c r="G312" s="145" t="s">
        <v>544</v>
      </c>
      <c r="H312" s="103" t="s">
        <v>569</v>
      </c>
      <c r="I312" s="154">
        <f>ROUND(I299*142/1000,0)</f>
        <v>284</v>
      </c>
      <c r="J312" s="188"/>
      <c r="L312" s="106"/>
    </row>
    <row r="313" spans="1:12" ht="25.5" customHeight="1" x14ac:dyDescent="0.15">
      <c r="A313" s="147" t="s">
        <v>581</v>
      </c>
      <c r="B313" s="147">
        <v>7430</v>
      </c>
      <c r="C313" s="105" t="s">
        <v>867</v>
      </c>
      <c r="D313" s="184"/>
      <c r="E313" s="190"/>
      <c r="F313" s="105"/>
      <c r="G313" s="145" t="s">
        <v>546</v>
      </c>
      <c r="H313" s="103" t="s">
        <v>571</v>
      </c>
      <c r="I313" s="154">
        <f>ROUND(I299*139/1000,0)</f>
        <v>278</v>
      </c>
      <c r="J313" s="188"/>
      <c r="L313" s="106"/>
    </row>
    <row r="314" spans="1:12" ht="25.5" customHeight="1" x14ac:dyDescent="0.15">
      <c r="A314" s="147" t="s">
        <v>581</v>
      </c>
      <c r="B314" s="147">
        <v>7431</v>
      </c>
      <c r="C314" s="105" t="s">
        <v>868</v>
      </c>
      <c r="D314" s="184"/>
      <c r="E314" s="190"/>
      <c r="F314" s="105"/>
      <c r="G314" s="145" t="s">
        <v>548</v>
      </c>
      <c r="H314" s="103" t="s">
        <v>573</v>
      </c>
      <c r="I314" s="154">
        <f>ROUND(I299*121/1000,0)</f>
        <v>242</v>
      </c>
      <c r="J314" s="188"/>
      <c r="L314" s="106"/>
    </row>
    <row r="315" spans="1:12" ht="25.5" customHeight="1" x14ac:dyDescent="0.15">
      <c r="A315" s="147" t="s">
        <v>581</v>
      </c>
      <c r="B315" s="147">
        <v>7432</v>
      </c>
      <c r="C315" s="105" t="s">
        <v>869</v>
      </c>
      <c r="D315" s="184"/>
      <c r="E315" s="190"/>
      <c r="F315" s="105"/>
      <c r="G315" s="145" t="s">
        <v>550</v>
      </c>
      <c r="H315" s="103" t="s">
        <v>575</v>
      </c>
      <c r="I315" s="154">
        <f>ROUND(I299*118/1000,0)</f>
        <v>236</v>
      </c>
      <c r="J315" s="188"/>
      <c r="L315" s="106"/>
    </row>
    <row r="316" spans="1:12" ht="25.5" customHeight="1" x14ac:dyDescent="0.15">
      <c r="A316" s="147" t="s">
        <v>581</v>
      </c>
      <c r="B316" s="147">
        <v>7433</v>
      </c>
      <c r="C316" s="105" t="s">
        <v>870</v>
      </c>
      <c r="D316" s="184"/>
      <c r="E316" s="190"/>
      <c r="F316" s="105"/>
      <c r="G316" s="145" t="s">
        <v>552</v>
      </c>
      <c r="H316" s="103" t="s">
        <v>173</v>
      </c>
      <c r="I316" s="154">
        <f>ROUND(I299*100/1000,0)</f>
        <v>200</v>
      </c>
      <c r="J316" s="188"/>
      <c r="L316" s="106"/>
    </row>
    <row r="317" spans="1:12" ht="25.5" customHeight="1" x14ac:dyDescent="0.15">
      <c r="A317" s="147" t="s">
        <v>581</v>
      </c>
      <c r="B317" s="147">
        <v>7434</v>
      </c>
      <c r="C317" s="105" t="s">
        <v>871</v>
      </c>
      <c r="D317" s="184"/>
      <c r="E317" s="190"/>
      <c r="F317" s="105"/>
      <c r="G317" s="145" t="s">
        <v>554</v>
      </c>
      <c r="H317" s="103" t="s">
        <v>578</v>
      </c>
      <c r="I317" s="154">
        <f>ROUND(I299*76/1000,0)</f>
        <v>152</v>
      </c>
      <c r="J317" s="188"/>
      <c r="L317" s="106"/>
    </row>
    <row r="318" spans="1:12" ht="25.5" customHeight="1" x14ac:dyDescent="0.15">
      <c r="A318" s="147" t="s">
        <v>581</v>
      </c>
      <c r="B318" s="147">
        <v>8403</v>
      </c>
      <c r="C318" s="105" t="s">
        <v>1464</v>
      </c>
      <c r="D318" s="184"/>
      <c r="E318" s="190"/>
      <c r="F318" s="105" t="s">
        <v>326</v>
      </c>
      <c r="G318" s="145"/>
      <c r="H318" s="103" t="s">
        <v>355</v>
      </c>
      <c r="I318" s="122">
        <v>-20</v>
      </c>
      <c r="J318" s="189"/>
      <c r="L318" s="106"/>
    </row>
    <row r="319" spans="1:12" ht="25.5" customHeight="1" x14ac:dyDescent="0.15">
      <c r="A319" s="147" t="s">
        <v>581</v>
      </c>
      <c r="B319" s="147">
        <v>2141</v>
      </c>
      <c r="C319" s="105" t="s">
        <v>1465</v>
      </c>
      <c r="D319" s="184"/>
      <c r="E319" s="184" t="s">
        <v>332</v>
      </c>
      <c r="F319" s="285"/>
      <c r="G319" s="285"/>
      <c r="H319" s="285"/>
      <c r="I319" s="104">
        <v>65</v>
      </c>
      <c r="J319" s="183" t="s">
        <v>227</v>
      </c>
      <c r="L319" s="106"/>
    </row>
    <row r="320" spans="1:12" ht="25.5" customHeight="1" x14ac:dyDescent="0.15">
      <c r="A320" s="147" t="s">
        <v>581</v>
      </c>
      <c r="B320" s="147">
        <v>2142</v>
      </c>
      <c r="C320" s="105" t="s">
        <v>1466</v>
      </c>
      <c r="D320" s="184"/>
      <c r="E320" s="184"/>
      <c r="F320" s="105" t="s">
        <v>1383</v>
      </c>
      <c r="G320" s="145"/>
      <c r="H320" s="103" t="s">
        <v>1394</v>
      </c>
      <c r="I320" s="154">
        <f>ROUND(I319*245/1000,0)</f>
        <v>16</v>
      </c>
      <c r="J320" s="183"/>
      <c r="L320" s="106"/>
    </row>
    <row r="321" spans="1:12" ht="25.5" customHeight="1" x14ac:dyDescent="0.15">
      <c r="A321" s="147" t="s">
        <v>581</v>
      </c>
      <c r="B321" s="147">
        <v>2143</v>
      </c>
      <c r="C321" s="105" t="s">
        <v>1467</v>
      </c>
      <c r="D321" s="184"/>
      <c r="E321" s="184"/>
      <c r="F321" s="105" t="s">
        <v>1385</v>
      </c>
      <c r="G321" s="145"/>
      <c r="H321" s="103" t="s">
        <v>1396</v>
      </c>
      <c r="I321" s="154">
        <f>ROUND(I319*224/1000,0)</f>
        <v>15</v>
      </c>
      <c r="J321" s="183"/>
      <c r="L321" s="106"/>
    </row>
    <row r="322" spans="1:12" ht="25.5" customHeight="1" x14ac:dyDescent="0.15">
      <c r="A322" s="147" t="s">
        <v>581</v>
      </c>
      <c r="B322" s="147">
        <v>2144</v>
      </c>
      <c r="C322" s="105" t="s">
        <v>1468</v>
      </c>
      <c r="D322" s="184"/>
      <c r="E322" s="184"/>
      <c r="F322" s="105" t="s">
        <v>1387</v>
      </c>
      <c r="G322" s="145"/>
      <c r="H322" s="103" t="s">
        <v>1398</v>
      </c>
      <c r="I322" s="154">
        <f>ROUND(I319*182/1000,0)</f>
        <v>12</v>
      </c>
      <c r="J322" s="183"/>
      <c r="L322" s="106"/>
    </row>
    <row r="323" spans="1:12" ht="25.5" customHeight="1" x14ac:dyDescent="0.15">
      <c r="A323" s="147" t="s">
        <v>581</v>
      </c>
      <c r="B323" s="147">
        <v>7520</v>
      </c>
      <c r="C323" s="105" t="s">
        <v>872</v>
      </c>
      <c r="D323" s="184"/>
      <c r="E323" s="184"/>
      <c r="F323" s="105" t="s">
        <v>1389</v>
      </c>
      <c r="G323" s="145"/>
      <c r="H323" s="103" t="s">
        <v>580</v>
      </c>
      <c r="I323" s="154">
        <f>ROUND($I319*145/1000,0)</f>
        <v>9</v>
      </c>
      <c r="J323" s="183"/>
      <c r="L323" s="106"/>
    </row>
    <row r="324" spans="1:12" ht="25.5" customHeight="1" x14ac:dyDescent="0.15">
      <c r="A324" s="147" t="s">
        <v>581</v>
      </c>
      <c r="B324" s="147">
        <v>7521</v>
      </c>
      <c r="C324" s="105" t="s">
        <v>873</v>
      </c>
      <c r="D324" s="184"/>
      <c r="E324" s="184"/>
      <c r="F324" s="105" t="s">
        <v>1390</v>
      </c>
      <c r="G324" s="145" t="s">
        <v>527</v>
      </c>
      <c r="H324" s="103" t="s">
        <v>555</v>
      </c>
      <c r="I324" s="154">
        <f>ROUND($I319*221/1000,0)</f>
        <v>14</v>
      </c>
      <c r="J324" s="183"/>
      <c r="L324" s="106"/>
    </row>
    <row r="325" spans="1:12" ht="25.5" customHeight="1" x14ac:dyDescent="0.15">
      <c r="A325" s="147" t="s">
        <v>581</v>
      </c>
      <c r="B325" s="147">
        <v>7522</v>
      </c>
      <c r="C325" s="105" t="s">
        <v>874</v>
      </c>
      <c r="D325" s="184"/>
      <c r="E325" s="184"/>
      <c r="F325" s="105"/>
      <c r="G325" s="145" t="s">
        <v>530</v>
      </c>
      <c r="H325" s="103" t="s">
        <v>557</v>
      </c>
      <c r="I325" s="154">
        <f>ROUND(I319*208/1000,0)</f>
        <v>14</v>
      </c>
      <c r="J325" s="183"/>
      <c r="L325" s="106"/>
    </row>
    <row r="326" spans="1:12" ht="25.5" customHeight="1" x14ac:dyDescent="0.15">
      <c r="A326" s="147" t="s">
        <v>581</v>
      </c>
      <c r="B326" s="147">
        <v>7523</v>
      </c>
      <c r="C326" s="105" t="s">
        <v>875</v>
      </c>
      <c r="D326" s="184"/>
      <c r="E326" s="184"/>
      <c r="F326" s="105"/>
      <c r="G326" s="145" t="s">
        <v>532</v>
      </c>
      <c r="H326" s="103" t="s">
        <v>559</v>
      </c>
      <c r="I326" s="154">
        <f>ROUND(I319*200/1000,0)</f>
        <v>13</v>
      </c>
      <c r="J326" s="183"/>
      <c r="L326" s="106"/>
    </row>
    <row r="327" spans="1:12" ht="25.5" customHeight="1" x14ac:dyDescent="0.15">
      <c r="A327" s="147" t="s">
        <v>581</v>
      </c>
      <c r="B327" s="147">
        <v>7524</v>
      </c>
      <c r="C327" s="105" t="s">
        <v>876</v>
      </c>
      <c r="D327" s="184"/>
      <c r="E327" s="184"/>
      <c r="F327" s="105"/>
      <c r="G327" s="145" t="s">
        <v>534</v>
      </c>
      <c r="H327" s="103" t="s">
        <v>561</v>
      </c>
      <c r="I327" s="154">
        <f>ROUND(I319*187/1000,0)</f>
        <v>12</v>
      </c>
      <c r="J327" s="183"/>
      <c r="L327" s="106"/>
    </row>
    <row r="328" spans="1:12" ht="25.5" customHeight="1" x14ac:dyDescent="0.15">
      <c r="A328" s="147" t="s">
        <v>581</v>
      </c>
      <c r="B328" s="147">
        <v>7525</v>
      </c>
      <c r="C328" s="105" t="s">
        <v>877</v>
      </c>
      <c r="D328" s="184"/>
      <c r="E328" s="184"/>
      <c r="F328" s="105"/>
      <c r="G328" s="145" t="s">
        <v>536</v>
      </c>
      <c r="H328" s="103" t="s">
        <v>563</v>
      </c>
      <c r="I328" s="154">
        <f>ROUND(I319*184/1000,0)</f>
        <v>12</v>
      </c>
      <c r="J328" s="183"/>
      <c r="L328" s="106"/>
    </row>
    <row r="329" spans="1:12" ht="25.5" customHeight="1" x14ac:dyDescent="0.15">
      <c r="A329" s="147" t="s">
        <v>581</v>
      </c>
      <c r="B329" s="147">
        <v>7526</v>
      </c>
      <c r="C329" s="105" t="s">
        <v>878</v>
      </c>
      <c r="D329" s="184"/>
      <c r="E329" s="184"/>
      <c r="F329" s="105"/>
      <c r="G329" s="145" t="s">
        <v>538</v>
      </c>
      <c r="H329" s="103" t="s">
        <v>565</v>
      </c>
      <c r="I329" s="154">
        <f>ROUND(I319*163/1000,0)</f>
        <v>11</v>
      </c>
      <c r="J329" s="183"/>
      <c r="L329" s="106"/>
    </row>
    <row r="330" spans="1:12" ht="25.5" customHeight="1" x14ac:dyDescent="0.15">
      <c r="A330" s="147" t="s">
        <v>581</v>
      </c>
      <c r="B330" s="147">
        <v>7527</v>
      </c>
      <c r="C330" s="105" t="s">
        <v>879</v>
      </c>
      <c r="D330" s="184"/>
      <c r="E330" s="184"/>
      <c r="F330" s="105"/>
      <c r="G330" s="145" t="s">
        <v>540</v>
      </c>
      <c r="H330" s="103" t="s">
        <v>565</v>
      </c>
      <c r="I330" s="154">
        <f>ROUND(I319*163/1000,0)</f>
        <v>11</v>
      </c>
      <c r="J330" s="183"/>
      <c r="L330" s="106"/>
    </row>
    <row r="331" spans="1:12" ht="25.5" customHeight="1" x14ac:dyDescent="0.15">
      <c r="A331" s="147" t="s">
        <v>581</v>
      </c>
      <c r="B331" s="147">
        <v>7528</v>
      </c>
      <c r="C331" s="105" t="s">
        <v>880</v>
      </c>
      <c r="D331" s="184"/>
      <c r="E331" s="184"/>
      <c r="F331" s="105"/>
      <c r="G331" s="145" t="s">
        <v>542</v>
      </c>
      <c r="H331" s="103" t="s">
        <v>567</v>
      </c>
      <c r="I331" s="154">
        <f>ROUND(I319*158/1000,0)</f>
        <v>10</v>
      </c>
      <c r="J331" s="183"/>
      <c r="L331" s="106"/>
    </row>
    <row r="332" spans="1:12" ht="25.5" customHeight="1" x14ac:dyDescent="0.15">
      <c r="A332" s="147" t="s">
        <v>581</v>
      </c>
      <c r="B332" s="147">
        <v>7529</v>
      </c>
      <c r="C332" s="105" t="s">
        <v>881</v>
      </c>
      <c r="D332" s="184"/>
      <c r="E332" s="184"/>
      <c r="F332" s="105"/>
      <c r="G332" s="145" t="s">
        <v>544</v>
      </c>
      <c r="H332" s="103" t="s">
        <v>569</v>
      </c>
      <c r="I332" s="154">
        <f>ROUND(I319*142/1000,0)</f>
        <v>9</v>
      </c>
      <c r="J332" s="183"/>
      <c r="L332" s="106"/>
    </row>
    <row r="333" spans="1:12" ht="25.5" customHeight="1" x14ac:dyDescent="0.15">
      <c r="A333" s="147" t="s">
        <v>581</v>
      </c>
      <c r="B333" s="147">
        <v>7530</v>
      </c>
      <c r="C333" s="105" t="s">
        <v>882</v>
      </c>
      <c r="D333" s="184"/>
      <c r="E333" s="184"/>
      <c r="F333" s="105"/>
      <c r="G333" s="145" t="s">
        <v>546</v>
      </c>
      <c r="H333" s="103" t="s">
        <v>571</v>
      </c>
      <c r="I333" s="154">
        <f>ROUND(I319*139/1000,0)</f>
        <v>9</v>
      </c>
      <c r="J333" s="183"/>
      <c r="L333" s="106"/>
    </row>
    <row r="334" spans="1:12" ht="25.5" customHeight="1" x14ac:dyDescent="0.15">
      <c r="A334" s="147" t="s">
        <v>581</v>
      </c>
      <c r="B334" s="147">
        <v>7531</v>
      </c>
      <c r="C334" s="105" t="s">
        <v>883</v>
      </c>
      <c r="D334" s="184"/>
      <c r="E334" s="184"/>
      <c r="F334" s="105"/>
      <c r="G334" s="145" t="s">
        <v>548</v>
      </c>
      <c r="H334" s="103" t="s">
        <v>573</v>
      </c>
      <c r="I334" s="154">
        <f>ROUND(I319*121/1000,0)</f>
        <v>8</v>
      </c>
      <c r="J334" s="183"/>
      <c r="L334" s="106"/>
    </row>
    <row r="335" spans="1:12" ht="25.5" customHeight="1" x14ac:dyDescent="0.15">
      <c r="A335" s="147" t="s">
        <v>581</v>
      </c>
      <c r="B335" s="147">
        <v>7532</v>
      </c>
      <c r="C335" s="105" t="s">
        <v>884</v>
      </c>
      <c r="D335" s="184"/>
      <c r="E335" s="184"/>
      <c r="F335" s="105"/>
      <c r="G335" s="145" t="s">
        <v>550</v>
      </c>
      <c r="H335" s="103" t="s">
        <v>575</v>
      </c>
      <c r="I335" s="154">
        <f>ROUND(I319*118/1000,0)</f>
        <v>8</v>
      </c>
      <c r="J335" s="183"/>
      <c r="L335" s="106"/>
    </row>
    <row r="336" spans="1:12" ht="25.5" customHeight="1" x14ac:dyDescent="0.15">
      <c r="A336" s="147" t="s">
        <v>581</v>
      </c>
      <c r="B336" s="147">
        <v>7533</v>
      </c>
      <c r="C336" s="105" t="s">
        <v>885</v>
      </c>
      <c r="D336" s="184"/>
      <c r="E336" s="184"/>
      <c r="F336" s="105"/>
      <c r="G336" s="145" t="s">
        <v>552</v>
      </c>
      <c r="H336" s="103" t="s">
        <v>173</v>
      </c>
      <c r="I336" s="154">
        <f>ROUND(I319*100/1000,0)</f>
        <v>7</v>
      </c>
      <c r="J336" s="183"/>
      <c r="L336" s="106"/>
    </row>
    <row r="337" spans="1:12" ht="25.5" customHeight="1" x14ac:dyDescent="0.15">
      <c r="A337" s="147" t="s">
        <v>581</v>
      </c>
      <c r="B337" s="147">
        <v>7534</v>
      </c>
      <c r="C337" s="105" t="s">
        <v>886</v>
      </c>
      <c r="D337" s="184"/>
      <c r="E337" s="184"/>
      <c r="F337" s="105"/>
      <c r="G337" s="145" t="s">
        <v>554</v>
      </c>
      <c r="H337" s="103" t="s">
        <v>578</v>
      </c>
      <c r="I337" s="154">
        <f>ROUND(I319*76/1000,0)</f>
        <v>5</v>
      </c>
      <c r="J337" s="183"/>
      <c r="L337" s="106"/>
    </row>
    <row r="338" spans="1:12" ht="25.5" customHeight="1" x14ac:dyDescent="0.15">
      <c r="A338" s="147" t="s">
        <v>581</v>
      </c>
      <c r="B338" s="147">
        <v>8404</v>
      </c>
      <c r="C338" s="105" t="s">
        <v>1469</v>
      </c>
      <c r="D338" s="184"/>
      <c r="E338" s="184"/>
      <c r="F338" s="105" t="s">
        <v>326</v>
      </c>
      <c r="G338" s="145"/>
      <c r="H338" s="103" t="s">
        <v>333</v>
      </c>
      <c r="I338" s="122">
        <v>-1</v>
      </c>
      <c r="J338" s="183"/>
      <c r="L338" s="106"/>
    </row>
    <row r="339" spans="1:12" ht="25.5" customHeight="1" x14ac:dyDescent="0.15">
      <c r="A339" s="147" t="s">
        <v>581</v>
      </c>
      <c r="B339" s="147">
        <v>2151</v>
      </c>
      <c r="C339" s="105" t="s">
        <v>1470</v>
      </c>
      <c r="D339" s="184"/>
      <c r="E339" s="184" t="s">
        <v>334</v>
      </c>
      <c r="F339" s="285"/>
      <c r="G339" s="285"/>
      <c r="H339" s="285"/>
      <c r="I339" s="104">
        <v>3168</v>
      </c>
      <c r="J339" s="187" t="s">
        <v>323</v>
      </c>
      <c r="L339" s="106"/>
    </row>
    <row r="340" spans="1:12" ht="25.5" customHeight="1" x14ac:dyDescent="0.15">
      <c r="A340" s="147" t="s">
        <v>581</v>
      </c>
      <c r="B340" s="147">
        <v>2152</v>
      </c>
      <c r="C340" s="105" t="s">
        <v>1471</v>
      </c>
      <c r="D340" s="184"/>
      <c r="E340" s="184"/>
      <c r="F340" s="105" t="s">
        <v>1383</v>
      </c>
      <c r="G340" s="145"/>
      <c r="H340" s="103" t="s">
        <v>1394</v>
      </c>
      <c r="I340" s="154">
        <f>ROUND(I339*245/1000,0)</f>
        <v>776</v>
      </c>
      <c r="J340" s="188"/>
      <c r="L340" s="106"/>
    </row>
    <row r="341" spans="1:12" ht="25.5" customHeight="1" x14ac:dyDescent="0.15">
      <c r="A341" s="147" t="s">
        <v>581</v>
      </c>
      <c r="B341" s="147">
        <v>2153</v>
      </c>
      <c r="C341" s="105" t="s">
        <v>1472</v>
      </c>
      <c r="D341" s="184"/>
      <c r="E341" s="184"/>
      <c r="F341" s="105" t="s">
        <v>1385</v>
      </c>
      <c r="G341" s="145"/>
      <c r="H341" s="103" t="s">
        <v>1396</v>
      </c>
      <c r="I341" s="154">
        <f>ROUND(I339*224/1000,0)</f>
        <v>710</v>
      </c>
      <c r="J341" s="188"/>
      <c r="L341" s="106"/>
    </row>
    <row r="342" spans="1:12" ht="25.5" customHeight="1" x14ac:dyDescent="0.15">
      <c r="A342" s="147" t="s">
        <v>581</v>
      </c>
      <c r="B342" s="147">
        <v>2154</v>
      </c>
      <c r="C342" s="105" t="s">
        <v>1473</v>
      </c>
      <c r="D342" s="184"/>
      <c r="E342" s="184"/>
      <c r="F342" s="105" t="s">
        <v>1387</v>
      </c>
      <c r="G342" s="145"/>
      <c r="H342" s="103" t="s">
        <v>1398</v>
      </c>
      <c r="I342" s="154">
        <f>ROUND(I339*182/1000,0)</f>
        <v>577</v>
      </c>
      <c r="J342" s="188"/>
      <c r="L342" s="106"/>
    </row>
    <row r="343" spans="1:12" ht="25.5" customHeight="1" x14ac:dyDescent="0.15">
      <c r="A343" s="147" t="s">
        <v>581</v>
      </c>
      <c r="B343" s="147">
        <v>7440</v>
      </c>
      <c r="C343" s="105" t="s">
        <v>887</v>
      </c>
      <c r="D343" s="184"/>
      <c r="E343" s="184"/>
      <c r="F343" s="105" t="s">
        <v>1389</v>
      </c>
      <c r="G343" s="145"/>
      <c r="H343" s="103" t="s">
        <v>580</v>
      </c>
      <c r="I343" s="154">
        <f>ROUND($I339*145/1000,0)</f>
        <v>459</v>
      </c>
      <c r="J343" s="188"/>
      <c r="L343" s="106"/>
    </row>
    <row r="344" spans="1:12" ht="25.5" customHeight="1" x14ac:dyDescent="0.15">
      <c r="A344" s="147" t="s">
        <v>581</v>
      </c>
      <c r="B344" s="147">
        <v>7441</v>
      </c>
      <c r="C344" s="105" t="s">
        <v>888</v>
      </c>
      <c r="D344" s="184"/>
      <c r="E344" s="184"/>
      <c r="F344" s="105" t="s">
        <v>1390</v>
      </c>
      <c r="G344" s="145" t="s">
        <v>527</v>
      </c>
      <c r="H344" s="103" t="s">
        <v>555</v>
      </c>
      <c r="I344" s="154">
        <f>ROUND($I339*221/1000,0)</f>
        <v>700</v>
      </c>
      <c r="J344" s="188"/>
      <c r="L344" s="106"/>
    </row>
    <row r="345" spans="1:12" ht="25.5" customHeight="1" x14ac:dyDescent="0.15">
      <c r="A345" s="147" t="s">
        <v>581</v>
      </c>
      <c r="B345" s="147">
        <v>7442</v>
      </c>
      <c r="C345" s="105" t="s">
        <v>889</v>
      </c>
      <c r="D345" s="184"/>
      <c r="E345" s="184"/>
      <c r="F345" s="105"/>
      <c r="G345" s="145" t="s">
        <v>530</v>
      </c>
      <c r="H345" s="103" t="s">
        <v>557</v>
      </c>
      <c r="I345" s="154">
        <f>ROUND(I339*208/1000,0)</f>
        <v>659</v>
      </c>
      <c r="J345" s="188"/>
      <c r="L345" s="106"/>
    </row>
    <row r="346" spans="1:12" ht="25.5" customHeight="1" x14ac:dyDescent="0.15">
      <c r="A346" s="147" t="s">
        <v>581</v>
      </c>
      <c r="B346" s="147">
        <v>7443</v>
      </c>
      <c r="C346" s="105" t="s">
        <v>890</v>
      </c>
      <c r="D346" s="184"/>
      <c r="E346" s="184"/>
      <c r="F346" s="105"/>
      <c r="G346" s="145" t="s">
        <v>532</v>
      </c>
      <c r="H346" s="103" t="s">
        <v>559</v>
      </c>
      <c r="I346" s="154">
        <f>ROUND(I339*200/1000,0)</f>
        <v>634</v>
      </c>
      <c r="J346" s="188"/>
      <c r="L346" s="106"/>
    </row>
    <row r="347" spans="1:12" ht="25.5" customHeight="1" x14ac:dyDescent="0.15">
      <c r="A347" s="147" t="s">
        <v>581</v>
      </c>
      <c r="B347" s="147">
        <v>7444</v>
      </c>
      <c r="C347" s="105" t="s">
        <v>891</v>
      </c>
      <c r="D347" s="184"/>
      <c r="E347" s="184"/>
      <c r="F347" s="105"/>
      <c r="G347" s="145" t="s">
        <v>534</v>
      </c>
      <c r="H347" s="103" t="s">
        <v>561</v>
      </c>
      <c r="I347" s="154">
        <f>ROUND(I339*187/1000,0)</f>
        <v>592</v>
      </c>
      <c r="J347" s="188"/>
      <c r="L347" s="106"/>
    </row>
    <row r="348" spans="1:12" ht="25.5" customHeight="1" x14ac:dyDescent="0.15">
      <c r="A348" s="147" t="s">
        <v>581</v>
      </c>
      <c r="B348" s="147">
        <v>7445</v>
      </c>
      <c r="C348" s="105" t="s">
        <v>892</v>
      </c>
      <c r="D348" s="184"/>
      <c r="E348" s="184"/>
      <c r="F348" s="105"/>
      <c r="G348" s="145" t="s">
        <v>536</v>
      </c>
      <c r="H348" s="103" t="s">
        <v>563</v>
      </c>
      <c r="I348" s="154">
        <f>ROUND(I339*184/1000,0)</f>
        <v>583</v>
      </c>
      <c r="J348" s="188"/>
      <c r="L348" s="106"/>
    </row>
    <row r="349" spans="1:12" ht="25.5" customHeight="1" x14ac:dyDescent="0.15">
      <c r="A349" s="147" t="s">
        <v>581</v>
      </c>
      <c r="B349" s="147">
        <v>7446</v>
      </c>
      <c r="C349" s="105" t="s">
        <v>893</v>
      </c>
      <c r="D349" s="184"/>
      <c r="E349" s="184"/>
      <c r="F349" s="105"/>
      <c r="G349" s="145" t="s">
        <v>538</v>
      </c>
      <c r="H349" s="103" t="s">
        <v>565</v>
      </c>
      <c r="I349" s="154">
        <f>ROUND(I339*163/1000,0)</f>
        <v>516</v>
      </c>
      <c r="J349" s="188"/>
      <c r="L349" s="106"/>
    </row>
    <row r="350" spans="1:12" ht="25.5" customHeight="1" x14ac:dyDescent="0.15">
      <c r="A350" s="147" t="s">
        <v>581</v>
      </c>
      <c r="B350" s="147">
        <v>7447</v>
      </c>
      <c r="C350" s="105" t="s">
        <v>894</v>
      </c>
      <c r="D350" s="184"/>
      <c r="E350" s="184"/>
      <c r="F350" s="105"/>
      <c r="G350" s="145" t="s">
        <v>540</v>
      </c>
      <c r="H350" s="103" t="s">
        <v>565</v>
      </c>
      <c r="I350" s="154">
        <f>ROUND(I339*163/1000,0)</f>
        <v>516</v>
      </c>
      <c r="J350" s="188"/>
      <c r="L350" s="106"/>
    </row>
    <row r="351" spans="1:12" ht="25.5" customHeight="1" x14ac:dyDescent="0.15">
      <c r="A351" s="147" t="s">
        <v>581</v>
      </c>
      <c r="B351" s="147">
        <v>7448</v>
      </c>
      <c r="C351" s="105" t="s">
        <v>895</v>
      </c>
      <c r="D351" s="184"/>
      <c r="E351" s="184"/>
      <c r="F351" s="105"/>
      <c r="G351" s="145" t="s">
        <v>542</v>
      </c>
      <c r="H351" s="103" t="s">
        <v>567</v>
      </c>
      <c r="I351" s="154">
        <f>ROUND(I339*158/1000,0)</f>
        <v>501</v>
      </c>
      <c r="J351" s="188"/>
      <c r="L351" s="106"/>
    </row>
    <row r="352" spans="1:12" ht="25.5" customHeight="1" x14ac:dyDescent="0.15">
      <c r="A352" s="147" t="s">
        <v>581</v>
      </c>
      <c r="B352" s="147">
        <v>7449</v>
      </c>
      <c r="C352" s="105" t="s">
        <v>896</v>
      </c>
      <c r="D352" s="184"/>
      <c r="E352" s="184"/>
      <c r="F352" s="105"/>
      <c r="G352" s="145" t="s">
        <v>544</v>
      </c>
      <c r="H352" s="103" t="s">
        <v>569</v>
      </c>
      <c r="I352" s="154">
        <f>ROUND(I339*142/1000,0)</f>
        <v>450</v>
      </c>
      <c r="J352" s="188"/>
      <c r="L352" s="106"/>
    </row>
    <row r="353" spans="1:12" ht="25.5" customHeight="1" x14ac:dyDescent="0.15">
      <c r="A353" s="147" t="s">
        <v>581</v>
      </c>
      <c r="B353" s="147">
        <v>7450</v>
      </c>
      <c r="C353" s="105" t="s">
        <v>897</v>
      </c>
      <c r="D353" s="184"/>
      <c r="E353" s="184"/>
      <c r="F353" s="105"/>
      <c r="G353" s="145" t="s">
        <v>546</v>
      </c>
      <c r="H353" s="103" t="s">
        <v>571</v>
      </c>
      <c r="I353" s="154">
        <f>ROUND(I339*139/1000,0)</f>
        <v>440</v>
      </c>
      <c r="J353" s="188"/>
      <c r="L353" s="106"/>
    </row>
    <row r="354" spans="1:12" ht="25.5" customHeight="1" x14ac:dyDescent="0.15">
      <c r="A354" s="147" t="s">
        <v>581</v>
      </c>
      <c r="B354" s="147">
        <v>7451</v>
      </c>
      <c r="C354" s="105" t="s">
        <v>898</v>
      </c>
      <c r="D354" s="184"/>
      <c r="E354" s="184"/>
      <c r="F354" s="105"/>
      <c r="G354" s="145" t="s">
        <v>548</v>
      </c>
      <c r="H354" s="103" t="s">
        <v>573</v>
      </c>
      <c r="I354" s="154">
        <f>ROUND(I339*121/1000,0)</f>
        <v>383</v>
      </c>
      <c r="J354" s="188"/>
      <c r="L354" s="106"/>
    </row>
    <row r="355" spans="1:12" ht="25.5" customHeight="1" x14ac:dyDescent="0.15">
      <c r="A355" s="147" t="s">
        <v>581</v>
      </c>
      <c r="B355" s="147">
        <v>7452</v>
      </c>
      <c r="C355" s="105" t="s">
        <v>899</v>
      </c>
      <c r="D355" s="184"/>
      <c r="E355" s="184"/>
      <c r="F355" s="105"/>
      <c r="G355" s="145" t="s">
        <v>550</v>
      </c>
      <c r="H355" s="103" t="s">
        <v>575</v>
      </c>
      <c r="I355" s="154">
        <f>ROUND(I339*118/1000,0)</f>
        <v>374</v>
      </c>
      <c r="J355" s="188"/>
      <c r="L355" s="106"/>
    </row>
    <row r="356" spans="1:12" ht="25.5" customHeight="1" x14ac:dyDescent="0.15">
      <c r="A356" s="147" t="s">
        <v>581</v>
      </c>
      <c r="B356" s="147">
        <v>7453</v>
      </c>
      <c r="C356" s="105" t="s">
        <v>900</v>
      </c>
      <c r="D356" s="184"/>
      <c r="E356" s="184"/>
      <c r="F356" s="105"/>
      <c r="G356" s="145" t="s">
        <v>552</v>
      </c>
      <c r="H356" s="103" t="s">
        <v>173</v>
      </c>
      <c r="I356" s="154">
        <f>ROUND(I339*100/1000,0)</f>
        <v>317</v>
      </c>
      <c r="J356" s="188"/>
      <c r="L356" s="106"/>
    </row>
    <row r="357" spans="1:12" ht="25.5" customHeight="1" x14ac:dyDescent="0.15">
      <c r="A357" s="147" t="s">
        <v>581</v>
      </c>
      <c r="B357" s="147">
        <v>7454</v>
      </c>
      <c r="C357" s="105" t="s">
        <v>901</v>
      </c>
      <c r="D357" s="184"/>
      <c r="E357" s="184"/>
      <c r="F357" s="105"/>
      <c r="G357" s="145" t="s">
        <v>554</v>
      </c>
      <c r="H357" s="103" t="s">
        <v>578</v>
      </c>
      <c r="I357" s="154">
        <f>ROUND(I339*76/1000,0)</f>
        <v>241</v>
      </c>
      <c r="J357" s="188"/>
      <c r="L357" s="106"/>
    </row>
    <row r="358" spans="1:12" ht="25.5" customHeight="1" x14ac:dyDescent="0.15">
      <c r="A358" s="147" t="s">
        <v>581</v>
      </c>
      <c r="B358" s="147">
        <v>8405</v>
      </c>
      <c r="C358" s="105" t="s">
        <v>1474</v>
      </c>
      <c r="D358" s="184"/>
      <c r="E358" s="184"/>
      <c r="F358" s="105" t="s">
        <v>326</v>
      </c>
      <c r="G358" s="145"/>
      <c r="H358" s="103" t="s">
        <v>356</v>
      </c>
      <c r="I358" s="122">
        <v>-32</v>
      </c>
      <c r="J358" s="189"/>
      <c r="L358" s="106"/>
    </row>
    <row r="359" spans="1:12" ht="25.5" customHeight="1" x14ac:dyDescent="0.15">
      <c r="A359" s="147" t="s">
        <v>581</v>
      </c>
      <c r="B359" s="147">
        <v>2161</v>
      </c>
      <c r="C359" s="105" t="s">
        <v>1475</v>
      </c>
      <c r="D359" s="184"/>
      <c r="E359" s="284" t="s">
        <v>336</v>
      </c>
      <c r="F359" s="285"/>
      <c r="G359" s="285"/>
      <c r="H359" s="285"/>
      <c r="I359" s="104">
        <v>105</v>
      </c>
      <c r="J359" s="183" t="s">
        <v>227</v>
      </c>
      <c r="L359" s="106"/>
    </row>
    <row r="360" spans="1:12" ht="25.5" customHeight="1" x14ac:dyDescent="0.15">
      <c r="A360" s="147" t="s">
        <v>581</v>
      </c>
      <c r="B360" s="147">
        <v>2162</v>
      </c>
      <c r="C360" s="105" t="s">
        <v>1476</v>
      </c>
      <c r="D360" s="184"/>
      <c r="E360" s="284"/>
      <c r="F360" s="105" t="s">
        <v>1383</v>
      </c>
      <c r="G360" s="145"/>
      <c r="H360" s="103" t="s">
        <v>1394</v>
      </c>
      <c r="I360" s="154">
        <f>ROUND(I359*245/1000,0)</f>
        <v>26</v>
      </c>
      <c r="J360" s="183"/>
      <c r="L360" s="106"/>
    </row>
    <row r="361" spans="1:12" ht="25.5" customHeight="1" x14ac:dyDescent="0.15">
      <c r="A361" s="147" t="s">
        <v>581</v>
      </c>
      <c r="B361" s="147">
        <v>2163</v>
      </c>
      <c r="C361" s="105" t="s">
        <v>1477</v>
      </c>
      <c r="D361" s="184"/>
      <c r="E361" s="284"/>
      <c r="F361" s="105" t="s">
        <v>1385</v>
      </c>
      <c r="G361" s="145"/>
      <c r="H361" s="103" t="s">
        <v>1396</v>
      </c>
      <c r="I361" s="154">
        <f>ROUND(I359*224/1000,0)</f>
        <v>24</v>
      </c>
      <c r="J361" s="183"/>
      <c r="L361" s="106"/>
    </row>
    <row r="362" spans="1:12" ht="25.5" customHeight="1" x14ac:dyDescent="0.15">
      <c r="A362" s="147" t="s">
        <v>581</v>
      </c>
      <c r="B362" s="147">
        <v>2164</v>
      </c>
      <c r="C362" s="105" t="s">
        <v>1478</v>
      </c>
      <c r="D362" s="184"/>
      <c r="E362" s="284"/>
      <c r="F362" s="105" t="s">
        <v>1387</v>
      </c>
      <c r="G362" s="145"/>
      <c r="H362" s="103" t="s">
        <v>1398</v>
      </c>
      <c r="I362" s="154">
        <f>ROUND(I359*182/1000,0)</f>
        <v>19</v>
      </c>
      <c r="J362" s="183"/>
      <c r="L362" s="106"/>
    </row>
    <row r="363" spans="1:12" ht="25.5" customHeight="1" x14ac:dyDescent="0.15">
      <c r="A363" s="147" t="s">
        <v>581</v>
      </c>
      <c r="B363" s="147">
        <v>7540</v>
      </c>
      <c r="C363" s="105" t="s">
        <v>902</v>
      </c>
      <c r="D363" s="184"/>
      <c r="E363" s="284"/>
      <c r="F363" s="105" t="s">
        <v>1389</v>
      </c>
      <c r="G363" s="145"/>
      <c r="H363" s="103" t="s">
        <v>580</v>
      </c>
      <c r="I363" s="154">
        <f>ROUND($I359*145/1000,0)</f>
        <v>15</v>
      </c>
      <c r="J363" s="183"/>
      <c r="L363" s="106"/>
    </row>
    <row r="364" spans="1:12" ht="25.5" customHeight="1" x14ac:dyDescent="0.15">
      <c r="A364" s="147" t="s">
        <v>581</v>
      </c>
      <c r="B364" s="147">
        <v>7541</v>
      </c>
      <c r="C364" s="105" t="s">
        <v>903</v>
      </c>
      <c r="D364" s="184"/>
      <c r="E364" s="284"/>
      <c r="F364" s="105" t="s">
        <v>1390</v>
      </c>
      <c r="G364" s="145" t="s">
        <v>527</v>
      </c>
      <c r="H364" s="103" t="s">
        <v>555</v>
      </c>
      <c r="I364" s="154">
        <f>ROUND($I359*221/1000,0)</f>
        <v>23</v>
      </c>
      <c r="J364" s="183"/>
      <c r="L364" s="106"/>
    </row>
    <row r="365" spans="1:12" ht="25.5" customHeight="1" x14ac:dyDescent="0.15">
      <c r="A365" s="147" t="s">
        <v>581</v>
      </c>
      <c r="B365" s="147">
        <v>7542</v>
      </c>
      <c r="C365" s="105" t="s">
        <v>904</v>
      </c>
      <c r="D365" s="184"/>
      <c r="E365" s="284"/>
      <c r="F365" s="105"/>
      <c r="G365" s="145" t="s">
        <v>530</v>
      </c>
      <c r="H365" s="103" t="s">
        <v>557</v>
      </c>
      <c r="I365" s="154">
        <f>ROUND(I359*208/1000,0)</f>
        <v>22</v>
      </c>
      <c r="J365" s="183"/>
      <c r="L365" s="106"/>
    </row>
    <row r="366" spans="1:12" ht="25.5" customHeight="1" x14ac:dyDescent="0.15">
      <c r="A366" s="147" t="s">
        <v>581</v>
      </c>
      <c r="B366" s="147">
        <v>7543</v>
      </c>
      <c r="C366" s="105" t="s">
        <v>905</v>
      </c>
      <c r="D366" s="184"/>
      <c r="E366" s="284"/>
      <c r="F366" s="105"/>
      <c r="G366" s="145" t="s">
        <v>532</v>
      </c>
      <c r="H366" s="103" t="s">
        <v>559</v>
      </c>
      <c r="I366" s="154">
        <f>ROUND(I359*200/1000,0)</f>
        <v>21</v>
      </c>
      <c r="J366" s="183"/>
      <c r="L366" s="106"/>
    </row>
    <row r="367" spans="1:12" ht="25.5" customHeight="1" x14ac:dyDescent="0.15">
      <c r="A367" s="147" t="s">
        <v>581</v>
      </c>
      <c r="B367" s="147">
        <v>7544</v>
      </c>
      <c r="C367" s="105" t="s">
        <v>906</v>
      </c>
      <c r="D367" s="184"/>
      <c r="E367" s="284"/>
      <c r="F367" s="105"/>
      <c r="G367" s="145" t="s">
        <v>534</v>
      </c>
      <c r="H367" s="103" t="s">
        <v>561</v>
      </c>
      <c r="I367" s="154">
        <f>ROUND(I359*187/1000,0)</f>
        <v>20</v>
      </c>
      <c r="J367" s="183"/>
      <c r="L367" s="106"/>
    </row>
    <row r="368" spans="1:12" ht="25.5" customHeight="1" x14ac:dyDescent="0.15">
      <c r="A368" s="147" t="s">
        <v>581</v>
      </c>
      <c r="B368" s="147">
        <v>7545</v>
      </c>
      <c r="C368" s="105" t="s">
        <v>907</v>
      </c>
      <c r="D368" s="184"/>
      <c r="E368" s="284"/>
      <c r="F368" s="105"/>
      <c r="G368" s="145" t="s">
        <v>536</v>
      </c>
      <c r="H368" s="103" t="s">
        <v>563</v>
      </c>
      <c r="I368" s="154">
        <f>ROUND(I359*184/1000,0)</f>
        <v>19</v>
      </c>
      <c r="J368" s="183"/>
      <c r="L368" s="106"/>
    </row>
    <row r="369" spans="1:12" ht="25.5" customHeight="1" x14ac:dyDescent="0.15">
      <c r="A369" s="147" t="s">
        <v>581</v>
      </c>
      <c r="B369" s="147">
        <v>7546</v>
      </c>
      <c r="C369" s="105" t="s">
        <v>908</v>
      </c>
      <c r="D369" s="184"/>
      <c r="E369" s="284"/>
      <c r="F369" s="105"/>
      <c r="G369" s="145" t="s">
        <v>538</v>
      </c>
      <c r="H369" s="103" t="s">
        <v>565</v>
      </c>
      <c r="I369" s="154">
        <f>ROUND(I359*163/1000,0)</f>
        <v>17</v>
      </c>
      <c r="J369" s="183"/>
      <c r="L369" s="106"/>
    </row>
    <row r="370" spans="1:12" ht="25.5" customHeight="1" x14ac:dyDescent="0.15">
      <c r="A370" s="147" t="s">
        <v>581</v>
      </c>
      <c r="B370" s="147">
        <v>7547</v>
      </c>
      <c r="C370" s="105" t="s">
        <v>909</v>
      </c>
      <c r="D370" s="184"/>
      <c r="E370" s="284"/>
      <c r="F370" s="105"/>
      <c r="G370" s="145" t="s">
        <v>540</v>
      </c>
      <c r="H370" s="103" t="s">
        <v>565</v>
      </c>
      <c r="I370" s="154">
        <f>ROUND(I359*163/1000,0)</f>
        <v>17</v>
      </c>
      <c r="J370" s="183"/>
      <c r="L370" s="106"/>
    </row>
    <row r="371" spans="1:12" ht="25.5" customHeight="1" x14ac:dyDescent="0.15">
      <c r="A371" s="147" t="s">
        <v>581</v>
      </c>
      <c r="B371" s="147">
        <v>7548</v>
      </c>
      <c r="C371" s="105" t="s">
        <v>910</v>
      </c>
      <c r="D371" s="184"/>
      <c r="E371" s="284"/>
      <c r="F371" s="105"/>
      <c r="G371" s="145" t="s">
        <v>542</v>
      </c>
      <c r="H371" s="103" t="s">
        <v>567</v>
      </c>
      <c r="I371" s="154">
        <f>ROUND(I359*158/1000,0)</f>
        <v>17</v>
      </c>
      <c r="J371" s="183"/>
      <c r="L371" s="106"/>
    </row>
    <row r="372" spans="1:12" ht="25.5" customHeight="1" x14ac:dyDescent="0.15">
      <c r="A372" s="147" t="s">
        <v>581</v>
      </c>
      <c r="B372" s="147">
        <v>7549</v>
      </c>
      <c r="C372" s="105" t="s">
        <v>911</v>
      </c>
      <c r="D372" s="184"/>
      <c r="E372" s="284"/>
      <c r="F372" s="105"/>
      <c r="G372" s="145" t="s">
        <v>544</v>
      </c>
      <c r="H372" s="103" t="s">
        <v>569</v>
      </c>
      <c r="I372" s="154">
        <f>ROUND(I359*142/1000,0)</f>
        <v>15</v>
      </c>
      <c r="J372" s="183"/>
      <c r="L372" s="106"/>
    </row>
    <row r="373" spans="1:12" ht="25.5" customHeight="1" x14ac:dyDescent="0.15">
      <c r="A373" s="147" t="s">
        <v>581</v>
      </c>
      <c r="B373" s="147">
        <v>7550</v>
      </c>
      <c r="C373" s="105" t="s">
        <v>912</v>
      </c>
      <c r="D373" s="184"/>
      <c r="E373" s="284"/>
      <c r="F373" s="105"/>
      <c r="G373" s="145" t="s">
        <v>546</v>
      </c>
      <c r="H373" s="103" t="s">
        <v>571</v>
      </c>
      <c r="I373" s="154">
        <f>ROUND(I359*139/1000,0)</f>
        <v>15</v>
      </c>
      <c r="J373" s="183"/>
      <c r="L373" s="106"/>
    </row>
    <row r="374" spans="1:12" ht="25.5" customHeight="1" x14ac:dyDescent="0.15">
      <c r="A374" s="147" t="s">
        <v>581</v>
      </c>
      <c r="B374" s="147">
        <v>7551</v>
      </c>
      <c r="C374" s="105" t="s">
        <v>913</v>
      </c>
      <c r="D374" s="184"/>
      <c r="E374" s="284"/>
      <c r="F374" s="105"/>
      <c r="G374" s="145" t="s">
        <v>548</v>
      </c>
      <c r="H374" s="103" t="s">
        <v>573</v>
      </c>
      <c r="I374" s="154">
        <f>ROUND(I359*121/1000,0)</f>
        <v>13</v>
      </c>
      <c r="J374" s="183"/>
      <c r="L374" s="106"/>
    </row>
    <row r="375" spans="1:12" ht="25.5" customHeight="1" x14ac:dyDescent="0.15">
      <c r="A375" s="147" t="s">
        <v>581</v>
      </c>
      <c r="B375" s="147">
        <v>7552</v>
      </c>
      <c r="C375" s="105" t="s">
        <v>914</v>
      </c>
      <c r="D375" s="184"/>
      <c r="E375" s="284"/>
      <c r="F375" s="105"/>
      <c r="G375" s="145" t="s">
        <v>550</v>
      </c>
      <c r="H375" s="103" t="s">
        <v>575</v>
      </c>
      <c r="I375" s="154">
        <f>ROUND(I359*118/1000,0)</f>
        <v>12</v>
      </c>
      <c r="J375" s="183"/>
      <c r="L375" s="106"/>
    </row>
    <row r="376" spans="1:12" ht="25.5" customHeight="1" x14ac:dyDescent="0.15">
      <c r="A376" s="147" t="s">
        <v>581</v>
      </c>
      <c r="B376" s="147">
        <v>7553</v>
      </c>
      <c r="C376" s="105" t="s">
        <v>915</v>
      </c>
      <c r="D376" s="184"/>
      <c r="E376" s="284"/>
      <c r="F376" s="105"/>
      <c r="G376" s="145" t="s">
        <v>552</v>
      </c>
      <c r="H376" s="103" t="s">
        <v>173</v>
      </c>
      <c r="I376" s="154">
        <f>ROUND(I359*100/1000,0)</f>
        <v>11</v>
      </c>
      <c r="J376" s="183"/>
      <c r="L376" s="106"/>
    </row>
    <row r="377" spans="1:12" ht="25.5" customHeight="1" x14ac:dyDescent="0.15">
      <c r="A377" s="147" t="s">
        <v>581</v>
      </c>
      <c r="B377" s="147">
        <v>7554</v>
      </c>
      <c r="C377" s="105" t="s">
        <v>916</v>
      </c>
      <c r="D377" s="184"/>
      <c r="E377" s="284"/>
      <c r="F377" s="105"/>
      <c r="G377" s="145" t="s">
        <v>554</v>
      </c>
      <c r="H377" s="103" t="s">
        <v>578</v>
      </c>
      <c r="I377" s="154">
        <f>ROUND(I359*76/1000,0)</f>
        <v>8</v>
      </c>
      <c r="J377" s="183"/>
      <c r="L377" s="106"/>
    </row>
    <row r="378" spans="1:12" ht="25.5" customHeight="1" x14ac:dyDescent="0.15">
      <c r="A378" s="147" t="s">
        <v>581</v>
      </c>
      <c r="B378" s="147">
        <v>8406</v>
      </c>
      <c r="C378" s="105" t="s">
        <v>1479</v>
      </c>
      <c r="D378" s="184"/>
      <c r="E378" s="284"/>
      <c r="F378" s="105" t="s">
        <v>326</v>
      </c>
      <c r="G378" s="145"/>
      <c r="H378" s="103" t="s">
        <v>333</v>
      </c>
      <c r="I378" s="122">
        <v>-1</v>
      </c>
      <c r="J378" s="183"/>
    </row>
    <row r="379" spans="1:12" ht="25.5" customHeight="1" x14ac:dyDescent="0.15">
      <c r="A379" s="67"/>
      <c r="B379" s="67"/>
      <c r="C379" s="75"/>
      <c r="D379" s="114"/>
      <c r="E379" s="114"/>
      <c r="F379" s="75"/>
      <c r="G379" s="75"/>
      <c r="H379" s="112"/>
      <c r="I379" s="115"/>
      <c r="J379" s="113"/>
    </row>
    <row r="380" spans="1:12" ht="25.5" customHeight="1" x14ac:dyDescent="0.15">
      <c r="A380" s="167" t="s">
        <v>357</v>
      </c>
      <c r="B380" s="67"/>
      <c r="C380" s="75"/>
      <c r="D380" s="170"/>
      <c r="E380" s="114"/>
      <c r="F380" s="75"/>
      <c r="G380" s="75"/>
      <c r="H380" s="112"/>
      <c r="I380" s="115"/>
      <c r="J380" s="67"/>
    </row>
    <row r="381" spans="1:12" s="101" customFormat="1" ht="25.5" customHeight="1" x14ac:dyDescent="0.15">
      <c r="A381" s="202" t="s">
        <v>2</v>
      </c>
      <c r="B381" s="202"/>
      <c r="C381" s="294" t="s">
        <v>3</v>
      </c>
      <c r="D381" s="294" t="s">
        <v>4</v>
      </c>
      <c r="E381" s="294"/>
      <c r="F381" s="294"/>
      <c r="G381" s="294"/>
      <c r="H381" s="294"/>
      <c r="I381" s="295" t="s">
        <v>490</v>
      </c>
      <c r="J381" s="294" t="s">
        <v>8</v>
      </c>
      <c r="L381" s="90"/>
    </row>
    <row r="382" spans="1:12" s="101" customFormat="1" ht="25.5" customHeight="1" x14ac:dyDescent="0.15">
      <c r="A382" s="153" t="s">
        <v>0</v>
      </c>
      <c r="B382" s="153" t="s">
        <v>1</v>
      </c>
      <c r="C382" s="294"/>
      <c r="D382" s="294"/>
      <c r="E382" s="294"/>
      <c r="F382" s="294"/>
      <c r="G382" s="294"/>
      <c r="H382" s="294"/>
      <c r="I382" s="296"/>
      <c r="J382" s="294"/>
      <c r="L382" s="90"/>
    </row>
    <row r="383" spans="1:12" s="101" customFormat="1" ht="25.5" customHeight="1" x14ac:dyDescent="0.15">
      <c r="A383" s="280" t="s">
        <v>225</v>
      </c>
      <c r="B383" s="281"/>
      <c r="C383" s="281"/>
      <c r="D383" s="281"/>
      <c r="E383" s="281"/>
      <c r="F383" s="281"/>
      <c r="G383" s="281"/>
      <c r="H383" s="281"/>
      <c r="I383" s="281"/>
      <c r="J383" s="283"/>
      <c r="L383" s="90"/>
    </row>
    <row r="384" spans="1:12" s="101" customFormat="1" ht="25.5" customHeight="1" x14ac:dyDescent="0.15">
      <c r="A384" s="147" t="s">
        <v>581</v>
      </c>
      <c r="B384" s="147">
        <v>2171</v>
      </c>
      <c r="C384" s="105" t="s">
        <v>1480</v>
      </c>
      <c r="D384" s="184" t="s">
        <v>324</v>
      </c>
      <c r="E384" s="183" t="s">
        <v>325</v>
      </c>
      <c r="F384" s="285"/>
      <c r="G384" s="285"/>
      <c r="H384" s="285"/>
      <c r="I384" s="104">
        <v>1035</v>
      </c>
      <c r="J384" s="187" t="s">
        <v>323</v>
      </c>
      <c r="L384" s="90"/>
    </row>
    <row r="385" spans="1:12" s="101" customFormat="1" ht="25.5" customHeight="1" x14ac:dyDescent="0.15">
      <c r="A385" s="147" t="s">
        <v>581</v>
      </c>
      <c r="B385" s="147">
        <v>2172</v>
      </c>
      <c r="C385" s="105" t="s">
        <v>1481</v>
      </c>
      <c r="D385" s="184"/>
      <c r="E385" s="183"/>
      <c r="F385" s="105" t="s">
        <v>1383</v>
      </c>
      <c r="G385" s="145"/>
      <c r="H385" s="103" t="s">
        <v>1394</v>
      </c>
      <c r="I385" s="154">
        <f>ROUND(I384*245/1000,0)</f>
        <v>254</v>
      </c>
      <c r="J385" s="188"/>
      <c r="L385" s="90"/>
    </row>
    <row r="386" spans="1:12" s="101" customFormat="1" ht="25.5" customHeight="1" x14ac:dyDescent="0.15">
      <c r="A386" s="147" t="s">
        <v>581</v>
      </c>
      <c r="B386" s="147">
        <v>2173</v>
      </c>
      <c r="C386" s="105" t="s">
        <v>1482</v>
      </c>
      <c r="D386" s="184"/>
      <c r="E386" s="183"/>
      <c r="F386" s="105" t="s">
        <v>1385</v>
      </c>
      <c r="G386" s="145"/>
      <c r="H386" s="103" t="s">
        <v>1396</v>
      </c>
      <c r="I386" s="154">
        <f>ROUND(I384*224/1000,0)</f>
        <v>232</v>
      </c>
      <c r="J386" s="188"/>
      <c r="L386" s="90"/>
    </row>
    <row r="387" spans="1:12" s="101" customFormat="1" ht="25.5" customHeight="1" x14ac:dyDescent="0.15">
      <c r="A387" s="147" t="s">
        <v>581</v>
      </c>
      <c r="B387" s="147">
        <v>2174</v>
      </c>
      <c r="C387" s="105" t="s">
        <v>1483</v>
      </c>
      <c r="D387" s="184"/>
      <c r="E387" s="183"/>
      <c r="F387" s="105" t="s">
        <v>1387</v>
      </c>
      <c r="G387" s="145"/>
      <c r="H387" s="103" t="s">
        <v>1398</v>
      </c>
      <c r="I387" s="154">
        <f>ROUND(I384*182/1000,0)</f>
        <v>188</v>
      </c>
      <c r="J387" s="188"/>
      <c r="L387" s="90"/>
    </row>
    <row r="388" spans="1:12" s="101" customFormat="1" ht="25.5" customHeight="1" x14ac:dyDescent="0.15">
      <c r="A388" s="147" t="s">
        <v>581</v>
      </c>
      <c r="B388" s="147">
        <v>7600</v>
      </c>
      <c r="C388" s="105" t="s">
        <v>917</v>
      </c>
      <c r="D388" s="184"/>
      <c r="E388" s="183"/>
      <c r="F388" s="105" t="s">
        <v>1389</v>
      </c>
      <c r="G388" s="145"/>
      <c r="H388" s="103" t="s">
        <v>580</v>
      </c>
      <c r="I388" s="154">
        <f>ROUND($I384*145/1000,0)</f>
        <v>150</v>
      </c>
      <c r="J388" s="188"/>
      <c r="L388" s="90"/>
    </row>
    <row r="389" spans="1:12" s="101" customFormat="1" ht="25.5" customHeight="1" x14ac:dyDescent="0.15">
      <c r="A389" s="147" t="s">
        <v>581</v>
      </c>
      <c r="B389" s="147">
        <v>7601</v>
      </c>
      <c r="C389" s="105" t="s">
        <v>918</v>
      </c>
      <c r="D389" s="184"/>
      <c r="E389" s="183"/>
      <c r="F389" s="105" t="s">
        <v>1390</v>
      </c>
      <c r="G389" s="145" t="s">
        <v>527</v>
      </c>
      <c r="H389" s="103" t="s">
        <v>555</v>
      </c>
      <c r="I389" s="154">
        <f>ROUND($I384*221/1000,0)</f>
        <v>229</v>
      </c>
      <c r="J389" s="188"/>
      <c r="L389" s="90"/>
    </row>
    <row r="390" spans="1:12" s="101" customFormat="1" ht="25.5" customHeight="1" x14ac:dyDescent="0.15">
      <c r="A390" s="147" t="s">
        <v>581</v>
      </c>
      <c r="B390" s="147">
        <v>7602</v>
      </c>
      <c r="C390" s="105" t="s">
        <v>919</v>
      </c>
      <c r="D390" s="184"/>
      <c r="E390" s="183"/>
      <c r="F390" s="105"/>
      <c r="G390" s="145" t="s">
        <v>530</v>
      </c>
      <c r="H390" s="103" t="s">
        <v>557</v>
      </c>
      <c r="I390" s="154">
        <f>ROUND(I384*208/1000,0)</f>
        <v>215</v>
      </c>
      <c r="J390" s="188"/>
      <c r="L390" s="90"/>
    </row>
    <row r="391" spans="1:12" s="101" customFormat="1" ht="25.5" customHeight="1" x14ac:dyDescent="0.15">
      <c r="A391" s="147" t="s">
        <v>581</v>
      </c>
      <c r="B391" s="147">
        <v>7603</v>
      </c>
      <c r="C391" s="105" t="s">
        <v>920</v>
      </c>
      <c r="D391" s="184"/>
      <c r="E391" s="183"/>
      <c r="F391" s="105"/>
      <c r="G391" s="145" t="s">
        <v>532</v>
      </c>
      <c r="H391" s="103" t="s">
        <v>559</v>
      </c>
      <c r="I391" s="154">
        <f>ROUND(I384*200/1000,0)</f>
        <v>207</v>
      </c>
      <c r="J391" s="188"/>
      <c r="L391" s="90"/>
    </row>
    <row r="392" spans="1:12" s="101" customFormat="1" ht="25.5" customHeight="1" x14ac:dyDescent="0.15">
      <c r="A392" s="147" t="s">
        <v>581</v>
      </c>
      <c r="B392" s="147">
        <v>7604</v>
      </c>
      <c r="C392" s="105" t="s">
        <v>921</v>
      </c>
      <c r="D392" s="184"/>
      <c r="E392" s="183"/>
      <c r="F392" s="105"/>
      <c r="G392" s="145" t="s">
        <v>534</v>
      </c>
      <c r="H392" s="103" t="s">
        <v>561</v>
      </c>
      <c r="I392" s="154">
        <f>ROUND(I384*187/1000,0)</f>
        <v>194</v>
      </c>
      <c r="J392" s="188"/>
      <c r="L392" s="90"/>
    </row>
    <row r="393" spans="1:12" s="101" customFormat="1" ht="25.5" customHeight="1" x14ac:dyDescent="0.15">
      <c r="A393" s="147" t="s">
        <v>581</v>
      </c>
      <c r="B393" s="147">
        <v>7605</v>
      </c>
      <c r="C393" s="105" t="s">
        <v>922</v>
      </c>
      <c r="D393" s="184"/>
      <c r="E393" s="183"/>
      <c r="F393" s="105"/>
      <c r="G393" s="145" t="s">
        <v>536</v>
      </c>
      <c r="H393" s="103" t="s">
        <v>563</v>
      </c>
      <c r="I393" s="154">
        <f>ROUND(I384*184/1000,0)</f>
        <v>190</v>
      </c>
      <c r="J393" s="188"/>
      <c r="L393" s="90"/>
    </row>
    <row r="394" spans="1:12" s="101" customFormat="1" ht="25.5" customHeight="1" x14ac:dyDescent="0.15">
      <c r="A394" s="147" t="s">
        <v>581</v>
      </c>
      <c r="B394" s="147">
        <v>7606</v>
      </c>
      <c r="C394" s="105" t="s">
        <v>923</v>
      </c>
      <c r="D394" s="184"/>
      <c r="E394" s="183"/>
      <c r="F394" s="105"/>
      <c r="G394" s="145" t="s">
        <v>538</v>
      </c>
      <c r="H394" s="103" t="s">
        <v>565</v>
      </c>
      <c r="I394" s="154">
        <f>ROUND(I384*163/1000,0)</f>
        <v>169</v>
      </c>
      <c r="J394" s="188"/>
      <c r="L394" s="90"/>
    </row>
    <row r="395" spans="1:12" s="101" customFormat="1" ht="25.5" customHeight="1" x14ac:dyDescent="0.15">
      <c r="A395" s="147" t="s">
        <v>581</v>
      </c>
      <c r="B395" s="147">
        <v>7607</v>
      </c>
      <c r="C395" s="105" t="s">
        <v>924</v>
      </c>
      <c r="D395" s="184"/>
      <c r="E395" s="183"/>
      <c r="F395" s="105"/>
      <c r="G395" s="145" t="s">
        <v>540</v>
      </c>
      <c r="H395" s="103" t="s">
        <v>565</v>
      </c>
      <c r="I395" s="154">
        <f>ROUND(I384*163/1000,0)</f>
        <v>169</v>
      </c>
      <c r="J395" s="188"/>
      <c r="L395" s="90"/>
    </row>
    <row r="396" spans="1:12" s="101" customFormat="1" ht="25.5" customHeight="1" x14ac:dyDescent="0.15">
      <c r="A396" s="147" t="s">
        <v>581</v>
      </c>
      <c r="B396" s="147">
        <v>7608</v>
      </c>
      <c r="C396" s="105" t="s">
        <v>925</v>
      </c>
      <c r="D396" s="184"/>
      <c r="E396" s="183"/>
      <c r="F396" s="105"/>
      <c r="G396" s="145" t="s">
        <v>542</v>
      </c>
      <c r="H396" s="103" t="s">
        <v>567</v>
      </c>
      <c r="I396" s="154">
        <f>ROUND(I384*158/1000,0)</f>
        <v>164</v>
      </c>
      <c r="J396" s="188"/>
      <c r="L396" s="90"/>
    </row>
    <row r="397" spans="1:12" s="101" customFormat="1" ht="25.5" customHeight="1" x14ac:dyDescent="0.15">
      <c r="A397" s="147" t="s">
        <v>581</v>
      </c>
      <c r="B397" s="147">
        <v>7609</v>
      </c>
      <c r="C397" s="105" t="s">
        <v>926</v>
      </c>
      <c r="D397" s="184"/>
      <c r="E397" s="183"/>
      <c r="F397" s="105"/>
      <c r="G397" s="145" t="s">
        <v>544</v>
      </c>
      <c r="H397" s="103" t="s">
        <v>569</v>
      </c>
      <c r="I397" s="154">
        <f>ROUND(I384*142/1000,0)</f>
        <v>147</v>
      </c>
      <c r="J397" s="188"/>
      <c r="L397" s="90"/>
    </row>
    <row r="398" spans="1:12" s="101" customFormat="1" ht="25.5" customHeight="1" x14ac:dyDescent="0.15">
      <c r="A398" s="147" t="s">
        <v>581</v>
      </c>
      <c r="B398" s="147">
        <v>7610</v>
      </c>
      <c r="C398" s="105" t="s">
        <v>927</v>
      </c>
      <c r="D398" s="184"/>
      <c r="E398" s="183"/>
      <c r="F398" s="105"/>
      <c r="G398" s="145" t="s">
        <v>546</v>
      </c>
      <c r="H398" s="103" t="s">
        <v>571</v>
      </c>
      <c r="I398" s="154">
        <f>ROUND(I384*139/1000,0)</f>
        <v>144</v>
      </c>
      <c r="J398" s="188"/>
      <c r="L398" s="90"/>
    </row>
    <row r="399" spans="1:12" s="101" customFormat="1" ht="25.5" customHeight="1" x14ac:dyDescent="0.15">
      <c r="A399" s="147" t="s">
        <v>581</v>
      </c>
      <c r="B399" s="147">
        <v>7611</v>
      </c>
      <c r="C399" s="105" t="s">
        <v>928</v>
      </c>
      <c r="D399" s="184"/>
      <c r="E399" s="183"/>
      <c r="F399" s="105"/>
      <c r="G399" s="145" t="s">
        <v>548</v>
      </c>
      <c r="H399" s="103" t="s">
        <v>573</v>
      </c>
      <c r="I399" s="154">
        <f>ROUND(I384*121/1000,0)</f>
        <v>125</v>
      </c>
      <c r="J399" s="188"/>
      <c r="L399" s="90"/>
    </row>
    <row r="400" spans="1:12" s="101" customFormat="1" ht="25.5" customHeight="1" x14ac:dyDescent="0.15">
      <c r="A400" s="147" t="s">
        <v>581</v>
      </c>
      <c r="B400" s="147">
        <v>7612</v>
      </c>
      <c r="C400" s="105" t="s">
        <v>929</v>
      </c>
      <c r="D400" s="184"/>
      <c r="E400" s="183"/>
      <c r="F400" s="105"/>
      <c r="G400" s="145" t="s">
        <v>550</v>
      </c>
      <c r="H400" s="103" t="s">
        <v>575</v>
      </c>
      <c r="I400" s="154">
        <f>ROUND(I384*118/1000,0)</f>
        <v>122</v>
      </c>
      <c r="J400" s="188"/>
      <c r="L400" s="90"/>
    </row>
    <row r="401" spans="1:12" s="101" customFormat="1" ht="25.5" customHeight="1" x14ac:dyDescent="0.15">
      <c r="A401" s="147" t="s">
        <v>581</v>
      </c>
      <c r="B401" s="147">
        <v>7613</v>
      </c>
      <c r="C401" s="105" t="s">
        <v>930</v>
      </c>
      <c r="D401" s="184"/>
      <c r="E401" s="183"/>
      <c r="F401" s="105"/>
      <c r="G401" s="145" t="s">
        <v>552</v>
      </c>
      <c r="H401" s="103" t="s">
        <v>173</v>
      </c>
      <c r="I401" s="154">
        <f>ROUND(I384*100/1000,0)</f>
        <v>104</v>
      </c>
      <c r="J401" s="188"/>
      <c r="L401" s="90"/>
    </row>
    <row r="402" spans="1:12" s="101" customFormat="1" ht="25.5" customHeight="1" x14ac:dyDescent="0.15">
      <c r="A402" s="147" t="s">
        <v>581</v>
      </c>
      <c r="B402" s="147">
        <v>7614</v>
      </c>
      <c r="C402" s="105" t="s">
        <v>931</v>
      </c>
      <c r="D402" s="184"/>
      <c r="E402" s="183"/>
      <c r="F402" s="105"/>
      <c r="G402" s="145" t="s">
        <v>554</v>
      </c>
      <c r="H402" s="103" t="s">
        <v>578</v>
      </c>
      <c r="I402" s="154">
        <f>ROUND(I384*76/1000,0)</f>
        <v>79</v>
      </c>
      <c r="J402" s="188"/>
      <c r="L402" s="90"/>
    </row>
    <row r="403" spans="1:12" s="101" customFormat="1" ht="25.5" customHeight="1" x14ac:dyDescent="0.15">
      <c r="A403" s="147" t="s">
        <v>581</v>
      </c>
      <c r="B403" s="147">
        <v>8501</v>
      </c>
      <c r="C403" s="152" t="s">
        <v>1484</v>
      </c>
      <c r="D403" s="184"/>
      <c r="E403" s="183"/>
      <c r="F403" s="105" t="s">
        <v>326</v>
      </c>
      <c r="G403" s="145"/>
      <c r="H403" s="103" t="s">
        <v>354</v>
      </c>
      <c r="I403" s="122">
        <v>-10</v>
      </c>
      <c r="J403" s="189"/>
      <c r="L403" s="90"/>
    </row>
    <row r="404" spans="1:12" s="101" customFormat="1" ht="25.5" customHeight="1" x14ac:dyDescent="0.15">
      <c r="A404" s="147" t="s">
        <v>581</v>
      </c>
      <c r="B404" s="147">
        <v>2181</v>
      </c>
      <c r="C404" s="105" t="s">
        <v>1485</v>
      </c>
      <c r="D404" s="184"/>
      <c r="E404" s="184" t="s">
        <v>328</v>
      </c>
      <c r="F404" s="297"/>
      <c r="G404" s="298"/>
      <c r="H404" s="299"/>
      <c r="I404" s="104">
        <v>34</v>
      </c>
      <c r="J404" s="183" t="s">
        <v>227</v>
      </c>
      <c r="L404" s="90"/>
    </row>
    <row r="405" spans="1:12" s="101" customFormat="1" ht="25.5" customHeight="1" x14ac:dyDescent="0.15">
      <c r="A405" s="147" t="s">
        <v>581</v>
      </c>
      <c r="B405" s="147">
        <v>2182</v>
      </c>
      <c r="C405" s="105" t="s">
        <v>1486</v>
      </c>
      <c r="D405" s="184"/>
      <c r="E405" s="184"/>
      <c r="F405" s="105" t="s">
        <v>1383</v>
      </c>
      <c r="G405" s="145"/>
      <c r="H405" s="103" t="s">
        <v>1394</v>
      </c>
      <c r="I405" s="154">
        <f>ROUND(I404*245/1000,0)</f>
        <v>8</v>
      </c>
      <c r="J405" s="183"/>
      <c r="L405" s="90"/>
    </row>
    <row r="406" spans="1:12" s="101" customFormat="1" ht="25.5" customHeight="1" x14ac:dyDescent="0.15">
      <c r="A406" s="147" t="s">
        <v>581</v>
      </c>
      <c r="B406" s="147">
        <v>2183</v>
      </c>
      <c r="C406" s="105" t="s">
        <v>1487</v>
      </c>
      <c r="D406" s="184"/>
      <c r="E406" s="184"/>
      <c r="F406" s="105" t="s">
        <v>1385</v>
      </c>
      <c r="G406" s="145"/>
      <c r="H406" s="103" t="s">
        <v>1396</v>
      </c>
      <c r="I406" s="154">
        <f>ROUND(I404*224/1000,0)</f>
        <v>8</v>
      </c>
      <c r="J406" s="183"/>
      <c r="L406" s="90"/>
    </row>
    <row r="407" spans="1:12" s="101" customFormat="1" ht="25.5" customHeight="1" x14ac:dyDescent="0.15">
      <c r="A407" s="147" t="s">
        <v>581</v>
      </c>
      <c r="B407" s="147">
        <v>2184</v>
      </c>
      <c r="C407" s="105" t="s">
        <v>1488</v>
      </c>
      <c r="D407" s="184"/>
      <c r="E407" s="184"/>
      <c r="F407" s="105" t="s">
        <v>1387</v>
      </c>
      <c r="G407" s="145"/>
      <c r="H407" s="103" t="s">
        <v>1398</v>
      </c>
      <c r="I407" s="154">
        <f>ROUND(I404*182/1000,0)</f>
        <v>6</v>
      </c>
      <c r="J407" s="183"/>
      <c r="L407" s="90"/>
    </row>
    <row r="408" spans="1:12" s="101" customFormat="1" ht="25.5" customHeight="1" x14ac:dyDescent="0.15">
      <c r="A408" s="147" t="s">
        <v>581</v>
      </c>
      <c r="B408" s="147">
        <v>7700</v>
      </c>
      <c r="C408" s="105" t="s">
        <v>932</v>
      </c>
      <c r="D408" s="184"/>
      <c r="E408" s="184"/>
      <c r="F408" s="105" t="s">
        <v>1389</v>
      </c>
      <c r="G408" s="145"/>
      <c r="H408" s="103" t="s">
        <v>580</v>
      </c>
      <c r="I408" s="154">
        <f>ROUND($I404*145/1000,0)</f>
        <v>5</v>
      </c>
      <c r="J408" s="183"/>
      <c r="L408" s="90"/>
    </row>
    <row r="409" spans="1:12" s="101" customFormat="1" ht="25.5" customHeight="1" x14ac:dyDescent="0.15">
      <c r="A409" s="147" t="s">
        <v>581</v>
      </c>
      <c r="B409" s="147">
        <v>7701</v>
      </c>
      <c r="C409" s="105" t="s">
        <v>933</v>
      </c>
      <c r="D409" s="184"/>
      <c r="E409" s="184"/>
      <c r="F409" s="105" t="s">
        <v>1390</v>
      </c>
      <c r="G409" s="145" t="s">
        <v>527</v>
      </c>
      <c r="H409" s="103" t="s">
        <v>555</v>
      </c>
      <c r="I409" s="154">
        <f>ROUND($I404*221/1000,0)</f>
        <v>8</v>
      </c>
      <c r="J409" s="183"/>
      <c r="L409" s="90"/>
    </row>
    <row r="410" spans="1:12" s="101" customFormat="1" ht="25.5" customHeight="1" x14ac:dyDescent="0.15">
      <c r="A410" s="147" t="s">
        <v>581</v>
      </c>
      <c r="B410" s="147">
        <v>7702</v>
      </c>
      <c r="C410" s="105" t="s">
        <v>934</v>
      </c>
      <c r="D410" s="184"/>
      <c r="E410" s="184"/>
      <c r="F410" s="105"/>
      <c r="G410" s="145" t="s">
        <v>530</v>
      </c>
      <c r="H410" s="103" t="s">
        <v>557</v>
      </c>
      <c r="I410" s="154">
        <f>ROUND(I404*208/1000,0)</f>
        <v>7</v>
      </c>
      <c r="J410" s="183"/>
      <c r="L410" s="90"/>
    </row>
    <row r="411" spans="1:12" s="101" customFormat="1" ht="25.5" customHeight="1" x14ac:dyDescent="0.15">
      <c r="A411" s="147" t="s">
        <v>581</v>
      </c>
      <c r="B411" s="147">
        <v>7703</v>
      </c>
      <c r="C411" s="105" t="s">
        <v>935</v>
      </c>
      <c r="D411" s="184"/>
      <c r="E411" s="184"/>
      <c r="F411" s="105"/>
      <c r="G411" s="145" t="s">
        <v>532</v>
      </c>
      <c r="H411" s="103" t="s">
        <v>559</v>
      </c>
      <c r="I411" s="154">
        <f>ROUND(I404*200/1000,0)</f>
        <v>7</v>
      </c>
      <c r="J411" s="183"/>
      <c r="L411" s="90"/>
    </row>
    <row r="412" spans="1:12" s="101" customFormat="1" ht="25.5" customHeight="1" x14ac:dyDescent="0.15">
      <c r="A412" s="147" t="s">
        <v>581</v>
      </c>
      <c r="B412" s="147">
        <v>7704</v>
      </c>
      <c r="C412" s="105" t="s">
        <v>936</v>
      </c>
      <c r="D412" s="184"/>
      <c r="E412" s="184"/>
      <c r="F412" s="105"/>
      <c r="G412" s="145" t="s">
        <v>534</v>
      </c>
      <c r="H412" s="103" t="s">
        <v>561</v>
      </c>
      <c r="I412" s="154">
        <f>ROUND(I404*187/1000,0)</f>
        <v>6</v>
      </c>
      <c r="J412" s="183"/>
      <c r="L412" s="90"/>
    </row>
    <row r="413" spans="1:12" s="101" customFormat="1" ht="25.5" customHeight="1" x14ac:dyDescent="0.15">
      <c r="A413" s="147" t="s">
        <v>581</v>
      </c>
      <c r="B413" s="147">
        <v>7705</v>
      </c>
      <c r="C413" s="105" t="s">
        <v>937</v>
      </c>
      <c r="D413" s="184"/>
      <c r="E413" s="184"/>
      <c r="F413" s="105"/>
      <c r="G413" s="145" t="s">
        <v>536</v>
      </c>
      <c r="H413" s="103" t="s">
        <v>563</v>
      </c>
      <c r="I413" s="154">
        <f>ROUND(I404*184/1000,0)</f>
        <v>6</v>
      </c>
      <c r="J413" s="183"/>
      <c r="L413" s="90"/>
    </row>
    <row r="414" spans="1:12" s="101" customFormat="1" ht="25.5" customHeight="1" x14ac:dyDescent="0.15">
      <c r="A414" s="147" t="s">
        <v>581</v>
      </c>
      <c r="B414" s="147">
        <v>7706</v>
      </c>
      <c r="C414" s="105" t="s">
        <v>938</v>
      </c>
      <c r="D414" s="184"/>
      <c r="E414" s="184"/>
      <c r="F414" s="105"/>
      <c r="G414" s="145" t="s">
        <v>538</v>
      </c>
      <c r="H414" s="103" t="s">
        <v>565</v>
      </c>
      <c r="I414" s="154">
        <f>ROUND(I404*163/1000,0)</f>
        <v>6</v>
      </c>
      <c r="J414" s="183"/>
      <c r="L414" s="90"/>
    </row>
    <row r="415" spans="1:12" s="101" customFormat="1" ht="25.5" customHeight="1" x14ac:dyDescent="0.15">
      <c r="A415" s="147" t="s">
        <v>581</v>
      </c>
      <c r="B415" s="147">
        <v>7707</v>
      </c>
      <c r="C415" s="105" t="s">
        <v>939</v>
      </c>
      <c r="D415" s="184"/>
      <c r="E415" s="184"/>
      <c r="F415" s="105"/>
      <c r="G415" s="145" t="s">
        <v>540</v>
      </c>
      <c r="H415" s="103" t="s">
        <v>565</v>
      </c>
      <c r="I415" s="154">
        <f>ROUND(I404*163/1000,0)</f>
        <v>6</v>
      </c>
      <c r="J415" s="183"/>
      <c r="L415" s="90"/>
    </row>
    <row r="416" spans="1:12" s="101" customFormat="1" ht="25.5" customHeight="1" x14ac:dyDescent="0.15">
      <c r="A416" s="147" t="s">
        <v>581</v>
      </c>
      <c r="B416" s="147">
        <v>7708</v>
      </c>
      <c r="C416" s="105" t="s">
        <v>940</v>
      </c>
      <c r="D416" s="184"/>
      <c r="E416" s="184"/>
      <c r="F416" s="105"/>
      <c r="G416" s="145" t="s">
        <v>542</v>
      </c>
      <c r="H416" s="103" t="s">
        <v>567</v>
      </c>
      <c r="I416" s="154">
        <f>ROUND(I404*158/1000,0)</f>
        <v>5</v>
      </c>
      <c r="J416" s="183"/>
      <c r="L416" s="90"/>
    </row>
    <row r="417" spans="1:12" s="101" customFormat="1" ht="25.5" customHeight="1" x14ac:dyDescent="0.15">
      <c r="A417" s="147" t="s">
        <v>581</v>
      </c>
      <c r="B417" s="147">
        <v>7709</v>
      </c>
      <c r="C417" s="105" t="s">
        <v>941</v>
      </c>
      <c r="D417" s="184"/>
      <c r="E417" s="184"/>
      <c r="F417" s="105"/>
      <c r="G417" s="145" t="s">
        <v>544</v>
      </c>
      <c r="H417" s="103" t="s">
        <v>569</v>
      </c>
      <c r="I417" s="154">
        <f>ROUND(I404*142/1000,0)</f>
        <v>5</v>
      </c>
      <c r="J417" s="183"/>
      <c r="L417" s="90"/>
    </row>
    <row r="418" spans="1:12" s="101" customFormat="1" ht="25.5" customHeight="1" x14ac:dyDescent="0.15">
      <c r="A418" s="147" t="s">
        <v>581</v>
      </c>
      <c r="B418" s="147">
        <v>7710</v>
      </c>
      <c r="C418" s="105" t="s">
        <v>942</v>
      </c>
      <c r="D418" s="184"/>
      <c r="E418" s="184"/>
      <c r="F418" s="105"/>
      <c r="G418" s="145" t="s">
        <v>546</v>
      </c>
      <c r="H418" s="103" t="s">
        <v>571</v>
      </c>
      <c r="I418" s="154">
        <f>ROUND(I404*139/1000,0)</f>
        <v>5</v>
      </c>
      <c r="J418" s="183"/>
      <c r="L418" s="90"/>
    </row>
    <row r="419" spans="1:12" s="101" customFormat="1" ht="25.5" customHeight="1" x14ac:dyDescent="0.15">
      <c r="A419" s="147" t="s">
        <v>581</v>
      </c>
      <c r="B419" s="147">
        <v>7711</v>
      </c>
      <c r="C419" s="105" t="s">
        <v>943</v>
      </c>
      <c r="D419" s="184"/>
      <c r="E419" s="184"/>
      <c r="F419" s="105"/>
      <c r="G419" s="145" t="s">
        <v>548</v>
      </c>
      <c r="H419" s="103" t="s">
        <v>573</v>
      </c>
      <c r="I419" s="154">
        <f>ROUND(I404*121/1000,0)</f>
        <v>4</v>
      </c>
      <c r="J419" s="183"/>
      <c r="L419" s="90"/>
    </row>
    <row r="420" spans="1:12" s="101" customFormat="1" ht="25.5" customHeight="1" x14ac:dyDescent="0.15">
      <c r="A420" s="147" t="s">
        <v>581</v>
      </c>
      <c r="B420" s="147">
        <v>7712</v>
      </c>
      <c r="C420" s="105" t="s">
        <v>944</v>
      </c>
      <c r="D420" s="184"/>
      <c r="E420" s="184"/>
      <c r="F420" s="105"/>
      <c r="G420" s="145" t="s">
        <v>550</v>
      </c>
      <c r="H420" s="103" t="s">
        <v>575</v>
      </c>
      <c r="I420" s="154">
        <f>ROUND(I404*118/1000,0)</f>
        <v>4</v>
      </c>
      <c r="J420" s="183"/>
      <c r="L420" s="90"/>
    </row>
    <row r="421" spans="1:12" s="101" customFormat="1" ht="25.5" customHeight="1" x14ac:dyDescent="0.15">
      <c r="A421" s="147" t="s">
        <v>581</v>
      </c>
      <c r="B421" s="147">
        <v>7713</v>
      </c>
      <c r="C421" s="105" t="s">
        <v>945</v>
      </c>
      <c r="D421" s="184"/>
      <c r="E421" s="184"/>
      <c r="F421" s="105"/>
      <c r="G421" s="145" t="s">
        <v>552</v>
      </c>
      <c r="H421" s="103" t="s">
        <v>173</v>
      </c>
      <c r="I421" s="154">
        <f>ROUND(I404*100/1000,0)</f>
        <v>3</v>
      </c>
      <c r="J421" s="183"/>
      <c r="L421" s="90"/>
    </row>
    <row r="422" spans="1:12" s="101" customFormat="1" ht="25.5" customHeight="1" x14ac:dyDescent="0.15">
      <c r="A422" s="147" t="s">
        <v>581</v>
      </c>
      <c r="B422" s="147">
        <v>7714</v>
      </c>
      <c r="C422" s="105" t="s">
        <v>946</v>
      </c>
      <c r="D422" s="184"/>
      <c r="E422" s="184"/>
      <c r="F422" s="105"/>
      <c r="G422" s="145" t="s">
        <v>554</v>
      </c>
      <c r="H422" s="103" t="s">
        <v>578</v>
      </c>
      <c r="I422" s="154">
        <f>ROUND(I404*76/1000,0)</f>
        <v>3</v>
      </c>
      <c r="J422" s="183"/>
      <c r="L422" s="90"/>
    </row>
    <row r="423" spans="1:12" s="101" customFormat="1" ht="25.5" customHeight="1" x14ac:dyDescent="0.15">
      <c r="A423" s="147" t="s">
        <v>581</v>
      </c>
      <c r="B423" s="147">
        <v>8502</v>
      </c>
      <c r="C423" s="105" t="s">
        <v>1489</v>
      </c>
      <c r="D423" s="184"/>
      <c r="E423" s="184"/>
      <c r="F423" s="105" t="s">
        <v>326</v>
      </c>
      <c r="G423" s="145"/>
      <c r="H423" s="103" t="s">
        <v>329</v>
      </c>
      <c r="I423" s="122">
        <v>-1</v>
      </c>
      <c r="J423" s="183"/>
      <c r="L423" s="90"/>
    </row>
    <row r="424" spans="1:12" s="101" customFormat="1" ht="25.5" customHeight="1" x14ac:dyDescent="0.15">
      <c r="A424" s="147" t="s">
        <v>581</v>
      </c>
      <c r="B424" s="147">
        <v>2191</v>
      </c>
      <c r="C424" s="105" t="s">
        <v>1490</v>
      </c>
      <c r="D424" s="184"/>
      <c r="E424" s="190" t="s">
        <v>330</v>
      </c>
      <c r="F424" s="285"/>
      <c r="G424" s="285"/>
      <c r="H424" s="285"/>
      <c r="I424" s="104">
        <v>2067</v>
      </c>
      <c r="J424" s="187" t="s">
        <v>323</v>
      </c>
      <c r="L424" s="90"/>
    </row>
    <row r="425" spans="1:12" s="101" customFormat="1" ht="25.5" customHeight="1" x14ac:dyDescent="0.15">
      <c r="A425" s="147" t="s">
        <v>581</v>
      </c>
      <c r="B425" s="147">
        <v>2192</v>
      </c>
      <c r="C425" s="105" t="s">
        <v>1491</v>
      </c>
      <c r="D425" s="184"/>
      <c r="E425" s="190"/>
      <c r="F425" s="105" t="s">
        <v>1383</v>
      </c>
      <c r="G425" s="145"/>
      <c r="H425" s="103" t="s">
        <v>1394</v>
      </c>
      <c r="I425" s="154">
        <f>ROUND(I424*245/1000,0)</f>
        <v>506</v>
      </c>
      <c r="J425" s="188"/>
      <c r="L425" s="90"/>
    </row>
    <row r="426" spans="1:12" s="101" customFormat="1" ht="25.5" customHeight="1" x14ac:dyDescent="0.15">
      <c r="A426" s="147" t="s">
        <v>581</v>
      </c>
      <c r="B426" s="147">
        <v>2193</v>
      </c>
      <c r="C426" s="105" t="s">
        <v>1492</v>
      </c>
      <c r="D426" s="184"/>
      <c r="E426" s="190"/>
      <c r="F426" s="105" t="s">
        <v>1385</v>
      </c>
      <c r="G426" s="145"/>
      <c r="H426" s="103" t="s">
        <v>1396</v>
      </c>
      <c r="I426" s="154">
        <f>ROUND(I424*224/1000,0)</f>
        <v>463</v>
      </c>
      <c r="J426" s="188"/>
      <c r="L426" s="90"/>
    </row>
    <row r="427" spans="1:12" s="101" customFormat="1" ht="25.5" customHeight="1" x14ac:dyDescent="0.15">
      <c r="A427" s="147" t="s">
        <v>581</v>
      </c>
      <c r="B427" s="147">
        <v>2194</v>
      </c>
      <c r="C427" s="105" t="s">
        <v>1493</v>
      </c>
      <c r="D427" s="184"/>
      <c r="E427" s="190"/>
      <c r="F427" s="105" t="s">
        <v>1387</v>
      </c>
      <c r="G427" s="145"/>
      <c r="H427" s="103" t="s">
        <v>1398</v>
      </c>
      <c r="I427" s="154">
        <f>ROUND(I424*182/1000,0)</f>
        <v>376</v>
      </c>
      <c r="J427" s="188"/>
      <c r="L427" s="90"/>
    </row>
    <row r="428" spans="1:12" s="101" customFormat="1" ht="25.5" customHeight="1" x14ac:dyDescent="0.15">
      <c r="A428" s="147" t="s">
        <v>581</v>
      </c>
      <c r="B428" s="147">
        <v>7620</v>
      </c>
      <c r="C428" s="105" t="s">
        <v>947</v>
      </c>
      <c r="D428" s="184"/>
      <c r="E428" s="190"/>
      <c r="F428" s="105" t="s">
        <v>1389</v>
      </c>
      <c r="G428" s="145"/>
      <c r="H428" s="103" t="s">
        <v>580</v>
      </c>
      <c r="I428" s="154">
        <f>ROUND($I424*145/1000,0)</f>
        <v>300</v>
      </c>
      <c r="J428" s="188"/>
      <c r="L428" s="90"/>
    </row>
    <row r="429" spans="1:12" s="101" customFormat="1" ht="25.5" customHeight="1" x14ac:dyDescent="0.15">
      <c r="A429" s="147" t="s">
        <v>581</v>
      </c>
      <c r="B429" s="147">
        <v>7621</v>
      </c>
      <c r="C429" s="105" t="s">
        <v>948</v>
      </c>
      <c r="D429" s="184"/>
      <c r="E429" s="190"/>
      <c r="F429" s="105" t="s">
        <v>1390</v>
      </c>
      <c r="G429" s="145" t="s">
        <v>527</v>
      </c>
      <c r="H429" s="103" t="s">
        <v>555</v>
      </c>
      <c r="I429" s="154">
        <f>ROUND($I424*221/1000,0)</f>
        <v>457</v>
      </c>
      <c r="J429" s="188"/>
      <c r="L429" s="90"/>
    </row>
    <row r="430" spans="1:12" s="101" customFormat="1" ht="25.5" customHeight="1" x14ac:dyDescent="0.15">
      <c r="A430" s="147" t="s">
        <v>581</v>
      </c>
      <c r="B430" s="147">
        <v>7622</v>
      </c>
      <c r="C430" s="105" t="s">
        <v>949</v>
      </c>
      <c r="D430" s="184"/>
      <c r="E430" s="190"/>
      <c r="F430" s="105"/>
      <c r="G430" s="145" t="s">
        <v>530</v>
      </c>
      <c r="H430" s="103" t="s">
        <v>557</v>
      </c>
      <c r="I430" s="154">
        <f>ROUND(I424*208/1000,0)</f>
        <v>430</v>
      </c>
      <c r="J430" s="188"/>
      <c r="L430" s="90"/>
    </row>
    <row r="431" spans="1:12" s="101" customFormat="1" ht="25.5" customHeight="1" x14ac:dyDescent="0.15">
      <c r="A431" s="147" t="s">
        <v>581</v>
      </c>
      <c r="B431" s="147">
        <v>7623</v>
      </c>
      <c r="C431" s="105" t="s">
        <v>950</v>
      </c>
      <c r="D431" s="184"/>
      <c r="E431" s="190"/>
      <c r="F431" s="105"/>
      <c r="G431" s="145" t="s">
        <v>532</v>
      </c>
      <c r="H431" s="103" t="s">
        <v>559</v>
      </c>
      <c r="I431" s="154">
        <f>ROUND(I424*200/1000,0)</f>
        <v>413</v>
      </c>
      <c r="J431" s="188"/>
      <c r="L431" s="90"/>
    </row>
    <row r="432" spans="1:12" s="101" customFormat="1" ht="25.5" customHeight="1" x14ac:dyDescent="0.15">
      <c r="A432" s="147" t="s">
        <v>581</v>
      </c>
      <c r="B432" s="147">
        <v>7624</v>
      </c>
      <c r="C432" s="105" t="s">
        <v>951</v>
      </c>
      <c r="D432" s="184"/>
      <c r="E432" s="190"/>
      <c r="F432" s="105"/>
      <c r="G432" s="145" t="s">
        <v>534</v>
      </c>
      <c r="H432" s="103" t="s">
        <v>561</v>
      </c>
      <c r="I432" s="154">
        <f>ROUND(I424*187/1000,0)</f>
        <v>387</v>
      </c>
      <c r="J432" s="188"/>
      <c r="L432" s="90"/>
    </row>
    <row r="433" spans="1:12" s="101" customFormat="1" ht="25.5" customHeight="1" x14ac:dyDescent="0.15">
      <c r="A433" s="147" t="s">
        <v>581</v>
      </c>
      <c r="B433" s="147">
        <v>7625</v>
      </c>
      <c r="C433" s="105" t="s">
        <v>952</v>
      </c>
      <c r="D433" s="184"/>
      <c r="E433" s="190"/>
      <c r="F433" s="105"/>
      <c r="G433" s="145" t="s">
        <v>536</v>
      </c>
      <c r="H433" s="103" t="s">
        <v>563</v>
      </c>
      <c r="I433" s="154">
        <f>ROUND(I424*184/1000,0)</f>
        <v>380</v>
      </c>
      <c r="J433" s="188"/>
      <c r="L433" s="90"/>
    </row>
    <row r="434" spans="1:12" s="101" customFormat="1" ht="25.5" customHeight="1" x14ac:dyDescent="0.15">
      <c r="A434" s="147" t="s">
        <v>581</v>
      </c>
      <c r="B434" s="147">
        <v>7626</v>
      </c>
      <c r="C434" s="105" t="s">
        <v>953</v>
      </c>
      <c r="D434" s="184"/>
      <c r="E434" s="190"/>
      <c r="F434" s="105"/>
      <c r="G434" s="145" t="s">
        <v>538</v>
      </c>
      <c r="H434" s="103" t="s">
        <v>565</v>
      </c>
      <c r="I434" s="154">
        <f>ROUND(I424*163/1000,0)</f>
        <v>337</v>
      </c>
      <c r="J434" s="188"/>
      <c r="L434" s="90"/>
    </row>
    <row r="435" spans="1:12" s="101" customFormat="1" ht="25.5" customHeight="1" x14ac:dyDescent="0.15">
      <c r="A435" s="147" t="s">
        <v>581</v>
      </c>
      <c r="B435" s="147">
        <v>7627</v>
      </c>
      <c r="C435" s="105" t="s">
        <v>954</v>
      </c>
      <c r="D435" s="184"/>
      <c r="E435" s="190"/>
      <c r="F435" s="105"/>
      <c r="G435" s="145" t="s">
        <v>540</v>
      </c>
      <c r="H435" s="103" t="s">
        <v>565</v>
      </c>
      <c r="I435" s="154">
        <f>ROUND(I424*163/1000,0)</f>
        <v>337</v>
      </c>
      <c r="J435" s="188"/>
      <c r="L435" s="90"/>
    </row>
    <row r="436" spans="1:12" s="101" customFormat="1" ht="25.5" customHeight="1" x14ac:dyDescent="0.15">
      <c r="A436" s="147" t="s">
        <v>581</v>
      </c>
      <c r="B436" s="147">
        <v>7628</v>
      </c>
      <c r="C436" s="105" t="s">
        <v>955</v>
      </c>
      <c r="D436" s="184"/>
      <c r="E436" s="190"/>
      <c r="F436" s="105"/>
      <c r="G436" s="145" t="s">
        <v>542</v>
      </c>
      <c r="H436" s="103" t="s">
        <v>567</v>
      </c>
      <c r="I436" s="154">
        <f>ROUND(I424*158/1000,0)</f>
        <v>327</v>
      </c>
      <c r="J436" s="188"/>
      <c r="L436" s="90"/>
    </row>
    <row r="437" spans="1:12" s="101" customFormat="1" ht="25.5" customHeight="1" x14ac:dyDescent="0.15">
      <c r="A437" s="147" t="s">
        <v>581</v>
      </c>
      <c r="B437" s="147">
        <v>7629</v>
      </c>
      <c r="C437" s="105" t="s">
        <v>956</v>
      </c>
      <c r="D437" s="184"/>
      <c r="E437" s="190"/>
      <c r="F437" s="105"/>
      <c r="G437" s="145" t="s">
        <v>544</v>
      </c>
      <c r="H437" s="103" t="s">
        <v>569</v>
      </c>
      <c r="I437" s="154">
        <f>ROUND(I424*142/1000,0)</f>
        <v>294</v>
      </c>
      <c r="J437" s="188"/>
      <c r="L437" s="90"/>
    </row>
    <row r="438" spans="1:12" s="101" customFormat="1" ht="25.5" customHeight="1" x14ac:dyDescent="0.15">
      <c r="A438" s="147" t="s">
        <v>581</v>
      </c>
      <c r="B438" s="147">
        <v>7630</v>
      </c>
      <c r="C438" s="105" t="s">
        <v>957</v>
      </c>
      <c r="D438" s="184"/>
      <c r="E438" s="190"/>
      <c r="F438" s="105"/>
      <c r="G438" s="145" t="s">
        <v>546</v>
      </c>
      <c r="H438" s="103" t="s">
        <v>571</v>
      </c>
      <c r="I438" s="154">
        <f>ROUND(I424*139/1000,0)</f>
        <v>287</v>
      </c>
      <c r="J438" s="188"/>
      <c r="L438" s="90"/>
    </row>
    <row r="439" spans="1:12" s="101" customFormat="1" ht="25.5" customHeight="1" x14ac:dyDescent="0.15">
      <c r="A439" s="147" t="s">
        <v>581</v>
      </c>
      <c r="B439" s="147">
        <v>7631</v>
      </c>
      <c r="C439" s="105" t="s">
        <v>958</v>
      </c>
      <c r="D439" s="184"/>
      <c r="E439" s="190"/>
      <c r="F439" s="105"/>
      <c r="G439" s="145" t="s">
        <v>548</v>
      </c>
      <c r="H439" s="103" t="s">
        <v>573</v>
      </c>
      <c r="I439" s="154">
        <f>ROUND(I424*121/1000,0)</f>
        <v>250</v>
      </c>
      <c r="J439" s="188"/>
      <c r="L439" s="90"/>
    </row>
    <row r="440" spans="1:12" s="101" customFormat="1" ht="25.5" customHeight="1" x14ac:dyDescent="0.15">
      <c r="A440" s="147" t="s">
        <v>581</v>
      </c>
      <c r="B440" s="147">
        <v>7632</v>
      </c>
      <c r="C440" s="105" t="s">
        <v>959</v>
      </c>
      <c r="D440" s="184"/>
      <c r="E440" s="190"/>
      <c r="F440" s="105"/>
      <c r="G440" s="145" t="s">
        <v>550</v>
      </c>
      <c r="H440" s="103" t="s">
        <v>575</v>
      </c>
      <c r="I440" s="154">
        <f>ROUND(I424*118/1000,0)</f>
        <v>244</v>
      </c>
      <c r="J440" s="188"/>
      <c r="L440" s="90"/>
    </row>
    <row r="441" spans="1:12" s="101" customFormat="1" ht="25.5" customHeight="1" x14ac:dyDescent="0.15">
      <c r="A441" s="147" t="s">
        <v>581</v>
      </c>
      <c r="B441" s="147">
        <v>7633</v>
      </c>
      <c r="C441" s="105" t="s">
        <v>960</v>
      </c>
      <c r="D441" s="184"/>
      <c r="E441" s="190"/>
      <c r="F441" s="105"/>
      <c r="G441" s="145" t="s">
        <v>552</v>
      </c>
      <c r="H441" s="103" t="s">
        <v>173</v>
      </c>
      <c r="I441" s="154">
        <f>ROUND(I424*100/1000,0)</f>
        <v>207</v>
      </c>
      <c r="J441" s="188"/>
      <c r="L441" s="90"/>
    </row>
    <row r="442" spans="1:12" s="101" customFormat="1" ht="25.5" customHeight="1" x14ac:dyDescent="0.15">
      <c r="A442" s="147" t="s">
        <v>581</v>
      </c>
      <c r="B442" s="147">
        <v>7634</v>
      </c>
      <c r="C442" s="105" t="s">
        <v>961</v>
      </c>
      <c r="D442" s="184"/>
      <c r="E442" s="190"/>
      <c r="F442" s="105"/>
      <c r="G442" s="145" t="s">
        <v>554</v>
      </c>
      <c r="H442" s="103" t="s">
        <v>578</v>
      </c>
      <c r="I442" s="154">
        <f>ROUND(I424*76/1000,0)</f>
        <v>157</v>
      </c>
      <c r="J442" s="188"/>
      <c r="L442" s="90"/>
    </row>
    <row r="443" spans="1:12" s="101" customFormat="1" ht="25.5" customHeight="1" x14ac:dyDescent="0.15">
      <c r="A443" s="147" t="s">
        <v>581</v>
      </c>
      <c r="B443" s="147">
        <v>8503</v>
      </c>
      <c r="C443" s="105" t="s">
        <v>1494</v>
      </c>
      <c r="D443" s="184"/>
      <c r="E443" s="190"/>
      <c r="F443" s="105" t="s">
        <v>326</v>
      </c>
      <c r="G443" s="145"/>
      <c r="H443" s="103" t="s">
        <v>352</v>
      </c>
      <c r="I443" s="122">
        <v>-21</v>
      </c>
      <c r="J443" s="189"/>
      <c r="L443" s="90"/>
    </row>
    <row r="444" spans="1:12" s="101" customFormat="1" ht="25.5" customHeight="1" x14ac:dyDescent="0.15">
      <c r="A444" s="147" t="s">
        <v>581</v>
      </c>
      <c r="B444" s="147">
        <v>2261</v>
      </c>
      <c r="C444" s="105" t="s">
        <v>1495</v>
      </c>
      <c r="D444" s="184"/>
      <c r="E444" s="184" t="s">
        <v>332</v>
      </c>
      <c r="F444" s="285"/>
      <c r="G444" s="285"/>
      <c r="H444" s="285"/>
      <c r="I444" s="104">
        <v>68</v>
      </c>
      <c r="J444" s="183" t="s">
        <v>227</v>
      </c>
      <c r="L444" s="90"/>
    </row>
    <row r="445" spans="1:12" s="101" customFormat="1" ht="25.5" customHeight="1" x14ac:dyDescent="0.15">
      <c r="A445" s="147" t="s">
        <v>581</v>
      </c>
      <c r="B445" s="147">
        <v>2262</v>
      </c>
      <c r="C445" s="105" t="s">
        <v>1496</v>
      </c>
      <c r="D445" s="184"/>
      <c r="E445" s="184"/>
      <c r="F445" s="105" t="s">
        <v>1383</v>
      </c>
      <c r="G445" s="145"/>
      <c r="H445" s="103" t="s">
        <v>1394</v>
      </c>
      <c r="I445" s="154">
        <f>ROUND(I444*245/1000,0)</f>
        <v>17</v>
      </c>
      <c r="J445" s="183"/>
      <c r="L445" s="90"/>
    </row>
    <row r="446" spans="1:12" s="101" customFormat="1" ht="25.5" customHeight="1" x14ac:dyDescent="0.15">
      <c r="A446" s="147" t="s">
        <v>581</v>
      </c>
      <c r="B446" s="147">
        <v>2263</v>
      </c>
      <c r="C446" s="105" t="s">
        <v>1497</v>
      </c>
      <c r="D446" s="184"/>
      <c r="E446" s="184"/>
      <c r="F446" s="105" t="s">
        <v>1385</v>
      </c>
      <c r="G446" s="145"/>
      <c r="H446" s="103" t="s">
        <v>1396</v>
      </c>
      <c r="I446" s="154">
        <f>ROUND(I444*224/1000,0)</f>
        <v>15</v>
      </c>
      <c r="J446" s="183"/>
      <c r="L446" s="90"/>
    </row>
    <row r="447" spans="1:12" s="101" customFormat="1" ht="25.5" customHeight="1" x14ac:dyDescent="0.15">
      <c r="A447" s="147" t="s">
        <v>581</v>
      </c>
      <c r="B447" s="147">
        <v>2264</v>
      </c>
      <c r="C447" s="105" t="s">
        <v>1498</v>
      </c>
      <c r="D447" s="184"/>
      <c r="E447" s="184"/>
      <c r="F447" s="105" t="s">
        <v>1387</v>
      </c>
      <c r="G447" s="145"/>
      <c r="H447" s="103" t="s">
        <v>1398</v>
      </c>
      <c r="I447" s="154">
        <f>ROUND(I444*182/1000,0)</f>
        <v>12</v>
      </c>
      <c r="J447" s="183"/>
      <c r="L447" s="90"/>
    </row>
    <row r="448" spans="1:12" s="101" customFormat="1" ht="25.5" customHeight="1" x14ac:dyDescent="0.15">
      <c r="A448" s="147" t="s">
        <v>581</v>
      </c>
      <c r="B448" s="147">
        <v>7720</v>
      </c>
      <c r="C448" s="105" t="s">
        <v>962</v>
      </c>
      <c r="D448" s="184"/>
      <c r="E448" s="184"/>
      <c r="F448" s="105" t="s">
        <v>1389</v>
      </c>
      <c r="G448" s="145"/>
      <c r="H448" s="103" t="s">
        <v>580</v>
      </c>
      <c r="I448" s="154">
        <f>ROUND($I444*145/1000,0)</f>
        <v>10</v>
      </c>
      <c r="J448" s="183"/>
      <c r="L448" s="90"/>
    </row>
    <row r="449" spans="1:12" s="101" customFormat="1" ht="25.5" customHeight="1" x14ac:dyDescent="0.15">
      <c r="A449" s="147" t="s">
        <v>581</v>
      </c>
      <c r="B449" s="147">
        <v>7721</v>
      </c>
      <c r="C449" s="105" t="s">
        <v>963</v>
      </c>
      <c r="D449" s="184"/>
      <c r="E449" s="184"/>
      <c r="F449" s="105" t="s">
        <v>1390</v>
      </c>
      <c r="G449" s="145" t="s">
        <v>527</v>
      </c>
      <c r="H449" s="103" t="s">
        <v>555</v>
      </c>
      <c r="I449" s="154">
        <f>ROUND($I444*221/1000,0)</f>
        <v>15</v>
      </c>
      <c r="J449" s="183"/>
      <c r="L449" s="90"/>
    </row>
    <row r="450" spans="1:12" s="101" customFormat="1" ht="25.5" customHeight="1" x14ac:dyDescent="0.15">
      <c r="A450" s="147" t="s">
        <v>581</v>
      </c>
      <c r="B450" s="147">
        <v>7722</v>
      </c>
      <c r="C450" s="105" t="s">
        <v>964</v>
      </c>
      <c r="D450" s="184"/>
      <c r="E450" s="184"/>
      <c r="F450" s="105"/>
      <c r="G450" s="145" t="s">
        <v>530</v>
      </c>
      <c r="H450" s="103" t="s">
        <v>557</v>
      </c>
      <c r="I450" s="154">
        <f>ROUND(I444*208/1000,0)</f>
        <v>14</v>
      </c>
      <c r="J450" s="183"/>
      <c r="L450" s="90"/>
    </row>
    <row r="451" spans="1:12" s="101" customFormat="1" ht="25.5" customHeight="1" x14ac:dyDescent="0.15">
      <c r="A451" s="147" t="s">
        <v>581</v>
      </c>
      <c r="B451" s="147">
        <v>7723</v>
      </c>
      <c r="C451" s="105" t="s">
        <v>965</v>
      </c>
      <c r="D451" s="184"/>
      <c r="E451" s="184"/>
      <c r="F451" s="105"/>
      <c r="G451" s="145" t="s">
        <v>532</v>
      </c>
      <c r="H451" s="103" t="s">
        <v>559</v>
      </c>
      <c r="I451" s="154">
        <f>ROUND(I444*200/1000,0)</f>
        <v>14</v>
      </c>
      <c r="J451" s="183"/>
      <c r="L451" s="90"/>
    </row>
    <row r="452" spans="1:12" s="101" customFormat="1" ht="25.5" customHeight="1" x14ac:dyDescent="0.15">
      <c r="A452" s="147" t="s">
        <v>581</v>
      </c>
      <c r="B452" s="147">
        <v>7724</v>
      </c>
      <c r="C452" s="105" t="s">
        <v>966</v>
      </c>
      <c r="D452" s="184"/>
      <c r="E452" s="184"/>
      <c r="F452" s="105"/>
      <c r="G452" s="145" t="s">
        <v>534</v>
      </c>
      <c r="H452" s="103" t="s">
        <v>561</v>
      </c>
      <c r="I452" s="154">
        <f>ROUND(I444*187/1000,0)</f>
        <v>13</v>
      </c>
      <c r="J452" s="183"/>
      <c r="L452" s="90"/>
    </row>
    <row r="453" spans="1:12" s="101" customFormat="1" ht="25.5" customHeight="1" x14ac:dyDescent="0.15">
      <c r="A453" s="147" t="s">
        <v>581</v>
      </c>
      <c r="B453" s="147">
        <v>7725</v>
      </c>
      <c r="C453" s="105" t="s">
        <v>967</v>
      </c>
      <c r="D453" s="184"/>
      <c r="E453" s="184"/>
      <c r="F453" s="105"/>
      <c r="G453" s="145" t="s">
        <v>536</v>
      </c>
      <c r="H453" s="103" t="s">
        <v>563</v>
      </c>
      <c r="I453" s="154">
        <f>ROUND(I444*184/1000,0)</f>
        <v>13</v>
      </c>
      <c r="J453" s="183"/>
      <c r="L453" s="90"/>
    </row>
    <row r="454" spans="1:12" s="101" customFormat="1" ht="25.5" customHeight="1" x14ac:dyDescent="0.15">
      <c r="A454" s="147" t="s">
        <v>581</v>
      </c>
      <c r="B454" s="147">
        <v>7726</v>
      </c>
      <c r="C454" s="105" t="s">
        <v>968</v>
      </c>
      <c r="D454" s="184"/>
      <c r="E454" s="184"/>
      <c r="F454" s="105"/>
      <c r="G454" s="145" t="s">
        <v>538</v>
      </c>
      <c r="H454" s="103" t="s">
        <v>565</v>
      </c>
      <c r="I454" s="154">
        <f>ROUND(I444*163/1000,0)</f>
        <v>11</v>
      </c>
      <c r="J454" s="183"/>
      <c r="L454" s="90"/>
    </row>
    <row r="455" spans="1:12" s="101" customFormat="1" ht="25.5" customHeight="1" x14ac:dyDescent="0.15">
      <c r="A455" s="147" t="s">
        <v>581</v>
      </c>
      <c r="B455" s="147">
        <v>7727</v>
      </c>
      <c r="C455" s="105" t="s">
        <v>969</v>
      </c>
      <c r="D455" s="184"/>
      <c r="E455" s="184"/>
      <c r="F455" s="105"/>
      <c r="G455" s="145" t="s">
        <v>540</v>
      </c>
      <c r="H455" s="103" t="s">
        <v>565</v>
      </c>
      <c r="I455" s="154">
        <f>ROUND(I444*163/1000,0)</f>
        <v>11</v>
      </c>
      <c r="J455" s="183"/>
      <c r="L455" s="90"/>
    </row>
    <row r="456" spans="1:12" s="101" customFormat="1" ht="25.5" customHeight="1" x14ac:dyDescent="0.15">
      <c r="A456" s="147" t="s">
        <v>581</v>
      </c>
      <c r="B456" s="147">
        <v>7728</v>
      </c>
      <c r="C456" s="105" t="s">
        <v>970</v>
      </c>
      <c r="D456" s="184"/>
      <c r="E456" s="184"/>
      <c r="F456" s="105"/>
      <c r="G456" s="145" t="s">
        <v>542</v>
      </c>
      <c r="H456" s="103" t="s">
        <v>567</v>
      </c>
      <c r="I456" s="154">
        <f>ROUND(I444*158/1000,0)</f>
        <v>11</v>
      </c>
      <c r="J456" s="183"/>
      <c r="L456" s="90"/>
    </row>
    <row r="457" spans="1:12" s="101" customFormat="1" ht="25.5" customHeight="1" x14ac:dyDescent="0.15">
      <c r="A457" s="147" t="s">
        <v>581</v>
      </c>
      <c r="B457" s="147">
        <v>7729</v>
      </c>
      <c r="C457" s="105" t="s">
        <v>971</v>
      </c>
      <c r="D457" s="184"/>
      <c r="E457" s="184"/>
      <c r="F457" s="105"/>
      <c r="G457" s="145" t="s">
        <v>544</v>
      </c>
      <c r="H457" s="103" t="s">
        <v>569</v>
      </c>
      <c r="I457" s="154">
        <f>ROUND(I444*142/1000,0)</f>
        <v>10</v>
      </c>
      <c r="J457" s="183"/>
      <c r="L457" s="90"/>
    </row>
    <row r="458" spans="1:12" s="101" customFormat="1" ht="25.5" customHeight="1" x14ac:dyDescent="0.15">
      <c r="A458" s="147" t="s">
        <v>581</v>
      </c>
      <c r="B458" s="147">
        <v>7730</v>
      </c>
      <c r="C458" s="105" t="s">
        <v>972</v>
      </c>
      <c r="D458" s="184"/>
      <c r="E458" s="184"/>
      <c r="F458" s="105"/>
      <c r="G458" s="145" t="s">
        <v>546</v>
      </c>
      <c r="H458" s="103" t="s">
        <v>571</v>
      </c>
      <c r="I458" s="154">
        <f>ROUND(I444*139/1000,0)</f>
        <v>9</v>
      </c>
      <c r="J458" s="183"/>
      <c r="L458" s="90"/>
    </row>
    <row r="459" spans="1:12" s="101" customFormat="1" ht="25.5" customHeight="1" x14ac:dyDescent="0.15">
      <c r="A459" s="147" t="s">
        <v>581</v>
      </c>
      <c r="B459" s="147">
        <v>7731</v>
      </c>
      <c r="C459" s="105" t="s">
        <v>973</v>
      </c>
      <c r="D459" s="184"/>
      <c r="E459" s="184"/>
      <c r="F459" s="105"/>
      <c r="G459" s="145" t="s">
        <v>548</v>
      </c>
      <c r="H459" s="103" t="s">
        <v>573</v>
      </c>
      <c r="I459" s="154">
        <f>ROUND(I444*121/1000,0)</f>
        <v>8</v>
      </c>
      <c r="J459" s="183"/>
      <c r="L459" s="90"/>
    </row>
    <row r="460" spans="1:12" s="101" customFormat="1" ht="25.5" customHeight="1" x14ac:dyDescent="0.15">
      <c r="A460" s="147" t="s">
        <v>581</v>
      </c>
      <c r="B460" s="147">
        <v>7732</v>
      </c>
      <c r="C460" s="105" t="s">
        <v>974</v>
      </c>
      <c r="D460" s="184"/>
      <c r="E460" s="184"/>
      <c r="F460" s="105"/>
      <c r="G460" s="145" t="s">
        <v>550</v>
      </c>
      <c r="H460" s="103" t="s">
        <v>575</v>
      </c>
      <c r="I460" s="154">
        <f>ROUND(I444*118/1000,0)</f>
        <v>8</v>
      </c>
      <c r="J460" s="183"/>
      <c r="L460" s="90"/>
    </row>
    <row r="461" spans="1:12" s="101" customFormat="1" ht="25.5" customHeight="1" x14ac:dyDescent="0.15">
      <c r="A461" s="147" t="s">
        <v>581</v>
      </c>
      <c r="B461" s="147">
        <v>7733</v>
      </c>
      <c r="C461" s="105" t="s">
        <v>975</v>
      </c>
      <c r="D461" s="184"/>
      <c r="E461" s="184"/>
      <c r="F461" s="105"/>
      <c r="G461" s="145" t="s">
        <v>552</v>
      </c>
      <c r="H461" s="103" t="s">
        <v>173</v>
      </c>
      <c r="I461" s="154">
        <f>ROUND(I444*100/1000,0)</f>
        <v>7</v>
      </c>
      <c r="J461" s="183"/>
      <c r="L461" s="90"/>
    </row>
    <row r="462" spans="1:12" s="101" customFormat="1" ht="25.5" customHeight="1" x14ac:dyDescent="0.15">
      <c r="A462" s="147" t="s">
        <v>581</v>
      </c>
      <c r="B462" s="147">
        <v>7734</v>
      </c>
      <c r="C462" s="105" t="s">
        <v>976</v>
      </c>
      <c r="D462" s="184"/>
      <c r="E462" s="184"/>
      <c r="F462" s="105"/>
      <c r="G462" s="145" t="s">
        <v>554</v>
      </c>
      <c r="H462" s="103" t="s">
        <v>578</v>
      </c>
      <c r="I462" s="154">
        <f>ROUND(I444*76/1000,0)</f>
        <v>5</v>
      </c>
      <c r="J462" s="183"/>
      <c r="L462" s="90"/>
    </row>
    <row r="463" spans="1:12" s="101" customFormat="1" ht="25.5" customHeight="1" x14ac:dyDescent="0.15">
      <c r="A463" s="147" t="s">
        <v>581</v>
      </c>
      <c r="B463" s="147">
        <v>8504</v>
      </c>
      <c r="C463" s="105" t="s">
        <v>1499</v>
      </c>
      <c r="D463" s="184"/>
      <c r="E463" s="184"/>
      <c r="F463" s="105" t="s">
        <v>326</v>
      </c>
      <c r="G463" s="145"/>
      <c r="H463" s="103" t="s">
        <v>333</v>
      </c>
      <c r="I463" s="122">
        <v>-1</v>
      </c>
      <c r="J463" s="183"/>
      <c r="L463" s="90"/>
    </row>
    <row r="464" spans="1:12" s="101" customFormat="1" ht="25.5" customHeight="1" x14ac:dyDescent="0.15">
      <c r="A464" s="147" t="s">
        <v>581</v>
      </c>
      <c r="B464" s="147">
        <v>2271</v>
      </c>
      <c r="C464" s="105" t="s">
        <v>1500</v>
      </c>
      <c r="D464" s="184"/>
      <c r="E464" s="184" t="s">
        <v>334</v>
      </c>
      <c r="F464" s="285"/>
      <c r="G464" s="285"/>
      <c r="H464" s="285"/>
      <c r="I464" s="104">
        <v>3280</v>
      </c>
      <c r="J464" s="187" t="s">
        <v>323</v>
      </c>
      <c r="L464" s="90"/>
    </row>
    <row r="465" spans="1:12" s="101" customFormat="1" ht="25.5" customHeight="1" x14ac:dyDescent="0.15">
      <c r="A465" s="147" t="s">
        <v>581</v>
      </c>
      <c r="B465" s="147">
        <v>2272</v>
      </c>
      <c r="C465" s="105" t="s">
        <v>1501</v>
      </c>
      <c r="D465" s="184"/>
      <c r="E465" s="184"/>
      <c r="F465" s="105" t="s">
        <v>1383</v>
      </c>
      <c r="G465" s="145"/>
      <c r="H465" s="103" t="s">
        <v>1394</v>
      </c>
      <c r="I465" s="154">
        <f>ROUND(I464*245/1000,0)</f>
        <v>804</v>
      </c>
      <c r="J465" s="188"/>
      <c r="L465" s="90"/>
    </row>
    <row r="466" spans="1:12" s="101" customFormat="1" ht="25.5" customHeight="1" x14ac:dyDescent="0.15">
      <c r="A466" s="147" t="s">
        <v>581</v>
      </c>
      <c r="B466" s="147">
        <v>2273</v>
      </c>
      <c r="C466" s="105" t="s">
        <v>1502</v>
      </c>
      <c r="D466" s="184"/>
      <c r="E466" s="184"/>
      <c r="F466" s="105" t="s">
        <v>1385</v>
      </c>
      <c r="G466" s="145"/>
      <c r="H466" s="103" t="s">
        <v>1396</v>
      </c>
      <c r="I466" s="154">
        <f>ROUND(I464*224/1000,0)</f>
        <v>735</v>
      </c>
      <c r="J466" s="188"/>
      <c r="L466" s="90"/>
    </row>
    <row r="467" spans="1:12" s="101" customFormat="1" ht="25.5" customHeight="1" x14ac:dyDescent="0.15">
      <c r="A467" s="147" t="s">
        <v>581</v>
      </c>
      <c r="B467" s="147">
        <v>2274</v>
      </c>
      <c r="C467" s="105" t="s">
        <v>1503</v>
      </c>
      <c r="D467" s="184"/>
      <c r="E467" s="184"/>
      <c r="F467" s="105" t="s">
        <v>1387</v>
      </c>
      <c r="G467" s="145"/>
      <c r="H467" s="103" t="s">
        <v>1398</v>
      </c>
      <c r="I467" s="154">
        <f>ROUND(I464*182/1000,0)</f>
        <v>597</v>
      </c>
      <c r="J467" s="188"/>
      <c r="L467" s="90"/>
    </row>
    <row r="468" spans="1:12" s="101" customFormat="1" ht="25.5" customHeight="1" x14ac:dyDescent="0.15">
      <c r="A468" s="147" t="s">
        <v>581</v>
      </c>
      <c r="B468" s="147">
        <v>7640</v>
      </c>
      <c r="C468" s="105" t="s">
        <v>977</v>
      </c>
      <c r="D468" s="184"/>
      <c r="E468" s="184"/>
      <c r="F468" s="105" t="s">
        <v>1389</v>
      </c>
      <c r="G468" s="145"/>
      <c r="H468" s="103" t="s">
        <v>580</v>
      </c>
      <c r="I468" s="154">
        <f>ROUND($I464*145/1000,0)</f>
        <v>476</v>
      </c>
      <c r="J468" s="188"/>
      <c r="L468" s="90"/>
    </row>
    <row r="469" spans="1:12" s="101" customFormat="1" ht="25.5" customHeight="1" x14ac:dyDescent="0.15">
      <c r="A469" s="147" t="s">
        <v>581</v>
      </c>
      <c r="B469" s="147">
        <v>7641</v>
      </c>
      <c r="C469" s="105" t="s">
        <v>978</v>
      </c>
      <c r="D469" s="184"/>
      <c r="E469" s="184"/>
      <c r="F469" s="105" t="s">
        <v>1390</v>
      </c>
      <c r="G469" s="145" t="s">
        <v>527</v>
      </c>
      <c r="H469" s="103" t="s">
        <v>555</v>
      </c>
      <c r="I469" s="154">
        <f>ROUND($I464*221/1000,0)</f>
        <v>725</v>
      </c>
      <c r="J469" s="188"/>
      <c r="L469" s="90"/>
    </row>
    <row r="470" spans="1:12" s="101" customFormat="1" ht="25.5" customHeight="1" x14ac:dyDescent="0.15">
      <c r="A470" s="147" t="s">
        <v>581</v>
      </c>
      <c r="B470" s="147">
        <v>7642</v>
      </c>
      <c r="C470" s="105" t="s">
        <v>979</v>
      </c>
      <c r="D470" s="184"/>
      <c r="E470" s="184"/>
      <c r="F470" s="105"/>
      <c r="G470" s="145" t="s">
        <v>530</v>
      </c>
      <c r="H470" s="103" t="s">
        <v>557</v>
      </c>
      <c r="I470" s="154">
        <f>ROUND(I464*208/1000,0)</f>
        <v>682</v>
      </c>
      <c r="J470" s="188"/>
      <c r="L470" s="90"/>
    </row>
    <row r="471" spans="1:12" s="101" customFormat="1" ht="25.5" customHeight="1" x14ac:dyDescent="0.15">
      <c r="A471" s="147" t="s">
        <v>581</v>
      </c>
      <c r="B471" s="147">
        <v>7643</v>
      </c>
      <c r="C471" s="105" t="s">
        <v>980</v>
      </c>
      <c r="D471" s="184"/>
      <c r="E471" s="184"/>
      <c r="F471" s="105"/>
      <c r="G471" s="145" t="s">
        <v>532</v>
      </c>
      <c r="H471" s="103" t="s">
        <v>559</v>
      </c>
      <c r="I471" s="154">
        <f>ROUND(I464*200/1000,0)</f>
        <v>656</v>
      </c>
      <c r="J471" s="188"/>
      <c r="L471" s="90"/>
    </row>
    <row r="472" spans="1:12" s="101" customFormat="1" ht="25.5" customHeight="1" x14ac:dyDescent="0.15">
      <c r="A472" s="147" t="s">
        <v>581</v>
      </c>
      <c r="B472" s="147">
        <v>7644</v>
      </c>
      <c r="C472" s="105" t="s">
        <v>981</v>
      </c>
      <c r="D472" s="184"/>
      <c r="E472" s="184"/>
      <c r="F472" s="105"/>
      <c r="G472" s="145" t="s">
        <v>534</v>
      </c>
      <c r="H472" s="103" t="s">
        <v>561</v>
      </c>
      <c r="I472" s="154">
        <f>ROUND(I464*187/1000,0)</f>
        <v>613</v>
      </c>
      <c r="J472" s="188"/>
      <c r="L472" s="90"/>
    </row>
    <row r="473" spans="1:12" s="101" customFormat="1" ht="25.5" customHeight="1" x14ac:dyDescent="0.15">
      <c r="A473" s="147" t="s">
        <v>581</v>
      </c>
      <c r="B473" s="147">
        <v>7645</v>
      </c>
      <c r="C473" s="105" t="s">
        <v>982</v>
      </c>
      <c r="D473" s="184"/>
      <c r="E473" s="184"/>
      <c r="F473" s="105"/>
      <c r="G473" s="145" t="s">
        <v>536</v>
      </c>
      <c r="H473" s="103" t="s">
        <v>563</v>
      </c>
      <c r="I473" s="154">
        <f>ROUND(I464*184/1000,0)</f>
        <v>604</v>
      </c>
      <c r="J473" s="188"/>
      <c r="L473" s="90"/>
    </row>
    <row r="474" spans="1:12" s="101" customFormat="1" ht="25.5" customHeight="1" x14ac:dyDescent="0.15">
      <c r="A474" s="147" t="s">
        <v>581</v>
      </c>
      <c r="B474" s="147">
        <v>7646</v>
      </c>
      <c r="C474" s="105" t="s">
        <v>983</v>
      </c>
      <c r="D474" s="184"/>
      <c r="E474" s="184"/>
      <c r="F474" s="105"/>
      <c r="G474" s="145" t="s">
        <v>538</v>
      </c>
      <c r="H474" s="103" t="s">
        <v>565</v>
      </c>
      <c r="I474" s="154">
        <f>ROUND(I464*163/1000,0)</f>
        <v>535</v>
      </c>
      <c r="J474" s="188"/>
      <c r="L474" s="90"/>
    </row>
    <row r="475" spans="1:12" s="101" customFormat="1" ht="25.5" customHeight="1" x14ac:dyDescent="0.15">
      <c r="A475" s="147" t="s">
        <v>581</v>
      </c>
      <c r="B475" s="147">
        <v>7647</v>
      </c>
      <c r="C475" s="105" t="s">
        <v>984</v>
      </c>
      <c r="D475" s="184"/>
      <c r="E475" s="184"/>
      <c r="F475" s="105"/>
      <c r="G475" s="145" t="s">
        <v>540</v>
      </c>
      <c r="H475" s="103" t="s">
        <v>565</v>
      </c>
      <c r="I475" s="154">
        <f>ROUND(I464*163/1000,0)</f>
        <v>535</v>
      </c>
      <c r="J475" s="188"/>
      <c r="L475" s="90"/>
    </row>
    <row r="476" spans="1:12" s="101" customFormat="1" ht="25.5" customHeight="1" x14ac:dyDescent="0.15">
      <c r="A476" s="147" t="s">
        <v>581</v>
      </c>
      <c r="B476" s="147">
        <v>7648</v>
      </c>
      <c r="C476" s="105" t="s">
        <v>985</v>
      </c>
      <c r="D476" s="184"/>
      <c r="E476" s="184"/>
      <c r="F476" s="105"/>
      <c r="G476" s="145" t="s">
        <v>542</v>
      </c>
      <c r="H476" s="103" t="s">
        <v>567</v>
      </c>
      <c r="I476" s="154">
        <f>ROUND(I464*158/1000,0)</f>
        <v>518</v>
      </c>
      <c r="J476" s="188"/>
      <c r="L476" s="90"/>
    </row>
    <row r="477" spans="1:12" s="101" customFormat="1" ht="25.5" customHeight="1" x14ac:dyDescent="0.15">
      <c r="A477" s="147" t="s">
        <v>581</v>
      </c>
      <c r="B477" s="147">
        <v>7649</v>
      </c>
      <c r="C477" s="105" t="s">
        <v>986</v>
      </c>
      <c r="D477" s="184"/>
      <c r="E477" s="184"/>
      <c r="F477" s="105"/>
      <c r="G477" s="145" t="s">
        <v>544</v>
      </c>
      <c r="H477" s="103" t="s">
        <v>569</v>
      </c>
      <c r="I477" s="154">
        <f>ROUND(I464*142/1000,0)</f>
        <v>466</v>
      </c>
      <c r="J477" s="188"/>
      <c r="L477" s="90"/>
    </row>
    <row r="478" spans="1:12" s="101" customFormat="1" ht="25.5" customHeight="1" x14ac:dyDescent="0.15">
      <c r="A478" s="147" t="s">
        <v>581</v>
      </c>
      <c r="B478" s="147">
        <v>7650</v>
      </c>
      <c r="C478" s="105" t="s">
        <v>987</v>
      </c>
      <c r="D478" s="184"/>
      <c r="E478" s="184"/>
      <c r="F478" s="105"/>
      <c r="G478" s="145" t="s">
        <v>546</v>
      </c>
      <c r="H478" s="103" t="s">
        <v>571</v>
      </c>
      <c r="I478" s="154">
        <f>ROUND(I464*139/1000,0)</f>
        <v>456</v>
      </c>
      <c r="J478" s="188"/>
      <c r="L478" s="90"/>
    </row>
    <row r="479" spans="1:12" s="101" customFormat="1" ht="25.5" customHeight="1" x14ac:dyDescent="0.15">
      <c r="A479" s="147" t="s">
        <v>581</v>
      </c>
      <c r="B479" s="147">
        <v>7651</v>
      </c>
      <c r="C479" s="105" t="s">
        <v>988</v>
      </c>
      <c r="D479" s="184"/>
      <c r="E479" s="184"/>
      <c r="F479" s="105"/>
      <c r="G479" s="145" t="s">
        <v>548</v>
      </c>
      <c r="H479" s="103" t="s">
        <v>573</v>
      </c>
      <c r="I479" s="154">
        <f>ROUND(I464*121/1000,0)</f>
        <v>397</v>
      </c>
      <c r="J479" s="188"/>
      <c r="L479" s="90"/>
    </row>
    <row r="480" spans="1:12" s="101" customFormat="1" ht="25.5" customHeight="1" x14ac:dyDescent="0.15">
      <c r="A480" s="147" t="s">
        <v>581</v>
      </c>
      <c r="B480" s="147">
        <v>7652</v>
      </c>
      <c r="C480" s="105" t="s">
        <v>989</v>
      </c>
      <c r="D480" s="184"/>
      <c r="E480" s="184"/>
      <c r="F480" s="105"/>
      <c r="G480" s="145" t="s">
        <v>550</v>
      </c>
      <c r="H480" s="103" t="s">
        <v>575</v>
      </c>
      <c r="I480" s="154">
        <f>ROUND(I464*118/1000,0)</f>
        <v>387</v>
      </c>
      <c r="J480" s="188"/>
      <c r="L480" s="90"/>
    </row>
    <row r="481" spans="1:12" s="101" customFormat="1" ht="25.5" customHeight="1" x14ac:dyDescent="0.15">
      <c r="A481" s="147" t="s">
        <v>581</v>
      </c>
      <c r="B481" s="147">
        <v>7653</v>
      </c>
      <c r="C481" s="105" t="s">
        <v>990</v>
      </c>
      <c r="D481" s="184"/>
      <c r="E481" s="184"/>
      <c r="F481" s="105"/>
      <c r="G481" s="145" t="s">
        <v>552</v>
      </c>
      <c r="H481" s="103" t="s">
        <v>173</v>
      </c>
      <c r="I481" s="154">
        <f>ROUND(I464*100/1000,0)</f>
        <v>328</v>
      </c>
      <c r="J481" s="188"/>
      <c r="L481" s="90"/>
    </row>
    <row r="482" spans="1:12" s="101" customFormat="1" ht="25.5" customHeight="1" x14ac:dyDescent="0.15">
      <c r="A482" s="147" t="s">
        <v>581</v>
      </c>
      <c r="B482" s="147">
        <v>7654</v>
      </c>
      <c r="C482" s="105" t="s">
        <v>991</v>
      </c>
      <c r="D482" s="184"/>
      <c r="E482" s="184"/>
      <c r="F482" s="105"/>
      <c r="G482" s="145" t="s">
        <v>554</v>
      </c>
      <c r="H482" s="103" t="s">
        <v>578</v>
      </c>
      <c r="I482" s="154">
        <f>ROUND(I464*76/1000,0)</f>
        <v>249</v>
      </c>
      <c r="J482" s="188"/>
      <c r="L482" s="90"/>
    </row>
    <row r="483" spans="1:12" s="101" customFormat="1" ht="25.5" customHeight="1" x14ac:dyDescent="0.15">
      <c r="A483" s="147" t="s">
        <v>581</v>
      </c>
      <c r="B483" s="147">
        <v>8505</v>
      </c>
      <c r="C483" s="105" t="s">
        <v>1504</v>
      </c>
      <c r="D483" s="184"/>
      <c r="E483" s="184"/>
      <c r="F483" s="105" t="s">
        <v>326</v>
      </c>
      <c r="G483" s="145"/>
      <c r="H483" s="103" t="s">
        <v>358</v>
      </c>
      <c r="I483" s="122">
        <v>-33</v>
      </c>
      <c r="J483" s="189"/>
      <c r="L483" s="90"/>
    </row>
    <row r="484" spans="1:12" s="101" customFormat="1" ht="25.5" customHeight="1" x14ac:dyDescent="0.15">
      <c r="A484" s="147" t="s">
        <v>581</v>
      </c>
      <c r="B484" s="147">
        <v>2281</v>
      </c>
      <c r="C484" s="105" t="s">
        <v>1505</v>
      </c>
      <c r="D484" s="184"/>
      <c r="E484" s="284" t="s">
        <v>336</v>
      </c>
      <c r="F484" s="285"/>
      <c r="G484" s="285"/>
      <c r="H484" s="285"/>
      <c r="I484" s="104">
        <v>108</v>
      </c>
      <c r="J484" s="183" t="s">
        <v>227</v>
      </c>
      <c r="L484" s="90"/>
    </row>
    <row r="485" spans="1:12" s="101" customFormat="1" ht="25.5" customHeight="1" x14ac:dyDescent="0.15">
      <c r="A485" s="147" t="s">
        <v>581</v>
      </c>
      <c r="B485" s="147">
        <v>2282</v>
      </c>
      <c r="C485" s="105" t="s">
        <v>1506</v>
      </c>
      <c r="D485" s="184"/>
      <c r="E485" s="284"/>
      <c r="F485" s="105" t="s">
        <v>1383</v>
      </c>
      <c r="G485" s="145"/>
      <c r="H485" s="103" t="s">
        <v>1394</v>
      </c>
      <c r="I485" s="154">
        <f>ROUND(I484*245/1000,0)</f>
        <v>26</v>
      </c>
      <c r="J485" s="183"/>
      <c r="L485" s="90"/>
    </row>
    <row r="486" spans="1:12" s="101" customFormat="1" ht="25.5" customHeight="1" x14ac:dyDescent="0.15">
      <c r="A486" s="147" t="s">
        <v>581</v>
      </c>
      <c r="B486" s="147">
        <v>2283</v>
      </c>
      <c r="C486" s="105" t="s">
        <v>1507</v>
      </c>
      <c r="D486" s="184"/>
      <c r="E486" s="284"/>
      <c r="F486" s="105" t="s">
        <v>1385</v>
      </c>
      <c r="G486" s="145"/>
      <c r="H486" s="103" t="s">
        <v>1396</v>
      </c>
      <c r="I486" s="154">
        <f>ROUND(I484*224/1000,0)</f>
        <v>24</v>
      </c>
      <c r="J486" s="183"/>
      <c r="L486" s="90"/>
    </row>
    <row r="487" spans="1:12" s="101" customFormat="1" ht="25.5" customHeight="1" x14ac:dyDescent="0.15">
      <c r="A487" s="147" t="s">
        <v>581</v>
      </c>
      <c r="B487" s="147">
        <v>2284</v>
      </c>
      <c r="C487" s="105" t="s">
        <v>1508</v>
      </c>
      <c r="D487" s="184"/>
      <c r="E487" s="284"/>
      <c r="F487" s="105" t="s">
        <v>1387</v>
      </c>
      <c r="G487" s="145"/>
      <c r="H487" s="103" t="s">
        <v>1398</v>
      </c>
      <c r="I487" s="154">
        <f>ROUND(I484*182/1000,0)</f>
        <v>20</v>
      </c>
      <c r="J487" s="183"/>
      <c r="L487" s="90"/>
    </row>
    <row r="488" spans="1:12" s="101" customFormat="1" ht="25.5" customHeight="1" x14ac:dyDescent="0.15">
      <c r="A488" s="147" t="s">
        <v>581</v>
      </c>
      <c r="B488" s="147">
        <v>7740</v>
      </c>
      <c r="C488" s="105" t="s">
        <v>992</v>
      </c>
      <c r="D488" s="184"/>
      <c r="E488" s="284"/>
      <c r="F488" s="105" t="s">
        <v>1389</v>
      </c>
      <c r="G488" s="145"/>
      <c r="H488" s="103" t="s">
        <v>580</v>
      </c>
      <c r="I488" s="154">
        <f>ROUND($I484*145/1000,0)</f>
        <v>16</v>
      </c>
      <c r="J488" s="183"/>
      <c r="L488" s="90"/>
    </row>
    <row r="489" spans="1:12" s="101" customFormat="1" ht="25.5" customHeight="1" x14ac:dyDescent="0.15">
      <c r="A489" s="147" t="s">
        <v>581</v>
      </c>
      <c r="B489" s="147">
        <v>7741</v>
      </c>
      <c r="C489" s="105" t="s">
        <v>993</v>
      </c>
      <c r="D489" s="184"/>
      <c r="E489" s="284"/>
      <c r="F489" s="105" t="s">
        <v>1390</v>
      </c>
      <c r="G489" s="145" t="s">
        <v>527</v>
      </c>
      <c r="H489" s="103" t="s">
        <v>555</v>
      </c>
      <c r="I489" s="154">
        <f>ROUND($I484*221/1000,0)</f>
        <v>24</v>
      </c>
      <c r="J489" s="183"/>
      <c r="L489" s="90"/>
    </row>
    <row r="490" spans="1:12" s="101" customFormat="1" ht="25.5" customHeight="1" x14ac:dyDescent="0.15">
      <c r="A490" s="147" t="s">
        <v>581</v>
      </c>
      <c r="B490" s="147">
        <v>7742</v>
      </c>
      <c r="C490" s="105" t="s">
        <v>994</v>
      </c>
      <c r="D490" s="184"/>
      <c r="E490" s="284"/>
      <c r="F490" s="105"/>
      <c r="G490" s="145" t="s">
        <v>530</v>
      </c>
      <c r="H490" s="103" t="s">
        <v>557</v>
      </c>
      <c r="I490" s="154">
        <f>ROUND(I484*208/1000,0)</f>
        <v>22</v>
      </c>
      <c r="J490" s="183"/>
      <c r="L490" s="90"/>
    </row>
    <row r="491" spans="1:12" s="101" customFormat="1" ht="25.5" customHeight="1" x14ac:dyDescent="0.15">
      <c r="A491" s="147" t="s">
        <v>581</v>
      </c>
      <c r="B491" s="147">
        <v>7743</v>
      </c>
      <c r="C491" s="105" t="s">
        <v>995</v>
      </c>
      <c r="D491" s="184"/>
      <c r="E491" s="284"/>
      <c r="F491" s="105"/>
      <c r="G491" s="145" t="s">
        <v>532</v>
      </c>
      <c r="H491" s="103" t="s">
        <v>559</v>
      </c>
      <c r="I491" s="154">
        <f>ROUND(I484*200/1000,0)</f>
        <v>22</v>
      </c>
      <c r="J491" s="183"/>
      <c r="L491" s="90"/>
    </row>
    <row r="492" spans="1:12" s="101" customFormat="1" ht="25.5" customHeight="1" x14ac:dyDescent="0.15">
      <c r="A492" s="147" t="s">
        <v>581</v>
      </c>
      <c r="B492" s="147">
        <v>7744</v>
      </c>
      <c r="C492" s="105" t="s">
        <v>996</v>
      </c>
      <c r="D492" s="184"/>
      <c r="E492" s="284"/>
      <c r="F492" s="105"/>
      <c r="G492" s="145" t="s">
        <v>534</v>
      </c>
      <c r="H492" s="103" t="s">
        <v>561</v>
      </c>
      <c r="I492" s="154">
        <f>ROUND(I484*187/1000,0)</f>
        <v>20</v>
      </c>
      <c r="J492" s="183"/>
      <c r="L492" s="90"/>
    </row>
    <row r="493" spans="1:12" s="101" customFormat="1" ht="25.5" customHeight="1" x14ac:dyDescent="0.15">
      <c r="A493" s="147" t="s">
        <v>581</v>
      </c>
      <c r="B493" s="147">
        <v>7745</v>
      </c>
      <c r="C493" s="105" t="s">
        <v>997</v>
      </c>
      <c r="D493" s="184"/>
      <c r="E493" s="284"/>
      <c r="F493" s="105"/>
      <c r="G493" s="145" t="s">
        <v>536</v>
      </c>
      <c r="H493" s="103" t="s">
        <v>563</v>
      </c>
      <c r="I493" s="154">
        <f>ROUND(I484*184/1000,0)</f>
        <v>20</v>
      </c>
      <c r="J493" s="183"/>
      <c r="L493" s="90"/>
    </row>
    <row r="494" spans="1:12" s="101" customFormat="1" ht="25.5" customHeight="1" x14ac:dyDescent="0.15">
      <c r="A494" s="147" t="s">
        <v>581</v>
      </c>
      <c r="B494" s="147">
        <v>7746</v>
      </c>
      <c r="C494" s="105" t="s">
        <v>998</v>
      </c>
      <c r="D494" s="184"/>
      <c r="E494" s="284"/>
      <c r="F494" s="105"/>
      <c r="G494" s="145" t="s">
        <v>538</v>
      </c>
      <c r="H494" s="103" t="s">
        <v>565</v>
      </c>
      <c r="I494" s="154">
        <f>ROUND(I484*163/1000,0)</f>
        <v>18</v>
      </c>
      <c r="J494" s="183"/>
      <c r="L494" s="90"/>
    </row>
    <row r="495" spans="1:12" s="101" customFormat="1" ht="25.5" customHeight="1" x14ac:dyDescent="0.15">
      <c r="A495" s="147" t="s">
        <v>581</v>
      </c>
      <c r="B495" s="147">
        <v>7747</v>
      </c>
      <c r="C495" s="105" t="s">
        <v>999</v>
      </c>
      <c r="D495" s="184"/>
      <c r="E495" s="284"/>
      <c r="F495" s="105"/>
      <c r="G495" s="145" t="s">
        <v>540</v>
      </c>
      <c r="H495" s="103" t="s">
        <v>565</v>
      </c>
      <c r="I495" s="154">
        <f>ROUND(I484*163/1000,0)</f>
        <v>18</v>
      </c>
      <c r="J495" s="183"/>
      <c r="L495" s="90"/>
    </row>
    <row r="496" spans="1:12" s="101" customFormat="1" ht="25.5" customHeight="1" x14ac:dyDescent="0.15">
      <c r="A496" s="147" t="s">
        <v>581</v>
      </c>
      <c r="B496" s="147">
        <v>7748</v>
      </c>
      <c r="C496" s="105" t="s">
        <v>1000</v>
      </c>
      <c r="D496" s="184"/>
      <c r="E496" s="284"/>
      <c r="F496" s="105"/>
      <c r="G496" s="145" t="s">
        <v>542</v>
      </c>
      <c r="H496" s="103" t="s">
        <v>567</v>
      </c>
      <c r="I496" s="154">
        <f>ROUND(I484*158/1000,0)</f>
        <v>17</v>
      </c>
      <c r="J496" s="183"/>
      <c r="L496" s="90"/>
    </row>
    <row r="497" spans="1:12" s="101" customFormat="1" ht="25.5" customHeight="1" x14ac:dyDescent="0.15">
      <c r="A497" s="147" t="s">
        <v>581</v>
      </c>
      <c r="B497" s="147">
        <v>7749</v>
      </c>
      <c r="C497" s="105" t="s">
        <v>1001</v>
      </c>
      <c r="D497" s="184"/>
      <c r="E497" s="284"/>
      <c r="F497" s="105"/>
      <c r="G497" s="145" t="s">
        <v>544</v>
      </c>
      <c r="H497" s="103" t="s">
        <v>569</v>
      </c>
      <c r="I497" s="154">
        <f>ROUND(I484*142/1000,0)</f>
        <v>15</v>
      </c>
      <c r="J497" s="183"/>
      <c r="L497" s="90"/>
    </row>
    <row r="498" spans="1:12" s="101" customFormat="1" ht="25.5" customHeight="1" x14ac:dyDescent="0.15">
      <c r="A498" s="147" t="s">
        <v>581</v>
      </c>
      <c r="B498" s="147">
        <v>7750</v>
      </c>
      <c r="C498" s="105" t="s">
        <v>1002</v>
      </c>
      <c r="D498" s="184"/>
      <c r="E498" s="284"/>
      <c r="F498" s="105"/>
      <c r="G498" s="145" t="s">
        <v>546</v>
      </c>
      <c r="H498" s="103" t="s">
        <v>571</v>
      </c>
      <c r="I498" s="154">
        <f>ROUND(I484*139/1000,0)</f>
        <v>15</v>
      </c>
      <c r="J498" s="183"/>
      <c r="L498" s="90"/>
    </row>
    <row r="499" spans="1:12" s="101" customFormat="1" ht="25.5" customHeight="1" x14ac:dyDescent="0.15">
      <c r="A499" s="147" t="s">
        <v>581</v>
      </c>
      <c r="B499" s="147">
        <v>7751</v>
      </c>
      <c r="C499" s="105" t="s">
        <v>1003</v>
      </c>
      <c r="D499" s="184"/>
      <c r="E499" s="284"/>
      <c r="F499" s="105"/>
      <c r="G499" s="145" t="s">
        <v>548</v>
      </c>
      <c r="H499" s="103" t="s">
        <v>573</v>
      </c>
      <c r="I499" s="154">
        <f>ROUND(I484*121/1000,0)</f>
        <v>13</v>
      </c>
      <c r="J499" s="183"/>
      <c r="L499" s="90"/>
    </row>
    <row r="500" spans="1:12" s="101" customFormat="1" ht="25.5" customHeight="1" x14ac:dyDescent="0.15">
      <c r="A500" s="147" t="s">
        <v>581</v>
      </c>
      <c r="B500" s="147">
        <v>7752</v>
      </c>
      <c r="C500" s="105" t="s">
        <v>1004</v>
      </c>
      <c r="D500" s="184"/>
      <c r="E500" s="284"/>
      <c r="F500" s="105"/>
      <c r="G500" s="145" t="s">
        <v>550</v>
      </c>
      <c r="H500" s="103" t="s">
        <v>575</v>
      </c>
      <c r="I500" s="154">
        <f>ROUND(I484*118/1000,0)</f>
        <v>13</v>
      </c>
      <c r="J500" s="183"/>
      <c r="L500" s="90"/>
    </row>
    <row r="501" spans="1:12" s="101" customFormat="1" ht="25.5" customHeight="1" x14ac:dyDescent="0.15">
      <c r="A501" s="147" t="s">
        <v>581</v>
      </c>
      <c r="B501" s="147">
        <v>7753</v>
      </c>
      <c r="C501" s="105" t="s">
        <v>1005</v>
      </c>
      <c r="D501" s="184"/>
      <c r="E501" s="284"/>
      <c r="F501" s="105"/>
      <c r="G501" s="145" t="s">
        <v>552</v>
      </c>
      <c r="H501" s="103" t="s">
        <v>173</v>
      </c>
      <c r="I501" s="154">
        <f>ROUND(I484*100/1000,0)</f>
        <v>11</v>
      </c>
      <c r="J501" s="183"/>
      <c r="L501" s="90"/>
    </row>
    <row r="502" spans="1:12" s="101" customFormat="1" ht="25.5" customHeight="1" x14ac:dyDescent="0.15">
      <c r="A502" s="147" t="s">
        <v>581</v>
      </c>
      <c r="B502" s="147">
        <v>7754</v>
      </c>
      <c r="C502" s="105" t="s">
        <v>1006</v>
      </c>
      <c r="D502" s="184"/>
      <c r="E502" s="284"/>
      <c r="F502" s="105"/>
      <c r="G502" s="145" t="s">
        <v>554</v>
      </c>
      <c r="H502" s="103" t="s">
        <v>578</v>
      </c>
      <c r="I502" s="154">
        <f>ROUND(I484*76/1000,0)</f>
        <v>8</v>
      </c>
      <c r="J502" s="183"/>
      <c r="L502" s="90"/>
    </row>
    <row r="503" spans="1:12" ht="25.5" customHeight="1" x14ac:dyDescent="0.15">
      <c r="A503" s="147" t="s">
        <v>581</v>
      </c>
      <c r="B503" s="147">
        <v>8506</v>
      </c>
      <c r="C503" s="105" t="s">
        <v>1509</v>
      </c>
      <c r="D503" s="184"/>
      <c r="E503" s="284"/>
      <c r="F503" s="105" t="s">
        <v>326</v>
      </c>
      <c r="G503" s="145"/>
      <c r="H503" s="103" t="s">
        <v>333</v>
      </c>
      <c r="I503" s="122">
        <v>-1</v>
      </c>
      <c r="J503" s="183"/>
    </row>
    <row r="504" spans="1:12" ht="25.5" customHeight="1" x14ac:dyDescent="0.15">
      <c r="A504" s="67"/>
      <c r="B504" s="67"/>
      <c r="C504" s="75"/>
      <c r="D504" s="114"/>
      <c r="E504" s="114"/>
      <c r="F504" s="75"/>
      <c r="G504" s="75"/>
      <c r="H504" s="112"/>
      <c r="I504" s="115"/>
      <c r="J504" s="113"/>
    </row>
    <row r="505" spans="1:12" ht="25.5" customHeight="1" x14ac:dyDescent="0.15">
      <c r="A505" s="116" t="s">
        <v>348</v>
      </c>
      <c r="B505" s="67"/>
      <c r="C505" s="75"/>
      <c r="D505" s="114"/>
      <c r="E505" s="114"/>
      <c r="F505" s="75"/>
      <c r="G505" s="75"/>
      <c r="H505" s="112"/>
      <c r="I505" s="115"/>
      <c r="J505" s="113"/>
    </row>
    <row r="506" spans="1:12" ht="25.5" customHeight="1" x14ac:dyDescent="0.15">
      <c r="A506" s="218" t="s">
        <v>2</v>
      </c>
      <c r="B506" s="219"/>
      <c r="C506" s="286" t="s">
        <v>3</v>
      </c>
      <c r="D506" s="288" t="s">
        <v>4</v>
      </c>
      <c r="E506" s="289"/>
      <c r="F506" s="289"/>
      <c r="G506" s="289"/>
      <c r="H506" s="290"/>
      <c r="I506" s="295" t="s">
        <v>490</v>
      </c>
      <c r="J506" s="294" t="s">
        <v>8</v>
      </c>
    </row>
    <row r="507" spans="1:12" ht="25.5" customHeight="1" x14ac:dyDescent="0.15">
      <c r="A507" s="153" t="s">
        <v>0</v>
      </c>
      <c r="B507" s="153" t="s">
        <v>1</v>
      </c>
      <c r="C507" s="287"/>
      <c r="D507" s="291"/>
      <c r="E507" s="292"/>
      <c r="F507" s="292"/>
      <c r="G507" s="292"/>
      <c r="H507" s="293"/>
      <c r="I507" s="296"/>
      <c r="J507" s="294"/>
    </row>
    <row r="508" spans="1:12" ht="25.5" customHeight="1" x14ac:dyDescent="0.15">
      <c r="A508" s="280" t="s">
        <v>225</v>
      </c>
      <c r="B508" s="281"/>
      <c r="C508" s="281"/>
      <c r="D508" s="281"/>
      <c r="E508" s="282"/>
      <c r="F508" s="281"/>
      <c r="G508" s="281"/>
      <c r="H508" s="281"/>
      <c r="I508" s="281"/>
      <c r="J508" s="283"/>
    </row>
    <row r="509" spans="1:12" ht="25.5" customHeight="1" x14ac:dyDescent="0.15">
      <c r="A509" s="151" t="s">
        <v>581</v>
      </c>
      <c r="B509" s="147">
        <v>2701</v>
      </c>
      <c r="C509" s="117" t="s">
        <v>146</v>
      </c>
      <c r="D509" s="284" t="s">
        <v>263</v>
      </c>
      <c r="E509" s="158" t="s">
        <v>297</v>
      </c>
      <c r="F509" s="118"/>
      <c r="G509" s="118"/>
      <c r="H509" s="119"/>
      <c r="I509" s="122">
        <f>'Ａ2　訪問型(健康づくりヘルパー)'!H4</f>
        <v>823</v>
      </c>
      <c r="J509" s="120" t="s">
        <v>9</v>
      </c>
      <c r="L509" s="106"/>
    </row>
    <row r="510" spans="1:12" ht="25.5" customHeight="1" x14ac:dyDescent="0.15">
      <c r="A510" s="147" t="s">
        <v>581</v>
      </c>
      <c r="B510" s="147">
        <v>2801</v>
      </c>
      <c r="C510" s="102" t="s">
        <v>91</v>
      </c>
      <c r="D510" s="284"/>
      <c r="E510" s="158" t="s">
        <v>344</v>
      </c>
      <c r="F510" s="160"/>
      <c r="G510" s="160"/>
      <c r="H510" s="108"/>
      <c r="I510" s="122">
        <f>'Ａ2　訪問型(健康づくりヘルパー)'!H5</f>
        <v>27</v>
      </c>
      <c r="J510" s="121" t="s">
        <v>10</v>
      </c>
      <c r="L510" s="106"/>
    </row>
    <row r="511" spans="1:12" ht="25.5" customHeight="1" x14ac:dyDescent="0.15">
      <c r="A511" s="147" t="s">
        <v>581</v>
      </c>
      <c r="B511" s="147">
        <v>2711</v>
      </c>
      <c r="C511" s="102" t="s">
        <v>92</v>
      </c>
      <c r="D511" s="284"/>
      <c r="E511" s="158" t="s">
        <v>299</v>
      </c>
      <c r="F511" s="160"/>
      <c r="G511" s="160"/>
      <c r="H511" s="108"/>
      <c r="I511" s="122">
        <f>'Ａ2　訪問型(健康づくりヘルパー)'!H6</f>
        <v>1644</v>
      </c>
      <c r="J511" s="121" t="s">
        <v>9</v>
      </c>
      <c r="L511" s="106"/>
    </row>
    <row r="512" spans="1:12" ht="25.5" customHeight="1" x14ac:dyDescent="0.15">
      <c r="A512" s="147" t="s">
        <v>581</v>
      </c>
      <c r="B512" s="147">
        <v>2811</v>
      </c>
      <c r="C512" s="102" t="s">
        <v>93</v>
      </c>
      <c r="D512" s="284"/>
      <c r="E512" s="158" t="s">
        <v>345</v>
      </c>
      <c r="F512" s="160"/>
      <c r="G512" s="160"/>
      <c r="H512" s="108"/>
      <c r="I512" s="122">
        <f>'Ａ2　訪問型(健康づくりヘルパー)'!H7</f>
        <v>54</v>
      </c>
      <c r="J512" s="121" t="s">
        <v>10</v>
      </c>
      <c r="L512" s="106"/>
    </row>
    <row r="513" spans="1:12" ht="25.5" customHeight="1" x14ac:dyDescent="0.15">
      <c r="A513" s="147" t="s">
        <v>581</v>
      </c>
      <c r="B513" s="147">
        <v>2721</v>
      </c>
      <c r="C513" s="102" t="s">
        <v>94</v>
      </c>
      <c r="D513" s="284"/>
      <c r="E513" s="158" t="s">
        <v>346</v>
      </c>
      <c r="F513" s="160"/>
      <c r="G513" s="160"/>
      <c r="H513" s="103"/>
      <c r="I513" s="122">
        <f>'Ａ2　訪問型(健康づくりヘルパー)'!H8</f>
        <v>2609</v>
      </c>
      <c r="J513" s="161" t="s">
        <v>9</v>
      </c>
      <c r="L513" s="106"/>
    </row>
    <row r="514" spans="1:12" ht="25.5" customHeight="1" x14ac:dyDescent="0.15">
      <c r="A514" s="147" t="s">
        <v>581</v>
      </c>
      <c r="B514" s="147">
        <v>2821</v>
      </c>
      <c r="C514" s="102" t="s">
        <v>95</v>
      </c>
      <c r="D514" s="284"/>
      <c r="E514" s="158" t="s">
        <v>347</v>
      </c>
      <c r="F514" s="160"/>
      <c r="G514" s="160"/>
      <c r="H514" s="103"/>
      <c r="I514" s="122">
        <f>'Ａ2　訪問型(健康づくりヘルパー)'!H9</f>
        <v>86</v>
      </c>
      <c r="J514" s="161" t="s">
        <v>10</v>
      </c>
      <c r="L514" s="106"/>
    </row>
    <row r="515" spans="1:12" ht="30.75" customHeight="1" x14ac:dyDescent="0.15">
      <c r="A515" s="69"/>
      <c r="B515" s="69"/>
      <c r="C515" s="70"/>
      <c r="D515" s="71"/>
      <c r="E515" s="71"/>
      <c r="F515" s="70"/>
      <c r="G515" s="70"/>
      <c r="H515" s="86"/>
      <c r="I515" s="72"/>
      <c r="J515" s="73"/>
    </row>
    <row r="516" spans="1:12" ht="30.75" customHeight="1" x14ac:dyDescent="0.15">
      <c r="A516" s="69"/>
      <c r="B516" s="69"/>
      <c r="C516" s="70"/>
      <c r="D516" s="71"/>
      <c r="E516" s="71"/>
      <c r="F516" s="70"/>
      <c r="G516" s="70"/>
      <c r="H516" s="86"/>
      <c r="I516" s="72"/>
      <c r="J516" s="73"/>
    </row>
    <row r="517" spans="1:12" ht="30.75" customHeight="1" x14ac:dyDescent="0.15">
      <c r="A517" s="69"/>
      <c r="B517" s="69"/>
      <c r="C517" s="70"/>
      <c r="D517" s="71"/>
      <c r="E517" s="71"/>
      <c r="F517" s="70"/>
      <c r="G517" s="70"/>
      <c r="H517" s="86"/>
      <c r="I517" s="72"/>
      <c r="J517" s="73"/>
    </row>
    <row r="518" spans="1:12" ht="30.75" customHeight="1" x14ac:dyDescent="0.15">
      <c r="A518" s="69"/>
      <c r="B518" s="69"/>
      <c r="C518" s="70"/>
      <c r="D518" s="71"/>
      <c r="E518" s="71"/>
      <c r="F518" s="70"/>
      <c r="G518" s="70"/>
      <c r="H518" s="86"/>
      <c r="I518" s="72"/>
      <c r="J518" s="73"/>
    </row>
    <row r="519" spans="1:12" ht="30.75" customHeight="1" x14ac:dyDescent="0.15">
      <c r="A519" s="69"/>
      <c r="B519" s="69"/>
      <c r="C519" s="70"/>
      <c r="D519" s="71"/>
      <c r="E519" s="71"/>
      <c r="F519" s="70"/>
      <c r="G519" s="70"/>
      <c r="H519" s="86"/>
      <c r="I519" s="72"/>
      <c r="J519" s="73"/>
    </row>
    <row r="520" spans="1:12" ht="30.75" customHeight="1" x14ac:dyDescent="0.15">
      <c r="A520" s="69"/>
      <c r="B520" s="69"/>
      <c r="C520" s="70"/>
      <c r="D520" s="71"/>
      <c r="E520" s="71"/>
      <c r="F520" s="70"/>
      <c r="G520" s="70"/>
      <c r="H520" s="86"/>
      <c r="I520" s="72"/>
      <c r="J520" s="73"/>
    </row>
    <row r="521" spans="1:12" ht="30.75" customHeight="1" x14ac:dyDescent="0.15">
      <c r="A521" s="69"/>
      <c r="B521" s="69"/>
      <c r="C521" s="70"/>
      <c r="D521" s="71"/>
      <c r="E521" s="71"/>
      <c r="F521" s="70"/>
      <c r="G521" s="70"/>
      <c r="H521" s="86"/>
      <c r="I521" s="72"/>
      <c r="J521" s="73"/>
    </row>
    <row r="522" spans="1:12" ht="30.75" customHeight="1" x14ac:dyDescent="0.15">
      <c r="A522" s="69"/>
      <c r="B522" s="69"/>
      <c r="C522" s="70"/>
      <c r="D522" s="71"/>
      <c r="E522" s="71"/>
      <c r="F522" s="70"/>
      <c r="G522" s="70"/>
      <c r="H522" s="86"/>
      <c r="I522" s="72"/>
      <c r="J522" s="73"/>
    </row>
    <row r="523" spans="1:12" ht="30.75" customHeight="1" x14ac:dyDescent="0.15">
      <c r="A523" s="69"/>
      <c r="B523" s="69"/>
      <c r="C523" s="70"/>
      <c r="D523" s="71"/>
      <c r="E523" s="71"/>
      <c r="F523" s="70"/>
      <c r="G523" s="70"/>
      <c r="H523" s="86"/>
      <c r="I523" s="72"/>
      <c r="J523" s="73"/>
    </row>
    <row r="524" spans="1:12" ht="30.75" customHeight="1" x14ac:dyDescent="0.15">
      <c r="A524" s="69"/>
      <c r="B524" s="69"/>
      <c r="C524" s="70"/>
      <c r="D524" s="71"/>
      <c r="E524" s="71"/>
      <c r="F524" s="70"/>
      <c r="G524" s="70"/>
      <c r="H524" s="86"/>
      <c r="I524" s="72"/>
      <c r="J524" s="73"/>
    </row>
    <row r="525" spans="1:12" ht="30.75" customHeight="1" x14ac:dyDescent="0.15">
      <c r="A525" s="69"/>
      <c r="B525" s="69"/>
      <c r="C525" s="70"/>
      <c r="D525" s="71"/>
      <c r="E525" s="71"/>
      <c r="F525" s="70"/>
      <c r="G525" s="70"/>
      <c r="H525" s="86"/>
      <c r="I525" s="72"/>
      <c r="J525" s="73"/>
    </row>
    <row r="526" spans="1:12" ht="30.75" customHeight="1" x14ac:dyDescent="0.15">
      <c r="A526" s="69"/>
      <c r="B526" s="69"/>
      <c r="C526" s="70"/>
      <c r="D526" s="71"/>
      <c r="E526" s="71"/>
      <c r="F526" s="70"/>
      <c r="G526" s="70"/>
      <c r="H526" s="86"/>
      <c r="I526" s="72"/>
      <c r="J526" s="73"/>
      <c r="K526" s="90"/>
    </row>
    <row r="527" spans="1:12" ht="30.75" customHeight="1" x14ac:dyDescent="0.15">
      <c r="A527" s="74"/>
      <c r="B527" s="74"/>
      <c r="C527" s="70"/>
      <c r="D527" s="71"/>
      <c r="E527" s="71"/>
      <c r="F527" s="70"/>
      <c r="G527" s="70"/>
      <c r="H527" s="86"/>
      <c r="I527" s="75"/>
      <c r="J527" s="70"/>
      <c r="K527" s="90"/>
    </row>
    <row r="528" spans="1:12" ht="30.75" customHeight="1" x14ac:dyDescent="0.15">
      <c r="A528" s="74"/>
      <c r="B528" s="74"/>
      <c r="C528" s="70"/>
      <c r="D528" s="71"/>
      <c r="E528" s="71"/>
      <c r="F528" s="70"/>
      <c r="G528" s="70"/>
      <c r="H528" s="86"/>
      <c r="I528" s="75"/>
      <c r="J528" s="70"/>
      <c r="K528" s="90"/>
    </row>
    <row r="529" spans="1:11" ht="30.75" customHeight="1" x14ac:dyDescent="0.15">
      <c r="A529" s="74"/>
      <c r="B529" s="74"/>
      <c r="C529" s="70"/>
      <c r="D529" s="71"/>
      <c r="E529" s="71"/>
      <c r="F529" s="70"/>
      <c r="G529" s="70"/>
      <c r="H529" s="86"/>
      <c r="I529" s="75"/>
      <c r="J529" s="70"/>
      <c r="K529" s="90"/>
    </row>
    <row r="530" spans="1:11" ht="30.75" customHeight="1" x14ac:dyDescent="0.15">
      <c r="A530" s="74"/>
      <c r="B530" s="74"/>
      <c r="C530" s="70"/>
      <c r="D530" s="71"/>
      <c r="E530" s="71"/>
      <c r="F530" s="70"/>
      <c r="G530" s="70"/>
      <c r="H530" s="86"/>
      <c r="I530" s="75"/>
      <c r="J530" s="70"/>
      <c r="K530" s="90"/>
    </row>
    <row r="531" spans="1:11" ht="30.75" customHeight="1" x14ac:dyDescent="0.15">
      <c r="A531" s="74"/>
      <c r="B531" s="74"/>
      <c r="C531" s="70"/>
      <c r="D531" s="71"/>
      <c r="E531" s="71"/>
      <c r="F531" s="70"/>
      <c r="G531" s="70"/>
      <c r="H531" s="86"/>
      <c r="I531" s="75"/>
      <c r="J531" s="70"/>
      <c r="K531" s="90"/>
    </row>
    <row r="532" spans="1:11" ht="30.75" customHeight="1" x14ac:dyDescent="0.15">
      <c r="A532" s="74"/>
      <c r="B532" s="74"/>
      <c r="C532" s="70"/>
      <c r="D532" s="71"/>
      <c r="E532" s="71"/>
      <c r="F532" s="70"/>
      <c r="G532" s="70"/>
      <c r="H532" s="86"/>
      <c r="I532" s="75"/>
      <c r="J532" s="70"/>
      <c r="K532" s="90"/>
    </row>
    <row r="533" spans="1:11" ht="30.75" customHeight="1" x14ac:dyDescent="0.15">
      <c r="A533" s="74"/>
      <c r="B533" s="74"/>
      <c r="C533" s="70"/>
      <c r="D533" s="71"/>
      <c r="E533" s="71"/>
      <c r="F533" s="70"/>
      <c r="G533" s="70"/>
      <c r="H533" s="86"/>
      <c r="I533" s="75"/>
      <c r="J533" s="70"/>
      <c r="K533" s="90"/>
    </row>
    <row r="534" spans="1:11" ht="30.75" customHeight="1" x14ac:dyDescent="0.15">
      <c r="A534" s="74"/>
      <c r="B534" s="74"/>
      <c r="C534" s="70"/>
      <c r="D534" s="71"/>
      <c r="E534" s="71"/>
      <c r="F534" s="70"/>
      <c r="G534" s="70"/>
      <c r="H534" s="86"/>
      <c r="I534" s="75"/>
      <c r="J534" s="70"/>
      <c r="K534" s="90"/>
    </row>
    <row r="535" spans="1:11" ht="30.75" customHeight="1" x14ac:dyDescent="0.15">
      <c r="A535" s="74"/>
      <c r="B535" s="74"/>
      <c r="C535" s="70"/>
      <c r="D535" s="71"/>
      <c r="E535" s="71"/>
      <c r="F535" s="70"/>
      <c r="G535" s="70"/>
      <c r="H535" s="86"/>
      <c r="I535" s="75"/>
      <c r="J535" s="70"/>
      <c r="K535" s="90"/>
    </row>
    <row r="536" spans="1:11" ht="30.75" customHeight="1" x14ac:dyDescent="0.15">
      <c r="A536" s="74"/>
      <c r="B536" s="74"/>
      <c r="C536" s="70"/>
      <c r="D536" s="71"/>
      <c r="E536" s="71"/>
      <c r="F536" s="70"/>
      <c r="G536" s="70"/>
      <c r="H536" s="86"/>
      <c r="I536" s="75"/>
      <c r="J536" s="70"/>
      <c r="K536" s="90"/>
    </row>
    <row r="537" spans="1:11" ht="30.75" customHeight="1" x14ac:dyDescent="0.15">
      <c r="A537" s="74"/>
      <c r="B537" s="74"/>
      <c r="C537" s="70"/>
      <c r="D537" s="71"/>
      <c r="E537" s="71"/>
      <c r="F537" s="70"/>
      <c r="G537" s="70"/>
      <c r="H537" s="86"/>
      <c r="I537" s="75"/>
      <c r="J537" s="70"/>
      <c r="K537" s="90"/>
    </row>
    <row r="538" spans="1:11" ht="30.75" customHeight="1" x14ac:dyDescent="0.15">
      <c r="A538" s="74"/>
      <c r="B538" s="74"/>
      <c r="C538" s="70"/>
      <c r="D538" s="71"/>
      <c r="E538" s="71"/>
      <c r="F538" s="70"/>
      <c r="G538" s="70"/>
      <c r="H538" s="86"/>
      <c r="I538" s="75"/>
      <c r="J538" s="70"/>
      <c r="K538" s="90"/>
    </row>
    <row r="539" spans="1:11" ht="30.75" customHeight="1" x14ac:dyDescent="0.15">
      <c r="A539" s="74"/>
      <c r="B539" s="74"/>
      <c r="C539" s="70"/>
      <c r="D539" s="71"/>
      <c r="E539" s="71"/>
      <c r="F539" s="70"/>
      <c r="G539" s="70"/>
      <c r="H539" s="86"/>
      <c r="I539" s="75"/>
      <c r="J539" s="70"/>
      <c r="K539" s="90"/>
    </row>
    <row r="540" spans="1:11" ht="30.75" customHeight="1" x14ac:dyDescent="0.15">
      <c r="A540" s="74"/>
      <c r="B540" s="74"/>
      <c r="C540" s="70"/>
      <c r="D540" s="71"/>
      <c r="E540" s="71"/>
      <c r="F540" s="70"/>
      <c r="G540" s="70"/>
      <c r="H540" s="86"/>
      <c r="I540" s="75"/>
      <c r="J540" s="70"/>
      <c r="K540" s="90"/>
    </row>
    <row r="541" spans="1:11" ht="30.75" customHeight="1" x14ac:dyDescent="0.15">
      <c r="A541" s="74"/>
      <c r="B541" s="74"/>
      <c r="C541" s="70"/>
      <c r="D541" s="71"/>
      <c r="E541" s="71"/>
      <c r="F541" s="70"/>
      <c r="G541" s="70"/>
      <c r="H541" s="86"/>
      <c r="I541" s="75"/>
      <c r="J541" s="70"/>
      <c r="K541" s="90"/>
    </row>
    <row r="542" spans="1:11" ht="30.75" customHeight="1" x14ac:dyDescent="0.15">
      <c r="A542" s="74"/>
      <c r="B542" s="74"/>
      <c r="C542" s="70"/>
      <c r="D542" s="71"/>
      <c r="E542" s="71"/>
      <c r="F542" s="70"/>
      <c r="G542" s="70"/>
      <c r="H542" s="86"/>
      <c r="I542" s="75"/>
      <c r="J542" s="70"/>
      <c r="K542" s="90"/>
    </row>
    <row r="543" spans="1:11" ht="30.75" customHeight="1" x14ac:dyDescent="0.15">
      <c r="A543" s="74"/>
      <c r="B543" s="74"/>
      <c r="C543" s="70"/>
      <c r="D543" s="71"/>
      <c r="E543" s="71"/>
      <c r="F543" s="70"/>
      <c r="G543" s="70"/>
      <c r="H543" s="86"/>
      <c r="I543" s="75"/>
      <c r="J543" s="70"/>
      <c r="K543" s="90"/>
    </row>
    <row r="544" spans="1:11" ht="30.75" customHeight="1" x14ac:dyDescent="0.15">
      <c r="A544" s="74"/>
      <c r="B544" s="74"/>
      <c r="C544" s="70"/>
      <c r="D544" s="71"/>
      <c r="E544" s="71"/>
      <c r="F544" s="70"/>
      <c r="G544" s="70"/>
      <c r="H544" s="86"/>
      <c r="I544" s="75"/>
      <c r="J544" s="70"/>
      <c r="K544" s="90"/>
    </row>
    <row r="545" spans="1:11" ht="30.75" customHeight="1" x14ac:dyDescent="0.15">
      <c r="A545" s="74"/>
      <c r="B545" s="74"/>
      <c r="C545" s="70"/>
      <c r="D545" s="71"/>
      <c r="E545" s="71"/>
      <c r="F545" s="70"/>
      <c r="G545" s="70"/>
      <c r="H545" s="86"/>
      <c r="I545" s="75"/>
      <c r="J545" s="70"/>
      <c r="K545" s="90"/>
    </row>
    <row r="546" spans="1:11" ht="30.75" customHeight="1" x14ac:dyDescent="0.15">
      <c r="A546" s="74"/>
      <c r="B546" s="74"/>
      <c r="C546" s="70"/>
      <c r="D546" s="71"/>
      <c r="E546" s="71"/>
      <c r="F546" s="70"/>
      <c r="G546" s="70"/>
      <c r="H546" s="86"/>
      <c r="I546" s="75"/>
      <c r="J546" s="70"/>
      <c r="K546" s="90"/>
    </row>
    <row r="547" spans="1:11" ht="30.75" customHeight="1" x14ac:dyDescent="0.15">
      <c r="A547" s="74"/>
      <c r="B547" s="74"/>
      <c r="C547" s="70"/>
      <c r="D547" s="71"/>
      <c r="E547" s="71"/>
      <c r="F547" s="70"/>
      <c r="G547" s="70"/>
      <c r="H547" s="86"/>
      <c r="I547" s="75"/>
      <c r="J547" s="70"/>
      <c r="K547" s="90"/>
    </row>
    <row r="548" spans="1:11" ht="30.75" customHeight="1" x14ac:dyDescent="0.15">
      <c r="A548" s="74"/>
      <c r="B548" s="74"/>
      <c r="C548" s="70"/>
      <c r="D548" s="71"/>
      <c r="E548" s="71"/>
      <c r="F548" s="70"/>
      <c r="G548" s="70"/>
      <c r="H548" s="86"/>
      <c r="I548" s="75"/>
      <c r="J548" s="70"/>
      <c r="K548" s="90"/>
    </row>
    <row r="549" spans="1:11" ht="30.75" customHeight="1" x14ac:dyDescent="0.15">
      <c r="A549" s="74"/>
      <c r="B549" s="74"/>
      <c r="C549" s="70"/>
      <c r="D549" s="71"/>
      <c r="E549" s="71"/>
      <c r="F549" s="70"/>
      <c r="G549" s="70"/>
      <c r="H549" s="86"/>
      <c r="I549" s="75"/>
      <c r="J549" s="70"/>
      <c r="K549" s="90"/>
    </row>
    <row r="550" spans="1:11" ht="30.75" customHeight="1" x14ac:dyDescent="0.15">
      <c r="A550" s="74"/>
      <c r="B550" s="74"/>
      <c r="C550" s="70"/>
      <c r="D550" s="71"/>
      <c r="E550" s="71"/>
      <c r="F550" s="70"/>
      <c r="G550" s="70"/>
      <c r="H550" s="86"/>
      <c r="I550" s="75"/>
      <c r="J550" s="70"/>
      <c r="K550" s="90"/>
    </row>
    <row r="551" spans="1:11" ht="30.75" customHeight="1" x14ac:dyDescent="0.15">
      <c r="A551" s="74"/>
      <c r="B551" s="74"/>
      <c r="C551" s="70"/>
      <c r="D551" s="71"/>
      <c r="E551" s="71"/>
      <c r="F551" s="70"/>
      <c r="G551" s="70"/>
      <c r="H551" s="86"/>
      <c r="I551" s="75"/>
      <c r="J551" s="70"/>
      <c r="K551" s="90"/>
    </row>
    <row r="552" spans="1:11" ht="30.75" customHeight="1" x14ac:dyDescent="0.15">
      <c r="A552" s="74"/>
      <c r="B552" s="74"/>
      <c r="C552" s="70"/>
      <c r="D552" s="71"/>
      <c r="E552" s="71"/>
      <c r="F552" s="70"/>
      <c r="G552" s="70"/>
      <c r="H552" s="86"/>
      <c r="I552" s="75"/>
      <c r="J552" s="70"/>
      <c r="K552" s="90"/>
    </row>
    <row r="553" spans="1:11" ht="30.75" customHeight="1" x14ac:dyDescent="0.15">
      <c r="A553" s="74"/>
      <c r="B553" s="74"/>
      <c r="C553" s="70"/>
      <c r="D553" s="71"/>
      <c r="E553" s="71"/>
      <c r="F553" s="70"/>
      <c r="G553" s="70"/>
      <c r="H553" s="86"/>
      <c r="I553" s="75"/>
      <c r="J553" s="70"/>
      <c r="K553" s="90"/>
    </row>
    <row r="554" spans="1:11" ht="30.75" customHeight="1" x14ac:dyDescent="0.15">
      <c r="A554" s="74"/>
      <c r="B554" s="74"/>
      <c r="C554" s="70"/>
      <c r="D554" s="71"/>
      <c r="E554" s="71"/>
      <c r="F554" s="70"/>
      <c r="G554" s="70"/>
      <c r="H554" s="86"/>
      <c r="I554" s="75"/>
      <c r="J554" s="70"/>
      <c r="K554" s="90"/>
    </row>
    <row r="555" spans="1:11" ht="30.75" customHeight="1" x14ac:dyDescent="0.15">
      <c r="A555" s="74"/>
      <c r="B555" s="74"/>
      <c r="C555" s="70"/>
      <c r="D555" s="71"/>
      <c r="E555" s="71"/>
      <c r="F555" s="70"/>
      <c r="G555" s="70"/>
      <c r="H555" s="86"/>
      <c r="I555" s="75"/>
      <c r="J555" s="70"/>
      <c r="K555" s="90"/>
    </row>
    <row r="556" spans="1:11" ht="30.75" customHeight="1" x14ac:dyDescent="0.15">
      <c r="A556" s="74"/>
      <c r="B556" s="74"/>
      <c r="C556" s="70"/>
      <c r="D556" s="71"/>
      <c r="E556" s="71"/>
      <c r="F556" s="70"/>
      <c r="G556" s="70"/>
      <c r="H556" s="86"/>
      <c r="I556" s="75"/>
      <c r="J556" s="70"/>
      <c r="K556" s="90"/>
    </row>
    <row r="557" spans="1:11" ht="30.75" customHeight="1" x14ac:dyDescent="0.15">
      <c r="A557" s="74"/>
      <c r="B557" s="74"/>
      <c r="C557" s="70"/>
      <c r="D557" s="71"/>
      <c r="E557" s="71"/>
      <c r="F557" s="70"/>
      <c r="G557" s="70"/>
      <c r="H557" s="86"/>
      <c r="I557" s="75"/>
      <c r="J557" s="70"/>
      <c r="K557" s="90"/>
    </row>
    <row r="558" spans="1:11" ht="30.75" customHeight="1" x14ac:dyDescent="0.15">
      <c r="A558" s="74"/>
      <c r="B558" s="74"/>
      <c r="C558" s="70"/>
      <c r="D558" s="71"/>
      <c r="E558" s="71"/>
      <c r="F558" s="70"/>
      <c r="G558" s="70"/>
      <c r="H558" s="86"/>
      <c r="I558" s="75"/>
      <c r="J558" s="70"/>
      <c r="K558" s="90"/>
    </row>
    <row r="559" spans="1:11" ht="30.75" customHeight="1" x14ac:dyDescent="0.15">
      <c r="A559" s="74"/>
      <c r="B559" s="74"/>
      <c r="C559" s="70"/>
      <c r="D559" s="71"/>
      <c r="E559" s="71"/>
      <c r="F559" s="70"/>
      <c r="G559" s="70"/>
      <c r="H559" s="86"/>
      <c r="I559" s="75"/>
      <c r="J559" s="70"/>
      <c r="K559" s="90"/>
    </row>
    <row r="560" spans="1:11" ht="30.75" customHeight="1" x14ac:dyDescent="0.15">
      <c r="A560" s="74"/>
      <c r="B560" s="74"/>
      <c r="C560" s="70"/>
      <c r="D560" s="71"/>
      <c r="E560" s="71"/>
      <c r="F560" s="70"/>
      <c r="G560" s="70"/>
      <c r="H560" s="86"/>
      <c r="I560" s="75"/>
      <c r="J560" s="70"/>
      <c r="K560" s="90"/>
    </row>
    <row r="561" spans="1:11" ht="30.75" customHeight="1" x14ac:dyDescent="0.15">
      <c r="A561" s="74"/>
      <c r="B561" s="74"/>
      <c r="C561" s="70"/>
      <c r="D561" s="71"/>
      <c r="E561" s="71"/>
      <c r="F561" s="70"/>
      <c r="G561" s="70"/>
      <c r="H561" s="86"/>
      <c r="I561" s="75"/>
      <c r="J561" s="70"/>
      <c r="K561" s="90"/>
    </row>
    <row r="562" spans="1:11" ht="30.75" customHeight="1" x14ac:dyDescent="0.15">
      <c r="A562" s="74"/>
      <c r="B562" s="74"/>
      <c r="C562" s="70"/>
      <c r="D562" s="71"/>
      <c r="E562" s="71"/>
      <c r="F562" s="70"/>
      <c r="G562" s="70"/>
      <c r="H562" s="86"/>
      <c r="I562" s="75"/>
      <c r="J562" s="70"/>
      <c r="K562" s="90"/>
    </row>
    <row r="563" spans="1:11" ht="30.75" customHeight="1" x14ac:dyDescent="0.15">
      <c r="A563" s="74"/>
      <c r="B563" s="74"/>
      <c r="C563" s="70"/>
      <c r="D563" s="71"/>
      <c r="E563" s="71"/>
      <c r="F563" s="70"/>
      <c r="G563" s="70"/>
      <c r="H563" s="86"/>
      <c r="I563" s="75"/>
      <c r="J563" s="70"/>
      <c r="K563" s="90"/>
    </row>
    <row r="564" spans="1:11" ht="30.75" customHeight="1" x14ac:dyDescent="0.15">
      <c r="A564" s="74"/>
      <c r="B564" s="74"/>
      <c r="C564" s="70"/>
      <c r="D564" s="71"/>
      <c r="E564" s="71"/>
      <c r="F564" s="70"/>
      <c r="G564" s="70"/>
      <c r="H564" s="86"/>
      <c r="I564" s="75"/>
      <c r="J564" s="70"/>
      <c r="K564" s="90"/>
    </row>
    <row r="565" spans="1:11" ht="30.75" customHeight="1" x14ac:dyDescent="0.15">
      <c r="A565" s="74"/>
      <c r="B565" s="74"/>
      <c r="C565" s="70"/>
      <c r="D565" s="71"/>
      <c r="E565" s="71"/>
      <c r="F565" s="70"/>
      <c r="G565" s="70"/>
      <c r="H565" s="86"/>
      <c r="I565" s="75"/>
      <c r="J565" s="70"/>
      <c r="K565" s="90"/>
    </row>
    <row r="566" spans="1:11" ht="30.75" customHeight="1" x14ac:dyDescent="0.15">
      <c r="A566" s="74"/>
      <c r="B566" s="74"/>
      <c r="C566" s="70"/>
      <c r="D566" s="71"/>
      <c r="E566" s="71"/>
      <c r="F566" s="70"/>
      <c r="G566" s="70"/>
      <c r="H566" s="86"/>
      <c r="I566" s="75"/>
      <c r="J566" s="70"/>
      <c r="K566" s="90"/>
    </row>
    <row r="567" spans="1:11" ht="30.75" customHeight="1" x14ac:dyDescent="0.15">
      <c r="A567" s="74"/>
      <c r="B567" s="74"/>
      <c r="C567" s="70"/>
      <c r="D567" s="71"/>
      <c r="E567" s="71"/>
      <c r="F567" s="70"/>
      <c r="G567" s="70"/>
      <c r="H567" s="86"/>
      <c r="I567" s="75"/>
      <c r="J567" s="70"/>
      <c r="K567" s="90"/>
    </row>
    <row r="568" spans="1:11" ht="30.75" customHeight="1" x14ac:dyDescent="0.15">
      <c r="A568" s="74"/>
      <c r="B568" s="74"/>
      <c r="C568" s="70"/>
      <c r="D568" s="71"/>
      <c r="E568" s="71"/>
      <c r="F568" s="70"/>
      <c r="G568" s="70"/>
      <c r="H568" s="86"/>
      <c r="I568" s="75"/>
      <c r="J568" s="70"/>
      <c r="K568" s="90"/>
    </row>
    <row r="569" spans="1:11" ht="30.75" customHeight="1" x14ac:dyDescent="0.15">
      <c r="A569" s="74"/>
      <c r="B569" s="74"/>
      <c r="C569" s="70"/>
      <c r="D569" s="71"/>
      <c r="E569" s="71"/>
      <c r="F569" s="70"/>
      <c r="G569" s="70"/>
      <c r="H569" s="86"/>
      <c r="I569" s="75"/>
      <c r="J569" s="70"/>
      <c r="K569" s="90"/>
    </row>
    <row r="570" spans="1:11" ht="30.75" customHeight="1" x14ac:dyDescent="0.15">
      <c r="A570" s="74"/>
      <c r="B570" s="74"/>
      <c r="C570" s="70"/>
      <c r="D570" s="71"/>
      <c r="E570" s="71"/>
      <c r="F570" s="70"/>
      <c r="G570" s="70"/>
      <c r="H570" s="86"/>
      <c r="I570" s="75"/>
      <c r="J570" s="70"/>
      <c r="K570" s="90"/>
    </row>
    <row r="571" spans="1:11" ht="30.75" customHeight="1" x14ac:dyDescent="0.15">
      <c r="A571" s="74"/>
      <c r="B571" s="74"/>
      <c r="C571" s="70"/>
      <c r="D571" s="71"/>
      <c r="E571" s="71"/>
      <c r="F571" s="70"/>
      <c r="G571" s="70"/>
      <c r="H571" s="86"/>
      <c r="I571" s="75"/>
      <c r="J571" s="70"/>
      <c r="K571" s="90"/>
    </row>
    <row r="572" spans="1:11" ht="30.75" customHeight="1" x14ac:dyDescent="0.15">
      <c r="A572" s="74"/>
      <c r="B572" s="74"/>
      <c r="C572" s="70"/>
      <c r="D572" s="71"/>
      <c r="E572" s="71"/>
      <c r="F572" s="70"/>
      <c r="G572" s="70"/>
      <c r="H572" s="86"/>
      <c r="I572" s="75"/>
      <c r="J572" s="70"/>
      <c r="K572" s="90"/>
    </row>
    <row r="573" spans="1:11" ht="30.75" customHeight="1" x14ac:dyDescent="0.15">
      <c r="A573" s="74"/>
      <c r="B573" s="74"/>
      <c r="C573" s="70"/>
      <c r="D573" s="71"/>
      <c r="E573" s="71"/>
      <c r="F573" s="70"/>
      <c r="G573" s="70"/>
      <c r="H573" s="86"/>
      <c r="I573" s="75"/>
      <c r="J573" s="70"/>
      <c r="K573" s="90"/>
    </row>
    <row r="574" spans="1:11" ht="30.75" customHeight="1" x14ac:dyDescent="0.15">
      <c r="A574" s="74"/>
      <c r="B574" s="74"/>
      <c r="C574" s="70"/>
      <c r="D574" s="71"/>
      <c r="E574" s="71"/>
      <c r="F574" s="70"/>
      <c r="G574" s="70"/>
      <c r="H574" s="86"/>
      <c r="I574" s="75"/>
      <c r="J574" s="70"/>
      <c r="K574" s="90"/>
    </row>
    <row r="575" spans="1:11" ht="30.75" customHeight="1" x14ac:dyDescent="0.15">
      <c r="A575" s="74"/>
      <c r="B575" s="74"/>
      <c r="C575" s="70"/>
      <c r="D575" s="71"/>
      <c r="E575" s="71"/>
      <c r="F575" s="70"/>
      <c r="G575" s="70"/>
      <c r="H575" s="86"/>
      <c r="I575" s="75"/>
      <c r="J575" s="70"/>
      <c r="K575" s="90"/>
    </row>
    <row r="576" spans="1:11" ht="30.75" customHeight="1" x14ac:dyDescent="0.15">
      <c r="A576" s="74"/>
      <c r="B576" s="74"/>
      <c r="C576" s="70"/>
      <c r="D576" s="71"/>
      <c r="E576" s="71"/>
      <c r="F576" s="70"/>
      <c r="G576" s="70"/>
      <c r="H576" s="86"/>
      <c r="I576" s="75"/>
      <c r="J576" s="70"/>
      <c r="K576" s="90"/>
    </row>
    <row r="577" spans="1:11" ht="30.75" customHeight="1" x14ac:dyDescent="0.15">
      <c r="A577" s="74"/>
      <c r="B577" s="74"/>
      <c r="C577" s="70"/>
      <c r="D577" s="71"/>
      <c r="E577" s="71"/>
      <c r="F577" s="70"/>
      <c r="G577" s="70"/>
      <c r="H577" s="86"/>
      <c r="I577" s="75"/>
      <c r="J577" s="70"/>
      <c r="K577" s="90"/>
    </row>
    <row r="578" spans="1:11" ht="30.75" customHeight="1" x14ac:dyDescent="0.15">
      <c r="A578" s="74"/>
      <c r="B578" s="74"/>
      <c r="C578" s="70"/>
      <c r="D578" s="71"/>
      <c r="E578" s="71"/>
      <c r="F578" s="70"/>
      <c r="G578" s="70"/>
      <c r="H578" s="86"/>
      <c r="I578" s="75"/>
      <c r="J578" s="70"/>
      <c r="K578" s="90"/>
    </row>
    <row r="579" spans="1:11" ht="30.75" customHeight="1" x14ac:dyDescent="0.15">
      <c r="A579" s="74"/>
      <c r="B579" s="74"/>
      <c r="C579" s="70"/>
      <c r="D579" s="71"/>
      <c r="E579" s="71"/>
      <c r="F579" s="70"/>
      <c r="G579" s="70"/>
      <c r="H579" s="86"/>
      <c r="I579" s="75"/>
      <c r="J579" s="70"/>
      <c r="K579" s="90"/>
    </row>
    <row r="580" spans="1:11" ht="30.75" customHeight="1" x14ac:dyDescent="0.15">
      <c r="A580" s="74"/>
      <c r="B580" s="74"/>
      <c r="C580" s="70"/>
      <c r="D580" s="71"/>
      <c r="E580" s="71"/>
      <c r="F580" s="70"/>
      <c r="G580" s="70"/>
      <c r="H580" s="86"/>
      <c r="I580" s="75"/>
      <c r="J580" s="70"/>
      <c r="K580" s="90"/>
    </row>
    <row r="581" spans="1:11" ht="30.75" customHeight="1" x14ac:dyDescent="0.15">
      <c r="A581" s="74"/>
      <c r="B581" s="74"/>
      <c r="C581" s="70"/>
      <c r="D581" s="71"/>
      <c r="E581" s="71"/>
      <c r="F581" s="70"/>
      <c r="G581" s="70"/>
      <c r="H581" s="86"/>
      <c r="I581" s="75"/>
      <c r="J581" s="70"/>
      <c r="K581" s="90"/>
    </row>
    <row r="582" spans="1:11" ht="30.75" customHeight="1" x14ac:dyDescent="0.15">
      <c r="A582" s="74"/>
      <c r="B582" s="74"/>
      <c r="C582" s="70"/>
      <c r="D582" s="71"/>
      <c r="E582" s="71"/>
      <c r="F582" s="70"/>
      <c r="G582" s="70"/>
      <c r="H582" s="86"/>
      <c r="I582" s="75"/>
      <c r="J582" s="70"/>
      <c r="K582" s="90"/>
    </row>
    <row r="583" spans="1:11" ht="30.75" customHeight="1" x14ac:dyDescent="0.15">
      <c r="A583" s="74"/>
      <c r="B583" s="74"/>
      <c r="C583" s="70"/>
      <c r="D583" s="71"/>
      <c r="E583" s="71"/>
      <c r="F583" s="70"/>
      <c r="G583" s="70"/>
      <c r="H583" s="86"/>
      <c r="I583" s="75"/>
      <c r="J583" s="70"/>
      <c r="K583" s="90"/>
    </row>
    <row r="584" spans="1:11" ht="30.75" customHeight="1" x14ac:dyDescent="0.15">
      <c r="A584" s="74"/>
      <c r="B584" s="74"/>
      <c r="C584" s="70"/>
      <c r="D584" s="71"/>
      <c r="E584" s="71"/>
      <c r="F584" s="70"/>
      <c r="G584" s="70"/>
      <c r="H584" s="86"/>
      <c r="I584" s="75"/>
      <c r="J584" s="70"/>
      <c r="K584" s="90"/>
    </row>
    <row r="585" spans="1:11" ht="30.75" customHeight="1" x14ac:dyDescent="0.15">
      <c r="A585" s="74"/>
      <c r="B585" s="74"/>
      <c r="C585" s="70"/>
      <c r="D585" s="71"/>
      <c r="E585" s="71"/>
      <c r="F585" s="70"/>
      <c r="G585" s="70"/>
      <c r="H585" s="86"/>
      <c r="I585" s="75"/>
      <c r="J585" s="70"/>
      <c r="K585" s="90"/>
    </row>
    <row r="586" spans="1:11" ht="30.75" customHeight="1" x14ac:dyDescent="0.15">
      <c r="A586" s="74"/>
      <c r="B586" s="74"/>
      <c r="C586" s="70"/>
      <c r="D586" s="71"/>
      <c r="E586" s="71"/>
      <c r="F586" s="70"/>
      <c r="G586" s="70"/>
      <c r="H586" s="86"/>
      <c r="I586" s="75"/>
      <c r="J586" s="70"/>
      <c r="K586" s="90"/>
    </row>
    <row r="587" spans="1:11" ht="30.75" customHeight="1" x14ac:dyDescent="0.15">
      <c r="A587" s="74"/>
      <c r="B587" s="74"/>
      <c r="C587" s="70"/>
      <c r="D587" s="71"/>
      <c r="E587" s="71"/>
      <c r="F587" s="70"/>
      <c r="G587" s="70"/>
      <c r="H587" s="86"/>
      <c r="I587" s="75"/>
      <c r="J587" s="70"/>
      <c r="K587" s="90"/>
    </row>
    <row r="588" spans="1:11" ht="30.75" customHeight="1" x14ac:dyDescent="0.15">
      <c r="A588" s="74"/>
      <c r="B588" s="74"/>
      <c r="C588" s="70"/>
      <c r="D588" s="71"/>
      <c r="E588" s="71"/>
      <c r="F588" s="70"/>
      <c r="G588" s="70"/>
      <c r="H588" s="86"/>
      <c r="I588" s="75"/>
      <c r="J588" s="70"/>
      <c r="K588" s="90"/>
    </row>
    <row r="589" spans="1:11" ht="30.75" customHeight="1" x14ac:dyDescent="0.15">
      <c r="A589" s="74"/>
      <c r="B589" s="74"/>
      <c r="C589" s="70"/>
      <c r="D589" s="71"/>
      <c r="E589" s="71"/>
      <c r="F589" s="70"/>
      <c r="G589" s="70"/>
      <c r="H589" s="86"/>
      <c r="I589" s="75"/>
      <c r="J589" s="70"/>
      <c r="K589" s="90"/>
    </row>
    <row r="590" spans="1:11" ht="30.75" customHeight="1" x14ac:dyDescent="0.15">
      <c r="A590" s="74"/>
      <c r="B590" s="74"/>
      <c r="C590" s="70"/>
      <c r="D590" s="71"/>
      <c r="E590" s="71"/>
      <c r="F590" s="70"/>
      <c r="G590" s="70"/>
      <c r="H590" s="86"/>
      <c r="I590" s="75"/>
      <c r="J590" s="70"/>
      <c r="K590" s="90"/>
    </row>
    <row r="591" spans="1:11" ht="30.75" customHeight="1" x14ac:dyDescent="0.15">
      <c r="A591" s="74"/>
      <c r="B591" s="74"/>
      <c r="C591" s="70"/>
      <c r="D591" s="71"/>
      <c r="E591" s="71"/>
      <c r="F591" s="70"/>
      <c r="G591" s="70"/>
      <c r="H591" s="86"/>
      <c r="I591" s="75"/>
      <c r="J591" s="70"/>
      <c r="K591" s="90"/>
    </row>
    <row r="592" spans="1:11" ht="30.75" customHeight="1" x14ac:dyDescent="0.15">
      <c r="A592" s="74"/>
      <c r="B592" s="74"/>
      <c r="C592" s="70"/>
      <c r="D592" s="71"/>
      <c r="E592" s="71"/>
      <c r="F592" s="70"/>
      <c r="G592" s="70"/>
      <c r="H592" s="86"/>
      <c r="I592" s="75"/>
      <c r="J592" s="70"/>
      <c r="K592" s="90"/>
    </row>
    <row r="593" spans="1:11" ht="30.75" customHeight="1" x14ac:dyDescent="0.15">
      <c r="A593" s="74"/>
      <c r="B593" s="74"/>
      <c r="C593" s="70"/>
      <c r="D593" s="71"/>
      <c r="E593" s="71"/>
      <c r="F593" s="70"/>
      <c r="G593" s="70"/>
      <c r="H593" s="86"/>
      <c r="I593" s="75"/>
      <c r="J593" s="70"/>
      <c r="K593" s="90"/>
    </row>
    <row r="594" spans="1:11" ht="30.75" customHeight="1" x14ac:dyDescent="0.15">
      <c r="A594" s="74"/>
      <c r="B594" s="74"/>
      <c r="C594" s="70"/>
      <c r="D594" s="71"/>
      <c r="E594" s="71"/>
      <c r="F594" s="70"/>
      <c r="G594" s="70"/>
      <c r="H594" s="86"/>
      <c r="I594" s="75"/>
      <c r="J594" s="70"/>
      <c r="K594" s="90"/>
    </row>
    <row r="595" spans="1:11" ht="30.75" customHeight="1" x14ac:dyDescent="0.15">
      <c r="A595" s="74"/>
      <c r="B595" s="74"/>
      <c r="C595" s="70"/>
      <c r="D595" s="71"/>
      <c r="E595" s="71"/>
      <c r="F595" s="70"/>
      <c r="G595" s="70"/>
      <c r="H595" s="86"/>
      <c r="I595" s="75"/>
      <c r="J595" s="70"/>
      <c r="K595" s="90"/>
    </row>
    <row r="596" spans="1:11" ht="30.75" customHeight="1" x14ac:dyDescent="0.15">
      <c r="A596" s="74"/>
      <c r="B596" s="74"/>
      <c r="C596" s="70"/>
      <c r="D596" s="71"/>
      <c r="E596" s="71"/>
      <c r="F596" s="70"/>
      <c r="G596" s="70"/>
      <c r="H596" s="86"/>
      <c r="I596" s="75"/>
      <c r="J596" s="70"/>
      <c r="K596" s="90"/>
    </row>
    <row r="597" spans="1:11" ht="30.75" customHeight="1" x14ac:dyDescent="0.15">
      <c r="A597" s="74"/>
      <c r="B597" s="74"/>
      <c r="C597" s="70"/>
      <c r="D597" s="71"/>
      <c r="E597" s="71"/>
      <c r="F597" s="70"/>
      <c r="G597" s="70"/>
      <c r="H597" s="86"/>
      <c r="I597" s="75"/>
      <c r="J597" s="70"/>
      <c r="K597" s="90"/>
    </row>
    <row r="598" spans="1:11" ht="30.75" customHeight="1" x14ac:dyDescent="0.15">
      <c r="A598" s="74"/>
      <c r="B598" s="74"/>
      <c r="C598" s="70"/>
      <c r="D598" s="71"/>
      <c r="E598" s="71"/>
      <c r="F598" s="70"/>
      <c r="G598" s="70"/>
      <c r="H598" s="86"/>
      <c r="I598" s="75"/>
      <c r="J598" s="70"/>
      <c r="K598" s="90"/>
    </row>
    <row r="599" spans="1:11" ht="30.75" customHeight="1" x14ac:dyDescent="0.15">
      <c r="A599" s="74"/>
      <c r="B599" s="74"/>
      <c r="C599" s="70"/>
      <c r="D599" s="71"/>
      <c r="E599" s="71"/>
      <c r="F599" s="70"/>
      <c r="G599" s="70"/>
      <c r="H599" s="86"/>
      <c r="I599" s="75"/>
      <c r="J599" s="70"/>
      <c r="K599" s="90"/>
    </row>
    <row r="600" spans="1:11" ht="30.75" customHeight="1" x14ac:dyDescent="0.15">
      <c r="A600" s="74"/>
      <c r="B600" s="74"/>
      <c r="C600" s="70"/>
      <c r="D600" s="71"/>
      <c r="E600" s="71"/>
      <c r="F600" s="70"/>
      <c r="G600" s="70"/>
      <c r="H600" s="86"/>
      <c r="I600" s="75"/>
      <c r="J600" s="70"/>
      <c r="K600" s="90"/>
    </row>
    <row r="601" spans="1:11" ht="30.75" customHeight="1" x14ac:dyDescent="0.15">
      <c r="A601" s="74"/>
      <c r="B601" s="74"/>
      <c r="C601" s="70"/>
      <c r="D601" s="71"/>
      <c r="E601" s="71"/>
      <c r="F601" s="70"/>
      <c r="G601" s="70"/>
      <c r="H601" s="86"/>
      <c r="I601" s="75"/>
      <c r="J601" s="70"/>
      <c r="K601" s="90"/>
    </row>
    <row r="602" spans="1:11" ht="30.75" customHeight="1" x14ac:dyDescent="0.15">
      <c r="A602" s="74"/>
      <c r="B602" s="74"/>
      <c r="C602" s="70"/>
      <c r="D602" s="71"/>
      <c r="E602" s="71"/>
      <c r="F602" s="70"/>
      <c r="G602" s="70"/>
      <c r="H602" s="86"/>
      <c r="I602" s="75"/>
      <c r="J602" s="70"/>
      <c r="K602" s="90"/>
    </row>
    <row r="603" spans="1:11" ht="30.75" customHeight="1" x14ac:dyDescent="0.15">
      <c r="A603" s="74"/>
      <c r="B603" s="74"/>
      <c r="C603" s="70"/>
      <c r="D603" s="71"/>
      <c r="E603" s="71"/>
      <c r="F603" s="70"/>
      <c r="G603" s="70"/>
      <c r="H603" s="86"/>
      <c r="I603" s="75"/>
      <c r="J603" s="70"/>
      <c r="K603" s="90"/>
    </row>
    <row r="604" spans="1:11" ht="30.75" customHeight="1" x14ac:dyDescent="0.15">
      <c r="A604" s="74"/>
      <c r="B604" s="74"/>
      <c r="C604" s="70"/>
      <c r="D604" s="71"/>
      <c r="E604" s="71"/>
      <c r="F604" s="70"/>
      <c r="G604" s="70"/>
      <c r="H604" s="86"/>
      <c r="I604" s="75"/>
      <c r="J604" s="70"/>
      <c r="K604" s="90"/>
    </row>
    <row r="605" spans="1:11" ht="30.75" customHeight="1" x14ac:dyDescent="0.15">
      <c r="A605" s="74"/>
      <c r="B605" s="74"/>
      <c r="C605" s="70"/>
      <c r="D605" s="71"/>
      <c r="E605" s="71"/>
      <c r="F605" s="70"/>
      <c r="G605" s="70"/>
      <c r="H605" s="86"/>
      <c r="I605" s="75"/>
      <c r="J605" s="70"/>
      <c r="K605" s="90"/>
    </row>
    <row r="606" spans="1:11" ht="30.75" customHeight="1" x14ac:dyDescent="0.15">
      <c r="A606" s="74"/>
      <c r="B606" s="74"/>
      <c r="C606" s="70"/>
      <c r="D606" s="71"/>
      <c r="E606" s="71"/>
      <c r="F606" s="70"/>
      <c r="G606" s="70"/>
      <c r="H606" s="86"/>
      <c r="I606" s="75"/>
      <c r="J606" s="70"/>
      <c r="K606" s="90"/>
    </row>
    <row r="607" spans="1:11" ht="30.75" customHeight="1" x14ac:dyDescent="0.15">
      <c r="A607" s="74"/>
      <c r="B607" s="74"/>
      <c r="C607" s="70"/>
      <c r="D607" s="71"/>
      <c r="E607" s="71"/>
      <c r="F607" s="70"/>
      <c r="G607" s="70"/>
      <c r="H607" s="86"/>
      <c r="I607" s="75"/>
      <c r="J607" s="70"/>
      <c r="K607" s="90"/>
    </row>
    <row r="608" spans="1:11" ht="30.75" customHeight="1" x14ac:dyDescent="0.15">
      <c r="A608" s="74"/>
      <c r="B608" s="74"/>
      <c r="C608" s="70"/>
      <c r="D608" s="71"/>
      <c r="E608" s="71"/>
      <c r="F608" s="70"/>
      <c r="G608" s="70"/>
      <c r="H608" s="86"/>
      <c r="I608" s="75"/>
      <c r="J608" s="70"/>
      <c r="K608" s="90"/>
    </row>
    <row r="609" spans="1:11" ht="30.75" customHeight="1" x14ac:dyDescent="0.15">
      <c r="A609" s="74"/>
      <c r="B609" s="74"/>
      <c r="C609" s="70"/>
      <c r="D609" s="71"/>
      <c r="E609" s="71"/>
      <c r="F609" s="70"/>
      <c r="G609" s="70"/>
      <c r="H609" s="86"/>
      <c r="I609" s="75"/>
      <c r="J609" s="70"/>
      <c r="K609" s="90"/>
    </row>
    <row r="610" spans="1:11" ht="30.75" customHeight="1" x14ac:dyDescent="0.15">
      <c r="A610" s="74"/>
      <c r="B610" s="74"/>
      <c r="C610" s="70"/>
      <c r="D610" s="71"/>
      <c r="E610" s="71"/>
      <c r="F610" s="70"/>
      <c r="G610" s="70"/>
      <c r="H610" s="86"/>
      <c r="I610" s="75"/>
      <c r="J610" s="70"/>
      <c r="K610" s="90"/>
    </row>
    <row r="611" spans="1:11" ht="30.75" customHeight="1" x14ac:dyDescent="0.15">
      <c r="A611" s="74"/>
      <c r="B611" s="74"/>
      <c r="C611" s="70"/>
      <c r="D611" s="71"/>
      <c r="E611" s="71"/>
      <c r="F611" s="70"/>
      <c r="G611" s="70"/>
      <c r="H611" s="86"/>
      <c r="I611" s="75"/>
      <c r="J611" s="70"/>
      <c r="K611" s="90"/>
    </row>
    <row r="612" spans="1:11" ht="30.75" customHeight="1" x14ac:dyDescent="0.15">
      <c r="A612" s="74"/>
      <c r="B612" s="74"/>
      <c r="C612" s="70"/>
      <c r="D612" s="71"/>
      <c r="E612" s="71"/>
      <c r="F612" s="70"/>
      <c r="G612" s="70"/>
      <c r="H612" s="86"/>
      <c r="I612" s="75"/>
      <c r="J612" s="70"/>
      <c r="K612" s="90"/>
    </row>
    <row r="613" spans="1:11" ht="30.75" customHeight="1" x14ac:dyDescent="0.15">
      <c r="A613" s="74"/>
      <c r="B613" s="74"/>
      <c r="C613" s="70"/>
      <c r="D613" s="71"/>
      <c r="E613" s="71"/>
      <c r="F613" s="70"/>
      <c r="G613" s="70"/>
      <c r="H613" s="86"/>
      <c r="I613" s="75"/>
      <c r="J613" s="70"/>
      <c r="K613" s="90"/>
    </row>
    <row r="614" spans="1:11" ht="30.75" customHeight="1" x14ac:dyDescent="0.15">
      <c r="A614" s="74"/>
      <c r="B614" s="74"/>
      <c r="C614" s="70"/>
      <c r="D614" s="71"/>
      <c r="E614" s="71"/>
      <c r="F614" s="70"/>
      <c r="G614" s="70"/>
      <c r="H614" s="86"/>
      <c r="I614" s="75"/>
      <c r="J614" s="70"/>
      <c r="K614" s="90"/>
    </row>
    <row r="615" spans="1:11" ht="30.75" customHeight="1" x14ac:dyDescent="0.15">
      <c r="A615" s="74"/>
      <c r="B615" s="74"/>
      <c r="C615" s="70"/>
      <c r="D615" s="71"/>
      <c r="E615" s="71"/>
      <c r="F615" s="70"/>
      <c r="G615" s="70"/>
      <c r="H615" s="86"/>
      <c r="I615" s="75"/>
      <c r="J615" s="70"/>
      <c r="K615" s="90"/>
    </row>
    <row r="616" spans="1:11" ht="30.75" customHeight="1" x14ac:dyDescent="0.15">
      <c r="A616" s="74"/>
      <c r="B616" s="74"/>
      <c r="C616" s="70"/>
      <c r="D616" s="71"/>
      <c r="E616" s="71"/>
      <c r="F616" s="70"/>
      <c r="G616" s="70"/>
      <c r="H616" s="86"/>
      <c r="I616" s="75"/>
      <c r="J616" s="70"/>
      <c r="K616" s="90"/>
    </row>
    <row r="617" spans="1:11" ht="30.75" customHeight="1" x14ac:dyDescent="0.15">
      <c r="A617" s="74"/>
      <c r="B617" s="74"/>
      <c r="C617" s="70"/>
      <c r="D617" s="71"/>
      <c r="E617" s="71"/>
      <c r="F617" s="70"/>
      <c r="G617" s="70"/>
      <c r="H617" s="86"/>
      <c r="I617" s="75"/>
      <c r="J617" s="70"/>
      <c r="K617" s="90"/>
    </row>
    <row r="618" spans="1:11" ht="30.75" customHeight="1" x14ac:dyDescent="0.15">
      <c r="A618" s="74"/>
      <c r="B618" s="74"/>
      <c r="C618" s="70"/>
      <c r="D618" s="71"/>
      <c r="E618" s="71"/>
      <c r="F618" s="70"/>
      <c r="G618" s="70"/>
      <c r="H618" s="86"/>
      <c r="I618" s="75"/>
      <c r="J618" s="70"/>
      <c r="K618" s="90"/>
    </row>
    <row r="619" spans="1:11" ht="30.75" customHeight="1" x14ac:dyDescent="0.15">
      <c r="A619" s="74"/>
      <c r="B619" s="74"/>
      <c r="C619" s="70"/>
      <c r="D619" s="71"/>
      <c r="E619" s="71"/>
      <c r="F619" s="70"/>
      <c r="G619" s="70"/>
      <c r="H619" s="86"/>
      <c r="I619" s="75"/>
      <c r="J619" s="70"/>
      <c r="K619" s="90"/>
    </row>
    <row r="620" spans="1:11" ht="30.75" customHeight="1" x14ac:dyDescent="0.15">
      <c r="A620" s="74"/>
      <c r="B620" s="74"/>
      <c r="C620" s="70"/>
      <c r="D620" s="71"/>
      <c r="E620" s="71"/>
      <c r="F620" s="70"/>
      <c r="G620" s="70"/>
      <c r="H620" s="86"/>
      <c r="I620" s="75"/>
      <c r="J620" s="70"/>
      <c r="K620" s="90"/>
    </row>
    <row r="621" spans="1:11" ht="30.75" customHeight="1" x14ac:dyDescent="0.15">
      <c r="A621" s="74"/>
      <c r="B621" s="74"/>
      <c r="C621" s="70"/>
      <c r="D621" s="71"/>
      <c r="E621" s="71"/>
      <c r="F621" s="70"/>
      <c r="G621" s="70"/>
      <c r="H621" s="86"/>
      <c r="I621" s="75"/>
      <c r="J621" s="70"/>
      <c r="K621" s="90"/>
    </row>
    <row r="622" spans="1:11" ht="30.75" customHeight="1" x14ac:dyDescent="0.15">
      <c r="A622" s="74"/>
      <c r="B622" s="74"/>
      <c r="C622" s="70"/>
      <c r="D622" s="71"/>
      <c r="E622" s="71"/>
      <c r="F622" s="70"/>
      <c r="G622" s="70"/>
      <c r="H622" s="86"/>
      <c r="I622" s="75"/>
      <c r="J622" s="70"/>
      <c r="K622" s="90"/>
    </row>
    <row r="623" spans="1:11" ht="30.75" customHeight="1" x14ac:dyDescent="0.15">
      <c r="A623" s="74"/>
      <c r="B623" s="74"/>
      <c r="C623" s="70"/>
      <c r="D623" s="71"/>
      <c r="E623" s="71"/>
      <c r="F623" s="70"/>
      <c r="G623" s="70"/>
      <c r="H623" s="86"/>
      <c r="I623" s="75"/>
      <c r="J623" s="70"/>
      <c r="K623" s="90"/>
    </row>
    <row r="624" spans="1:11" ht="30.75" customHeight="1" x14ac:dyDescent="0.15">
      <c r="A624" s="74"/>
      <c r="B624" s="74"/>
      <c r="C624" s="70"/>
      <c r="D624" s="71"/>
      <c r="E624" s="71"/>
      <c r="F624" s="70"/>
      <c r="G624" s="70"/>
      <c r="H624" s="86"/>
      <c r="I624" s="75"/>
      <c r="J624" s="70"/>
      <c r="K624" s="90"/>
    </row>
    <row r="625" spans="1:11" ht="30.75" customHeight="1" x14ac:dyDescent="0.15">
      <c r="A625" s="74"/>
      <c r="B625" s="74"/>
      <c r="C625" s="70"/>
      <c r="D625" s="71"/>
      <c r="E625" s="71"/>
      <c r="F625" s="70"/>
      <c r="G625" s="70"/>
      <c r="H625" s="86"/>
      <c r="I625" s="75"/>
      <c r="J625" s="70"/>
      <c r="K625" s="90"/>
    </row>
    <row r="626" spans="1:11" ht="30.75" customHeight="1" x14ac:dyDescent="0.15">
      <c r="A626" s="74"/>
      <c r="B626" s="74"/>
      <c r="C626" s="70"/>
      <c r="D626" s="71"/>
      <c r="E626" s="71"/>
      <c r="F626" s="70"/>
      <c r="G626" s="70"/>
      <c r="H626" s="86"/>
      <c r="I626" s="75"/>
      <c r="J626" s="70"/>
      <c r="K626" s="90"/>
    </row>
    <row r="627" spans="1:11" ht="30.75" customHeight="1" x14ac:dyDescent="0.15">
      <c r="A627" s="74"/>
      <c r="B627" s="74"/>
      <c r="C627" s="70"/>
      <c r="D627" s="71"/>
      <c r="E627" s="71"/>
      <c r="F627" s="70"/>
      <c r="G627" s="70"/>
      <c r="H627" s="86"/>
      <c r="I627" s="75"/>
      <c r="J627" s="70"/>
      <c r="K627" s="90"/>
    </row>
    <row r="628" spans="1:11" ht="30.75" customHeight="1" x14ac:dyDescent="0.15">
      <c r="A628" s="74"/>
      <c r="B628" s="74"/>
      <c r="C628" s="70"/>
      <c r="D628" s="71"/>
      <c r="E628" s="71"/>
      <c r="F628" s="70"/>
      <c r="G628" s="70"/>
      <c r="H628" s="86"/>
      <c r="I628" s="75"/>
      <c r="J628" s="70"/>
      <c r="K628" s="90"/>
    </row>
    <row r="629" spans="1:11" ht="30.75" customHeight="1" x14ac:dyDescent="0.15">
      <c r="A629" s="74"/>
      <c r="B629" s="74"/>
      <c r="C629" s="70"/>
      <c r="D629" s="71"/>
      <c r="E629" s="71"/>
      <c r="F629" s="70"/>
      <c r="G629" s="70"/>
      <c r="H629" s="86"/>
      <c r="I629" s="75"/>
      <c r="J629" s="70"/>
      <c r="K629" s="90"/>
    </row>
    <row r="630" spans="1:11" ht="30.75" customHeight="1" x14ac:dyDescent="0.15">
      <c r="A630" s="74"/>
      <c r="B630" s="74"/>
      <c r="C630" s="70"/>
      <c r="D630" s="71"/>
      <c r="E630" s="71"/>
      <c r="F630" s="70"/>
      <c r="G630" s="70"/>
      <c r="H630" s="86"/>
      <c r="I630" s="75"/>
      <c r="J630" s="70"/>
      <c r="K630" s="90"/>
    </row>
    <row r="631" spans="1:11" ht="30.75" customHeight="1" x14ac:dyDescent="0.15">
      <c r="A631" s="74"/>
      <c r="B631" s="74"/>
      <c r="C631" s="70"/>
      <c r="D631" s="71"/>
      <c r="E631" s="71"/>
      <c r="F631" s="70"/>
      <c r="G631" s="70"/>
      <c r="H631" s="86"/>
      <c r="I631" s="75"/>
      <c r="J631" s="70"/>
      <c r="K631" s="90"/>
    </row>
    <row r="632" spans="1:11" ht="30.75" customHeight="1" x14ac:dyDescent="0.15">
      <c r="A632" s="74"/>
      <c r="B632" s="74"/>
      <c r="C632" s="70"/>
      <c r="D632" s="71"/>
      <c r="E632" s="71"/>
      <c r="F632" s="70"/>
      <c r="G632" s="70"/>
      <c r="H632" s="86"/>
      <c r="I632" s="75"/>
      <c r="J632" s="70"/>
      <c r="K632" s="90"/>
    </row>
    <row r="633" spans="1:11" ht="30.75" customHeight="1" x14ac:dyDescent="0.15">
      <c r="A633" s="74"/>
      <c r="B633" s="74"/>
      <c r="C633" s="70"/>
      <c r="D633" s="71"/>
      <c r="E633" s="71"/>
      <c r="F633" s="70"/>
      <c r="G633" s="70"/>
      <c r="H633" s="86"/>
      <c r="I633" s="75"/>
      <c r="J633" s="70"/>
      <c r="K633" s="90"/>
    </row>
    <row r="634" spans="1:11" ht="30.75" customHeight="1" x14ac:dyDescent="0.15">
      <c r="A634" s="74"/>
      <c r="B634" s="74"/>
      <c r="C634" s="70"/>
      <c r="D634" s="71"/>
      <c r="E634" s="71"/>
      <c r="F634" s="70"/>
      <c r="G634" s="70"/>
      <c r="H634" s="86"/>
      <c r="I634" s="75"/>
      <c r="J634" s="70"/>
      <c r="K634" s="90"/>
    </row>
    <row r="635" spans="1:11" ht="30.75" customHeight="1" x14ac:dyDescent="0.15">
      <c r="A635" s="74"/>
      <c r="B635" s="74"/>
      <c r="C635" s="70"/>
      <c r="D635" s="71"/>
      <c r="E635" s="71"/>
      <c r="F635" s="70"/>
      <c r="G635" s="70"/>
      <c r="H635" s="86"/>
      <c r="I635" s="75"/>
      <c r="J635" s="70"/>
      <c r="K635" s="90"/>
    </row>
    <row r="636" spans="1:11" ht="30.75" customHeight="1" x14ac:dyDescent="0.15">
      <c r="A636" s="74"/>
      <c r="B636" s="74"/>
      <c r="C636" s="70"/>
      <c r="D636" s="71"/>
      <c r="E636" s="71"/>
      <c r="F636" s="70"/>
      <c r="G636" s="70"/>
      <c r="H636" s="86"/>
      <c r="I636" s="75"/>
      <c r="J636" s="70"/>
      <c r="K636" s="90"/>
    </row>
    <row r="637" spans="1:11" ht="30.75" customHeight="1" x14ac:dyDescent="0.15">
      <c r="A637" s="74"/>
      <c r="B637" s="74"/>
      <c r="C637" s="70"/>
      <c r="D637" s="71"/>
      <c r="E637" s="71"/>
      <c r="F637" s="70"/>
      <c r="G637" s="70"/>
      <c r="H637" s="86"/>
      <c r="I637" s="75"/>
      <c r="J637" s="70"/>
      <c r="K637" s="90"/>
    </row>
    <row r="638" spans="1:11" ht="30.75" customHeight="1" x14ac:dyDescent="0.15">
      <c r="A638" s="74"/>
      <c r="B638" s="74"/>
      <c r="C638" s="70"/>
      <c r="D638" s="71"/>
      <c r="E638" s="71"/>
      <c r="F638" s="70"/>
      <c r="G638" s="70"/>
      <c r="H638" s="86"/>
      <c r="I638" s="75"/>
      <c r="J638" s="70"/>
      <c r="K638" s="90"/>
    </row>
    <row r="639" spans="1:11" ht="30.75" customHeight="1" x14ac:dyDescent="0.15">
      <c r="A639" s="74"/>
      <c r="B639" s="74"/>
      <c r="C639" s="70"/>
      <c r="D639" s="71"/>
      <c r="E639" s="71"/>
      <c r="F639" s="70"/>
      <c r="G639" s="70"/>
      <c r="H639" s="86"/>
      <c r="I639" s="75"/>
      <c r="J639" s="70"/>
      <c r="K639" s="90"/>
    </row>
    <row r="640" spans="1:11" ht="30.75" customHeight="1" x14ac:dyDescent="0.15">
      <c r="A640" s="74"/>
      <c r="B640" s="74"/>
      <c r="C640" s="70"/>
      <c r="D640" s="71"/>
      <c r="E640" s="71"/>
      <c r="F640" s="70"/>
      <c r="G640" s="70"/>
      <c r="H640" s="86"/>
      <c r="I640" s="75"/>
      <c r="J640" s="70"/>
      <c r="K640" s="90"/>
    </row>
    <row r="641" spans="1:11" ht="30.75" customHeight="1" x14ac:dyDescent="0.15">
      <c r="A641" s="74"/>
      <c r="B641" s="74"/>
      <c r="C641" s="70"/>
      <c r="D641" s="71"/>
      <c r="E641" s="71"/>
      <c r="F641" s="70"/>
      <c r="G641" s="70"/>
      <c r="H641" s="86"/>
      <c r="I641" s="75"/>
      <c r="J641" s="70"/>
      <c r="K641" s="90"/>
    </row>
    <row r="642" spans="1:11" ht="30.75" customHeight="1" x14ac:dyDescent="0.15">
      <c r="A642" s="74"/>
      <c r="B642" s="74"/>
      <c r="C642" s="70"/>
      <c r="D642" s="71"/>
      <c r="E642" s="71"/>
      <c r="F642" s="70"/>
      <c r="G642" s="70"/>
      <c r="H642" s="86"/>
      <c r="I642" s="75"/>
      <c r="J642" s="70"/>
      <c r="K642" s="90"/>
    </row>
    <row r="643" spans="1:11" ht="30.75" customHeight="1" x14ac:dyDescent="0.15">
      <c r="A643" s="74"/>
      <c r="B643" s="74"/>
      <c r="C643" s="70"/>
      <c r="D643" s="71"/>
      <c r="E643" s="71"/>
      <c r="F643" s="70"/>
      <c r="G643" s="70"/>
      <c r="H643" s="86"/>
      <c r="I643" s="75"/>
      <c r="J643" s="70"/>
      <c r="K643" s="90"/>
    </row>
    <row r="644" spans="1:11" ht="30.75" customHeight="1" x14ac:dyDescent="0.15">
      <c r="A644" s="74"/>
      <c r="B644" s="74"/>
      <c r="C644" s="70"/>
      <c r="D644" s="71"/>
      <c r="E644" s="71"/>
      <c r="F644" s="70"/>
      <c r="G644" s="70"/>
      <c r="H644" s="86"/>
      <c r="I644" s="75"/>
      <c r="J644" s="70"/>
      <c r="K644" s="90"/>
    </row>
    <row r="645" spans="1:11" ht="30.75" customHeight="1" x14ac:dyDescent="0.15">
      <c r="A645" s="74"/>
      <c r="B645" s="74"/>
      <c r="C645" s="70"/>
      <c r="D645" s="71"/>
      <c r="E645" s="71"/>
      <c r="F645" s="70"/>
      <c r="G645" s="70"/>
      <c r="H645" s="86"/>
      <c r="I645" s="75"/>
      <c r="J645" s="70"/>
      <c r="K645" s="90"/>
    </row>
    <row r="646" spans="1:11" ht="30.75" customHeight="1" x14ac:dyDescent="0.15">
      <c r="A646" s="74"/>
      <c r="B646" s="74"/>
      <c r="C646" s="70"/>
      <c r="D646" s="71"/>
      <c r="E646" s="71"/>
      <c r="F646" s="70"/>
      <c r="G646" s="70"/>
      <c r="H646" s="86"/>
      <c r="I646" s="75"/>
      <c r="J646" s="70"/>
      <c r="K646" s="90"/>
    </row>
    <row r="647" spans="1:11" ht="30.75" customHeight="1" x14ac:dyDescent="0.15">
      <c r="A647" s="74"/>
      <c r="B647" s="74"/>
      <c r="C647" s="70"/>
      <c r="D647" s="71"/>
      <c r="E647" s="71"/>
      <c r="F647" s="70"/>
      <c r="G647" s="70"/>
      <c r="H647" s="86"/>
      <c r="I647" s="75"/>
      <c r="J647" s="70"/>
      <c r="K647" s="90"/>
    </row>
    <row r="648" spans="1:11" ht="30.75" customHeight="1" x14ac:dyDescent="0.15">
      <c r="A648" s="74"/>
      <c r="B648" s="74"/>
      <c r="C648" s="70"/>
      <c r="D648" s="71"/>
      <c r="E648" s="71"/>
      <c r="F648" s="70"/>
      <c r="G648" s="70"/>
      <c r="H648" s="86"/>
      <c r="I648" s="75"/>
      <c r="J648" s="70"/>
      <c r="K648" s="90"/>
    </row>
    <row r="649" spans="1:11" ht="30.75" customHeight="1" x14ac:dyDescent="0.15">
      <c r="A649" s="74"/>
      <c r="B649" s="74"/>
      <c r="C649" s="70"/>
      <c r="D649" s="71"/>
      <c r="E649" s="71"/>
      <c r="F649" s="70"/>
      <c r="G649" s="70"/>
      <c r="H649" s="86"/>
      <c r="I649" s="75"/>
      <c r="J649" s="70"/>
      <c r="K649" s="90"/>
    </row>
    <row r="650" spans="1:11" ht="30.75" customHeight="1" x14ac:dyDescent="0.15">
      <c r="A650" s="74"/>
      <c r="B650" s="74"/>
      <c r="C650" s="70"/>
      <c r="D650" s="71"/>
      <c r="E650" s="71"/>
      <c r="F650" s="70"/>
      <c r="G650" s="70"/>
      <c r="H650" s="86"/>
      <c r="I650" s="75"/>
      <c r="J650" s="70"/>
      <c r="K650" s="90"/>
    </row>
    <row r="651" spans="1:11" ht="30.75" customHeight="1" x14ac:dyDescent="0.15">
      <c r="A651" s="74"/>
      <c r="B651" s="74"/>
      <c r="C651" s="70"/>
      <c r="D651" s="71"/>
      <c r="E651" s="71"/>
      <c r="F651" s="70"/>
      <c r="G651" s="70"/>
      <c r="H651" s="86"/>
      <c r="I651" s="75"/>
      <c r="J651" s="70"/>
      <c r="K651" s="90"/>
    </row>
    <row r="652" spans="1:11" ht="30.75" customHeight="1" x14ac:dyDescent="0.15">
      <c r="A652" s="74"/>
      <c r="B652" s="74"/>
      <c r="C652" s="70"/>
      <c r="D652" s="71"/>
      <c r="E652" s="71"/>
      <c r="F652" s="70"/>
      <c r="G652" s="70"/>
      <c r="H652" s="86"/>
      <c r="I652" s="75"/>
      <c r="J652" s="70"/>
      <c r="K652" s="90"/>
    </row>
    <row r="653" spans="1:11" ht="30.75" customHeight="1" x14ac:dyDescent="0.15">
      <c r="A653" s="74"/>
      <c r="B653" s="74"/>
      <c r="C653" s="70"/>
      <c r="D653" s="71"/>
      <c r="E653" s="71"/>
      <c r="F653" s="70"/>
      <c r="G653" s="70"/>
      <c r="H653" s="86"/>
      <c r="I653" s="75"/>
      <c r="J653" s="70"/>
      <c r="K653" s="90"/>
    </row>
    <row r="654" spans="1:11" ht="30.75" customHeight="1" x14ac:dyDescent="0.15">
      <c r="A654" s="74"/>
      <c r="B654" s="74"/>
      <c r="C654" s="70"/>
      <c r="D654" s="71"/>
      <c r="E654" s="71"/>
      <c r="F654" s="70"/>
      <c r="G654" s="70"/>
      <c r="H654" s="86"/>
      <c r="I654" s="75"/>
      <c r="J654" s="70"/>
      <c r="K654" s="90"/>
    </row>
    <row r="655" spans="1:11" ht="30.75" customHeight="1" x14ac:dyDescent="0.15">
      <c r="A655" s="74"/>
      <c r="B655" s="74"/>
      <c r="C655" s="70"/>
      <c r="D655" s="71"/>
      <c r="E655" s="71"/>
      <c r="F655" s="70"/>
      <c r="G655" s="70"/>
      <c r="H655" s="86"/>
      <c r="I655" s="75"/>
      <c r="J655" s="70"/>
      <c r="K655" s="90"/>
    </row>
    <row r="656" spans="1:11" ht="30.75" customHeight="1" x14ac:dyDescent="0.15">
      <c r="A656" s="74"/>
      <c r="B656" s="74"/>
      <c r="C656" s="70"/>
      <c r="D656" s="71"/>
      <c r="E656" s="71"/>
      <c r="F656" s="70"/>
      <c r="G656" s="70"/>
      <c r="H656" s="86"/>
      <c r="I656" s="75"/>
      <c r="J656" s="70"/>
      <c r="K656" s="90"/>
    </row>
    <row r="657" spans="1:11" ht="30.75" customHeight="1" x14ac:dyDescent="0.15">
      <c r="A657" s="74"/>
      <c r="B657" s="74"/>
      <c r="C657" s="70"/>
      <c r="D657" s="71"/>
      <c r="E657" s="71"/>
      <c r="F657" s="70"/>
      <c r="G657" s="70"/>
      <c r="H657" s="86"/>
      <c r="I657" s="75"/>
      <c r="J657" s="70"/>
      <c r="K657" s="90"/>
    </row>
    <row r="658" spans="1:11" ht="30.75" customHeight="1" x14ac:dyDescent="0.15">
      <c r="A658" s="74"/>
      <c r="B658" s="74"/>
      <c r="C658" s="70"/>
      <c r="D658" s="71"/>
      <c r="E658" s="71"/>
      <c r="F658" s="70"/>
      <c r="G658" s="70"/>
      <c r="H658" s="86"/>
      <c r="I658" s="75"/>
      <c r="J658" s="70"/>
      <c r="K658" s="90"/>
    </row>
    <row r="659" spans="1:11" ht="30.75" customHeight="1" x14ac:dyDescent="0.15">
      <c r="A659" s="74"/>
      <c r="B659" s="74"/>
      <c r="C659" s="70"/>
      <c r="D659" s="71"/>
      <c r="E659" s="71"/>
      <c r="F659" s="70"/>
      <c r="G659" s="70"/>
      <c r="H659" s="86"/>
      <c r="I659" s="75"/>
      <c r="J659" s="70"/>
      <c r="K659" s="90"/>
    </row>
    <row r="660" spans="1:11" ht="30.75" customHeight="1" x14ac:dyDescent="0.15">
      <c r="A660" s="74"/>
      <c r="B660" s="74"/>
      <c r="C660" s="70"/>
      <c r="D660" s="71"/>
      <c r="E660" s="71"/>
      <c r="F660" s="70"/>
      <c r="G660" s="70"/>
      <c r="H660" s="86"/>
      <c r="I660" s="75"/>
      <c r="J660" s="70"/>
      <c r="K660" s="90"/>
    </row>
    <row r="661" spans="1:11" ht="30.75" customHeight="1" x14ac:dyDescent="0.15">
      <c r="A661" s="74"/>
      <c r="B661" s="74"/>
      <c r="C661" s="70"/>
      <c r="D661" s="71"/>
      <c r="E661" s="71"/>
      <c r="F661" s="70"/>
      <c r="G661" s="70"/>
      <c r="H661" s="86"/>
      <c r="I661" s="75"/>
      <c r="J661" s="70"/>
      <c r="K661" s="90"/>
    </row>
    <row r="662" spans="1:11" ht="30.75" customHeight="1" x14ac:dyDescent="0.15">
      <c r="A662" s="31"/>
      <c r="B662" s="31"/>
      <c r="I662" s="47"/>
      <c r="J662" s="44"/>
      <c r="K662" s="90"/>
    </row>
    <row r="663" spans="1:11" ht="30.75" customHeight="1" x14ac:dyDescent="0.15">
      <c r="A663" s="31"/>
      <c r="B663" s="31"/>
      <c r="I663" s="47"/>
      <c r="J663" s="44"/>
      <c r="K663" s="90"/>
    </row>
    <row r="664" spans="1:11" ht="30.75" customHeight="1" x14ac:dyDescent="0.15">
      <c r="A664" s="31"/>
      <c r="B664" s="31"/>
      <c r="I664" s="47"/>
      <c r="J664" s="44"/>
      <c r="K664" s="90"/>
    </row>
    <row r="665" spans="1:11" ht="30.75" customHeight="1" x14ac:dyDescent="0.15">
      <c r="A665" s="31"/>
      <c r="B665" s="31"/>
      <c r="I665" s="47"/>
      <c r="J665" s="44"/>
      <c r="K665" s="90"/>
    </row>
    <row r="666" spans="1:11" ht="30.75" customHeight="1" x14ac:dyDescent="0.15">
      <c r="A666" s="31"/>
      <c r="B666" s="31"/>
      <c r="I666" s="47"/>
      <c r="J666" s="44"/>
      <c r="K666" s="90"/>
    </row>
    <row r="667" spans="1:11" ht="30.75" customHeight="1" x14ac:dyDescent="0.15">
      <c r="A667" s="31"/>
      <c r="B667" s="31"/>
      <c r="I667" s="47"/>
      <c r="J667" s="44"/>
      <c r="K667" s="90"/>
    </row>
    <row r="668" spans="1:11" ht="30.75" customHeight="1" x14ac:dyDescent="0.15">
      <c r="A668" s="31"/>
      <c r="B668" s="31"/>
      <c r="I668" s="47"/>
      <c r="J668" s="44"/>
      <c r="K668" s="90"/>
    </row>
    <row r="669" spans="1:11" ht="30.75" customHeight="1" x14ac:dyDescent="0.15">
      <c r="A669" s="31"/>
      <c r="B669" s="31"/>
      <c r="I669" s="47"/>
      <c r="J669" s="44"/>
      <c r="K669" s="90"/>
    </row>
    <row r="670" spans="1:11" ht="30.75" customHeight="1" x14ac:dyDescent="0.15">
      <c r="A670" s="31"/>
      <c r="B670" s="31"/>
      <c r="I670" s="47"/>
      <c r="J670" s="44"/>
      <c r="K670" s="90"/>
    </row>
    <row r="671" spans="1:11" ht="30.75" customHeight="1" x14ac:dyDescent="0.15">
      <c r="A671" s="31"/>
      <c r="B671" s="31"/>
      <c r="I671" s="47"/>
      <c r="J671" s="44"/>
      <c r="K671" s="90"/>
    </row>
    <row r="672" spans="1:11" ht="30.75" customHeight="1" x14ac:dyDescent="0.15">
      <c r="A672" s="31"/>
      <c r="B672" s="31"/>
      <c r="I672" s="47"/>
      <c r="J672" s="44"/>
      <c r="K672" s="90"/>
    </row>
    <row r="673" spans="1:11" ht="30.75" customHeight="1" x14ac:dyDescent="0.15">
      <c r="A673" s="31"/>
      <c r="B673" s="31"/>
      <c r="I673" s="47"/>
      <c r="J673" s="44"/>
      <c r="K673" s="90"/>
    </row>
    <row r="674" spans="1:11" ht="30.75" customHeight="1" x14ac:dyDescent="0.15">
      <c r="A674" s="31"/>
      <c r="B674" s="31"/>
      <c r="I674" s="47"/>
      <c r="J674" s="44"/>
      <c r="K674" s="90"/>
    </row>
    <row r="675" spans="1:11" ht="30.75" customHeight="1" x14ac:dyDescent="0.15">
      <c r="A675" s="31"/>
      <c r="B675" s="31"/>
      <c r="I675" s="47"/>
      <c r="J675" s="44"/>
      <c r="K675" s="90"/>
    </row>
    <row r="676" spans="1:11" ht="30.75" customHeight="1" x14ac:dyDescent="0.15">
      <c r="A676" s="31"/>
      <c r="B676" s="31"/>
      <c r="I676" s="47"/>
      <c r="J676" s="44"/>
      <c r="K676" s="90"/>
    </row>
    <row r="677" spans="1:11" ht="30.75" customHeight="1" x14ac:dyDescent="0.15">
      <c r="A677" s="31"/>
      <c r="B677" s="31"/>
      <c r="I677" s="47"/>
      <c r="J677" s="44"/>
      <c r="K677" s="90"/>
    </row>
    <row r="678" spans="1:11" ht="30.75" customHeight="1" x14ac:dyDescent="0.15">
      <c r="A678" s="31"/>
      <c r="B678" s="31"/>
      <c r="I678" s="47"/>
      <c r="J678" s="44"/>
      <c r="K678" s="90"/>
    </row>
    <row r="679" spans="1:11" ht="30.75" customHeight="1" x14ac:dyDescent="0.15">
      <c r="A679" s="31"/>
      <c r="B679" s="31"/>
      <c r="I679" s="47"/>
      <c r="J679" s="44"/>
      <c r="K679" s="90"/>
    </row>
    <row r="680" spans="1:11" ht="30.75" customHeight="1" x14ac:dyDescent="0.15">
      <c r="A680" s="31"/>
      <c r="B680" s="31"/>
      <c r="I680" s="47"/>
      <c r="J680" s="44"/>
      <c r="K680" s="90"/>
    </row>
    <row r="681" spans="1:11" ht="30.75" customHeight="1" x14ac:dyDescent="0.15">
      <c r="A681" s="31"/>
      <c r="B681" s="31"/>
      <c r="I681" s="47"/>
      <c r="J681" s="44"/>
      <c r="K681" s="90"/>
    </row>
    <row r="682" spans="1:11" ht="30.75" customHeight="1" x14ac:dyDescent="0.15">
      <c r="A682" s="31"/>
      <c r="B682" s="31"/>
      <c r="I682" s="47"/>
      <c r="J682" s="44"/>
      <c r="K682" s="90"/>
    </row>
    <row r="683" spans="1:11" ht="30.75" customHeight="1" x14ac:dyDescent="0.15">
      <c r="A683" s="31"/>
      <c r="B683" s="31"/>
      <c r="I683" s="47"/>
      <c r="J683" s="44"/>
      <c r="K683" s="90"/>
    </row>
    <row r="684" spans="1:11" ht="30.75" customHeight="1" x14ac:dyDescent="0.15">
      <c r="A684" s="31"/>
      <c r="B684" s="31"/>
      <c r="I684" s="47"/>
      <c r="J684" s="44"/>
      <c r="K684" s="90"/>
    </row>
    <row r="685" spans="1:11" ht="30.75" customHeight="1" x14ac:dyDescent="0.15">
      <c r="A685" s="31"/>
      <c r="B685" s="31"/>
      <c r="I685" s="47"/>
      <c r="J685" s="44"/>
      <c r="K685" s="90"/>
    </row>
    <row r="686" spans="1:11" ht="30.75" customHeight="1" x14ac:dyDescent="0.15">
      <c r="A686" s="31"/>
      <c r="B686" s="31"/>
      <c r="I686" s="47"/>
      <c r="J686" s="44"/>
      <c r="K686" s="90"/>
    </row>
    <row r="687" spans="1:11" ht="30.75" customHeight="1" x14ac:dyDescent="0.15">
      <c r="A687" s="31"/>
      <c r="B687" s="31"/>
      <c r="I687" s="47"/>
      <c r="J687" s="44"/>
      <c r="K687" s="90"/>
    </row>
    <row r="688" spans="1:11" ht="30.75" customHeight="1" x14ac:dyDescent="0.15">
      <c r="A688" s="31"/>
      <c r="B688" s="31"/>
      <c r="I688" s="47"/>
      <c r="J688" s="44"/>
      <c r="K688" s="90"/>
    </row>
    <row r="689" spans="1:11" ht="30.75" customHeight="1" x14ac:dyDescent="0.15">
      <c r="A689" s="31"/>
      <c r="B689" s="31"/>
      <c r="I689" s="47"/>
      <c r="J689" s="44"/>
      <c r="K689" s="90"/>
    </row>
    <row r="690" spans="1:11" ht="30.75" customHeight="1" x14ac:dyDescent="0.15">
      <c r="A690" s="31"/>
      <c r="B690" s="31"/>
      <c r="I690" s="47"/>
      <c r="J690" s="44"/>
      <c r="K690" s="90"/>
    </row>
    <row r="691" spans="1:11" ht="30.75" customHeight="1" x14ac:dyDescent="0.15">
      <c r="A691" s="31"/>
      <c r="B691" s="31"/>
      <c r="I691" s="47"/>
      <c r="J691" s="44"/>
      <c r="K691" s="90"/>
    </row>
    <row r="692" spans="1:11" ht="30.75" customHeight="1" x14ac:dyDescent="0.15">
      <c r="A692" s="31"/>
      <c r="B692" s="31"/>
      <c r="I692" s="47"/>
      <c r="J692" s="44"/>
      <c r="K692" s="90"/>
    </row>
    <row r="693" spans="1:11" ht="30.75" customHeight="1" x14ac:dyDescent="0.15">
      <c r="A693" s="31"/>
      <c r="B693" s="31"/>
      <c r="I693" s="47"/>
      <c r="J693" s="44"/>
      <c r="K693" s="90"/>
    </row>
    <row r="694" spans="1:11" ht="30.75" customHeight="1" x14ac:dyDescent="0.15">
      <c r="A694" s="31"/>
      <c r="B694" s="31"/>
      <c r="I694" s="47"/>
      <c r="J694" s="44"/>
      <c r="K694" s="90"/>
    </row>
    <row r="695" spans="1:11" ht="30.75" customHeight="1" x14ac:dyDescent="0.15">
      <c r="A695" s="31"/>
      <c r="B695" s="31"/>
      <c r="I695" s="47"/>
      <c r="J695" s="44"/>
      <c r="K695" s="90"/>
    </row>
    <row r="696" spans="1:11" ht="30.75" customHeight="1" x14ac:dyDescent="0.15">
      <c r="A696" s="31"/>
      <c r="B696" s="31"/>
      <c r="I696" s="47"/>
      <c r="J696" s="44"/>
      <c r="K696" s="90"/>
    </row>
    <row r="697" spans="1:11" ht="30.75" customHeight="1" x14ac:dyDescent="0.15">
      <c r="A697" s="31"/>
      <c r="B697" s="31"/>
      <c r="I697" s="47"/>
      <c r="J697" s="44"/>
      <c r="K697" s="90"/>
    </row>
    <row r="698" spans="1:11" ht="30.75" customHeight="1" x14ac:dyDescent="0.15">
      <c r="A698" s="31"/>
      <c r="B698" s="31"/>
      <c r="I698" s="47"/>
      <c r="J698" s="44"/>
      <c r="K698" s="90"/>
    </row>
    <row r="699" spans="1:11" ht="30.75" customHeight="1" x14ac:dyDescent="0.15">
      <c r="A699" s="31"/>
      <c r="B699" s="31"/>
      <c r="I699" s="47"/>
      <c r="J699" s="44"/>
      <c r="K699" s="90"/>
    </row>
    <row r="700" spans="1:11" ht="30.75" customHeight="1" x14ac:dyDescent="0.15">
      <c r="A700" s="31"/>
      <c r="B700" s="31"/>
      <c r="I700" s="47"/>
      <c r="J700" s="44"/>
      <c r="K700" s="90"/>
    </row>
    <row r="701" spans="1:11" ht="30.75" customHeight="1" x14ac:dyDescent="0.15">
      <c r="A701" s="31"/>
      <c r="B701" s="31"/>
      <c r="I701" s="47"/>
      <c r="J701" s="44"/>
      <c r="K701" s="90"/>
    </row>
    <row r="702" spans="1:11" ht="30.75" customHeight="1" x14ac:dyDescent="0.15">
      <c r="A702" s="31"/>
      <c r="B702" s="31"/>
      <c r="I702" s="47"/>
      <c r="J702" s="44"/>
      <c r="K702" s="90"/>
    </row>
    <row r="703" spans="1:11" ht="30.75" customHeight="1" x14ac:dyDescent="0.15">
      <c r="A703" s="31"/>
      <c r="B703" s="31"/>
      <c r="I703" s="47"/>
      <c r="J703" s="44"/>
      <c r="K703" s="90"/>
    </row>
    <row r="704" spans="1:11" ht="30.75" customHeight="1" x14ac:dyDescent="0.15">
      <c r="A704" s="31"/>
      <c r="B704" s="31"/>
      <c r="I704" s="47"/>
      <c r="J704" s="44"/>
      <c r="K704" s="90"/>
    </row>
    <row r="705" spans="1:11" ht="30.75" customHeight="1" x14ac:dyDescent="0.15">
      <c r="A705" s="31"/>
      <c r="B705" s="31"/>
      <c r="I705" s="47"/>
      <c r="J705" s="44"/>
      <c r="K705" s="90"/>
    </row>
    <row r="706" spans="1:11" ht="30.75" customHeight="1" x14ac:dyDescent="0.15">
      <c r="A706" s="31"/>
      <c r="B706" s="31"/>
      <c r="I706" s="47"/>
      <c r="J706" s="44"/>
      <c r="K706" s="90"/>
    </row>
    <row r="707" spans="1:11" ht="30.75" customHeight="1" x14ac:dyDescent="0.15">
      <c r="A707" s="31"/>
      <c r="B707" s="31"/>
      <c r="I707" s="47"/>
      <c r="J707" s="44"/>
      <c r="K707" s="90"/>
    </row>
    <row r="708" spans="1:11" ht="30.75" customHeight="1" x14ac:dyDescent="0.15">
      <c r="A708" s="31"/>
      <c r="B708" s="31"/>
      <c r="I708" s="47"/>
      <c r="J708" s="44"/>
      <c r="K708" s="90"/>
    </row>
    <row r="709" spans="1:11" ht="30.75" customHeight="1" x14ac:dyDescent="0.15">
      <c r="A709" s="31"/>
      <c r="B709" s="31"/>
      <c r="I709" s="47"/>
      <c r="J709" s="44"/>
      <c r="K709" s="90"/>
    </row>
    <row r="710" spans="1:11" ht="30.75" customHeight="1" x14ac:dyDescent="0.15">
      <c r="A710" s="31"/>
      <c r="B710" s="31"/>
      <c r="I710" s="47"/>
      <c r="J710" s="44"/>
      <c r="K710" s="90"/>
    </row>
    <row r="711" spans="1:11" ht="30.75" customHeight="1" x14ac:dyDescent="0.15">
      <c r="A711" s="31"/>
      <c r="B711" s="31"/>
      <c r="I711" s="47"/>
      <c r="J711" s="44"/>
      <c r="K711" s="90"/>
    </row>
    <row r="712" spans="1:11" ht="30.75" customHeight="1" x14ac:dyDescent="0.15">
      <c r="A712" s="31"/>
      <c r="B712" s="31"/>
      <c r="I712" s="47"/>
      <c r="J712" s="44"/>
      <c r="K712" s="90"/>
    </row>
    <row r="713" spans="1:11" ht="30.75" customHeight="1" x14ac:dyDescent="0.15">
      <c r="A713" s="31"/>
      <c r="B713" s="31"/>
      <c r="I713" s="47"/>
      <c r="J713" s="44"/>
      <c r="K713" s="90"/>
    </row>
    <row r="714" spans="1:11" ht="30.75" customHeight="1" x14ac:dyDescent="0.15">
      <c r="A714" s="31"/>
      <c r="B714" s="31"/>
      <c r="I714" s="47"/>
      <c r="J714" s="44"/>
      <c r="K714" s="90"/>
    </row>
    <row r="715" spans="1:11" ht="30.75" customHeight="1" x14ac:dyDescent="0.15">
      <c r="A715" s="31"/>
      <c r="B715" s="31"/>
      <c r="I715" s="47"/>
      <c r="J715" s="44"/>
      <c r="K715" s="90"/>
    </row>
    <row r="716" spans="1:11" ht="30.75" customHeight="1" x14ac:dyDescent="0.15">
      <c r="A716" s="31"/>
      <c r="B716" s="31"/>
      <c r="I716" s="47"/>
      <c r="J716" s="44"/>
      <c r="K716" s="90"/>
    </row>
    <row r="717" spans="1:11" ht="30.75" customHeight="1" x14ac:dyDescent="0.15">
      <c r="A717" s="31"/>
      <c r="B717" s="31"/>
      <c r="I717" s="47"/>
      <c r="J717" s="44"/>
      <c r="K717" s="90"/>
    </row>
    <row r="718" spans="1:11" ht="30.75" customHeight="1" x14ac:dyDescent="0.15">
      <c r="A718" s="31"/>
      <c r="B718" s="31"/>
      <c r="I718" s="47"/>
      <c r="J718" s="44"/>
      <c r="K718" s="90"/>
    </row>
    <row r="719" spans="1:11" ht="30.75" customHeight="1" x14ac:dyDescent="0.15">
      <c r="A719" s="31"/>
      <c r="B719" s="31"/>
      <c r="I719" s="47"/>
      <c r="J719" s="44"/>
      <c r="K719" s="90"/>
    </row>
    <row r="720" spans="1:11" ht="30.75" customHeight="1" x14ac:dyDescent="0.15">
      <c r="A720" s="31"/>
      <c r="B720" s="31"/>
      <c r="I720" s="47"/>
      <c r="J720" s="44"/>
      <c r="K720" s="90"/>
    </row>
    <row r="721" spans="1:11" ht="30.75" customHeight="1" x14ac:dyDescent="0.15">
      <c r="A721" s="31"/>
      <c r="B721" s="31"/>
      <c r="I721" s="47"/>
      <c r="J721" s="44"/>
      <c r="K721" s="90"/>
    </row>
    <row r="722" spans="1:11" ht="30.75" customHeight="1" x14ac:dyDescent="0.15">
      <c r="A722" s="31"/>
      <c r="B722" s="31"/>
      <c r="I722" s="47"/>
      <c r="J722" s="44"/>
      <c r="K722" s="90"/>
    </row>
    <row r="723" spans="1:11" ht="30.75" customHeight="1" x14ac:dyDescent="0.15">
      <c r="A723" s="31"/>
      <c r="B723" s="31"/>
      <c r="I723" s="47"/>
      <c r="J723" s="44"/>
      <c r="K723" s="90"/>
    </row>
    <row r="724" spans="1:11" ht="30.75" customHeight="1" x14ac:dyDescent="0.15">
      <c r="A724" s="31"/>
      <c r="B724" s="31"/>
      <c r="I724" s="47"/>
      <c r="J724" s="44"/>
      <c r="K724" s="90"/>
    </row>
    <row r="725" spans="1:11" ht="30.75" customHeight="1" x14ac:dyDescent="0.15">
      <c r="A725" s="31"/>
      <c r="B725" s="31"/>
      <c r="I725" s="47"/>
      <c r="J725" s="44"/>
      <c r="K725" s="90"/>
    </row>
    <row r="726" spans="1:11" ht="30.75" customHeight="1" x14ac:dyDescent="0.15">
      <c r="A726" s="31"/>
      <c r="B726" s="31"/>
      <c r="I726" s="47"/>
      <c r="J726" s="44"/>
      <c r="K726" s="90"/>
    </row>
    <row r="727" spans="1:11" ht="30.75" customHeight="1" x14ac:dyDescent="0.15">
      <c r="A727" s="31"/>
      <c r="B727" s="31"/>
      <c r="I727" s="47"/>
      <c r="J727" s="44"/>
      <c r="K727" s="90"/>
    </row>
    <row r="728" spans="1:11" ht="30.75" customHeight="1" x14ac:dyDescent="0.15">
      <c r="A728" s="31"/>
      <c r="B728" s="31"/>
      <c r="I728" s="47"/>
      <c r="J728" s="44"/>
      <c r="K728" s="90"/>
    </row>
    <row r="729" spans="1:11" ht="30.75" customHeight="1" x14ac:dyDescent="0.15">
      <c r="A729" s="31"/>
      <c r="B729" s="31"/>
      <c r="I729" s="47"/>
      <c r="J729" s="44"/>
      <c r="K729" s="90"/>
    </row>
    <row r="730" spans="1:11" ht="30.75" customHeight="1" x14ac:dyDescent="0.15">
      <c r="A730" s="31"/>
      <c r="B730" s="31"/>
      <c r="I730" s="47"/>
      <c r="J730" s="44"/>
      <c r="K730" s="90"/>
    </row>
    <row r="731" spans="1:11" ht="30.75" customHeight="1" x14ac:dyDescent="0.15">
      <c r="A731" s="31"/>
      <c r="B731" s="31"/>
      <c r="I731" s="47"/>
      <c r="J731" s="44"/>
      <c r="K731" s="90"/>
    </row>
    <row r="732" spans="1:11" ht="30.75" customHeight="1" x14ac:dyDescent="0.15">
      <c r="A732" s="31"/>
      <c r="B732" s="31"/>
      <c r="I732" s="47"/>
      <c r="J732" s="44"/>
      <c r="K732" s="90"/>
    </row>
    <row r="733" spans="1:11" ht="30.75" customHeight="1" x14ac:dyDescent="0.15">
      <c r="A733" s="31"/>
      <c r="B733" s="31"/>
      <c r="I733" s="47"/>
      <c r="J733" s="44"/>
      <c r="K733" s="90"/>
    </row>
    <row r="734" spans="1:11" ht="30.75" customHeight="1" x14ac:dyDescent="0.15">
      <c r="A734" s="31"/>
      <c r="B734" s="31"/>
      <c r="I734" s="47"/>
      <c r="J734" s="44"/>
      <c r="K734" s="90"/>
    </row>
    <row r="735" spans="1:11" ht="30.75" customHeight="1" x14ac:dyDescent="0.15">
      <c r="A735" s="31"/>
      <c r="B735" s="31"/>
      <c r="I735" s="47"/>
      <c r="J735" s="44"/>
      <c r="K735" s="90"/>
    </row>
    <row r="736" spans="1:11" ht="30.75" customHeight="1" x14ac:dyDescent="0.15">
      <c r="A736" s="31"/>
      <c r="B736" s="31"/>
      <c r="I736" s="47"/>
      <c r="J736" s="44"/>
      <c r="K736" s="90"/>
    </row>
    <row r="737" spans="1:11" ht="30.75" customHeight="1" x14ac:dyDescent="0.15">
      <c r="A737" s="31"/>
      <c r="B737" s="31"/>
      <c r="I737" s="47"/>
      <c r="J737" s="44"/>
      <c r="K737" s="90"/>
    </row>
    <row r="738" spans="1:11" ht="30.75" customHeight="1" x14ac:dyDescent="0.15">
      <c r="A738" s="31"/>
      <c r="B738" s="31"/>
      <c r="I738" s="47"/>
      <c r="J738" s="44"/>
      <c r="K738" s="90"/>
    </row>
    <row r="739" spans="1:11" ht="30.75" customHeight="1" x14ac:dyDescent="0.15">
      <c r="A739" s="31"/>
      <c r="B739" s="31"/>
      <c r="I739" s="47"/>
      <c r="J739" s="44"/>
      <c r="K739" s="90"/>
    </row>
    <row r="740" spans="1:11" ht="30.75" customHeight="1" x14ac:dyDescent="0.15">
      <c r="A740" s="31"/>
      <c r="B740" s="31"/>
      <c r="I740" s="47"/>
      <c r="J740" s="44"/>
      <c r="K740" s="90"/>
    </row>
    <row r="741" spans="1:11" ht="30.75" customHeight="1" x14ac:dyDescent="0.15">
      <c r="A741" s="31"/>
      <c r="B741" s="31"/>
      <c r="I741" s="47"/>
      <c r="J741" s="44"/>
      <c r="K741" s="90"/>
    </row>
    <row r="742" spans="1:11" ht="30.75" customHeight="1" x14ac:dyDescent="0.15">
      <c r="A742" s="31"/>
      <c r="B742" s="31"/>
      <c r="I742" s="47"/>
      <c r="J742" s="44"/>
      <c r="K742" s="90"/>
    </row>
    <row r="743" spans="1:11" ht="30.75" customHeight="1" x14ac:dyDescent="0.15">
      <c r="A743" s="31"/>
      <c r="B743" s="31"/>
      <c r="I743" s="47"/>
      <c r="J743" s="44"/>
      <c r="K743" s="90"/>
    </row>
    <row r="744" spans="1:11" ht="30.75" customHeight="1" x14ac:dyDescent="0.15">
      <c r="A744" s="31"/>
      <c r="B744" s="31"/>
      <c r="I744" s="47"/>
      <c r="J744" s="44"/>
      <c r="K744" s="90"/>
    </row>
    <row r="745" spans="1:11" ht="30.75" customHeight="1" x14ac:dyDescent="0.15">
      <c r="A745" s="31"/>
      <c r="B745" s="31"/>
      <c r="I745" s="47"/>
      <c r="J745" s="44"/>
      <c r="K745" s="90"/>
    </row>
    <row r="746" spans="1:11" ht="30.75" customHeight="1" x14ac:dyDescent="0.15">
      <c r="A746" s="31"/>
      <c r="B746" s="31"/>
      <c r="I746" s="47"/>
      <c r="J746" s="44"/>
      <c r="K746" s="90"/>
    </row>
    <row r="747" spans="1:11" ht="30.75" customHeight="1" x14ac:dyDescent="0.15">
      <c r="A747" s="31"/>
      <c r="B747" s="31"/>
      <c r="I747" s="47"/>
      <c r="J747" s="44"/>
      <c r="K747" s="90"/>
    </row>
    <row r="748" spans="1:11" ht="30.75" customHeight="1" x14ac:dyDescent="0.15">
      <c r="A748" s="31"/>
      <c r="B748" s="31"/>
      <c r="I748" s="47"/>
      <c r="J748" s="44"/>
      <c r="K748" s="90"/>
    </row>
    <row r="749" spans="1:11" ht="30.75" customHeight="1" x14ac:dyDescent="0.15">
      <c r="A749" s="31"/>
      <c r="B749" s="31"/>
      <c r="I749" s="47"/>
      <c r="J749" s="44"/>
      <c r="K749" s="90"/>
    </row>
    <row r="750" spans="1:11" ht="30.75" customHeight="1" x14ac:dyDescent="0.15">
      <c r="A750" s="31"/>
      <c r="B750" s="31"/>
      <c r="I750" s="47"/>
      <c r="J750" s="44"/>
      <c r="K750" s="90"/>
    </row>
    <row r="751" spans="1:11" ht="30.75" customHeight="1" x14ac:dyDescent="0.15">
      <c r="A751" s="31"/>
      <c r="B751" s="31"/>
      <c r="I751" s="47"/>
      <c r="J751" s="44"/>
      <c r="K751" s="90"/>
    </row>
    <row r="752" spans="1:11" ht="30.75" customHeight="1" x14ac:dyDescent="0.15">
      <c r="A752" s="31"/>
      <c r="B752" s="31"/>
      <c r="I752" s="47"/>
      <c r="J752" s="44"/>
      <c r="K752" s="90"/>
    </row>
    <row r="753" spans="1:11" ht="30.75" customHeight="1" x14ac:dyDescent="0.15">
      <c r="A753" s="31"/>
      <c r="B753" s="31"/>
      <c r="I753" s="47"/>
      <c r="J753" s="44"/>
      <c r="K753" s="90"/>
    </row>
    <row r="754" spans="1:11" ht="30.75" customHeight="1" x14ac:dyDescent="0.15">
      <c r="A754" s="31"/>
      <c r="B754" s="31"/>
      <c r="I754" s="47"/>
      <c r="J754" s="44"/>
      <c r="K754" s="90"/>
    </row>
    <row r="755" spans="1:11" ht="30.75" customHeight="1" x14ac:dyDescent="0.15">
      <c r="A755" s="31"/>
      <c r="B755" s="31"/>
      <c r="I755" s="47"/>
      <c r="J755" s="44"/>
      <c r="K755" s="90"/>
    </row>
    <row r="756" spans="1:11" ht="30.75" customHeight="1" x14ac:dyDescent="0.15">
      <c r="A756" s="31"/>
      <c r="B756" s="31"/>
      <c r="I756" s="47"/>
      <c r="J756" s="44"/>
      <c r="K756" s="90"/>
    </row>
    <row r="757" spans="1:11" ht="30.75" customHeight="1" x14ac:dyDescent="0.15">
      <c r="A757" s="31"/>
      <c r="B757" s="31"/>
      <c r="I757" s="47"/>
      <c r="J757" s="44"/>
      <c r="K757" s="90"/>
    </row>
    <row r="758" spans="1:11" ht="30.75" customHeight="1" x14ac:dyDescent="0.15">
      <c r="A758" s="31"/>
      <c r="B758" s="31"/>
      <c r="I758" s="47"/>
      <c r="J758" s="44"/>
      <c r="K758" s="90"/>
    </row>
    <row r="759" spans="1:11" x14ac:dyDescent="0.15">
      <c r="A759" s="31"/>
      <c r="B759" s="31"/>
      <c r="I759" s="47"/>
      <c r="J759" s="44"/>
    </row>
  </sheetData>
  <mergeCells count="106">
    <mergeCell ref="A1:F1"/>
    <mergeCell ref="A2:B2"/>
    <mergeCell ref="C2:C3"/>
    <mergeCell ref="D2:H3"/>
    <mergeCell ref="J2:J3"/>
    <mergeCell ref="A4:J4"/>
    <mergeCell ref="D5:D124"/>
    <mergeCell ref="E5:E24"/>
    <mergeCell ref="J5:J24"/>
    <mergeCell ref="E25:E44"/>
    <mergeCell ref="J25:J44"/>
    <mergeCell ref="E45:E64"/>
    <mergeCell ref="J45:J64"/>
    <mergeCell ref="E65:E84"/>
    <mergeCell ref="I2:I3"/>
    <mergeCell ref="D128:E128"/>
    <mergeCell ref="A131:B131"/>
    <mergeCell ref="C131:C132"/>
    <mergeCell ref="D131:H132"/>
    <mergeCell ref="J131:J132"/>
    <mergeCell ref="J65:J84"/>
    <mergeCell ref="E85:E104"/>
    <mergeCell ref="J85:J104"/>
    <mergeCell ref="E105:E124"/>
    <mergeCell ref="J105:J124"/>
    <mergeCell ref="D125:E125"/>
    <mergeCell ref="J125:J127"/>
    <mergeCell ref="D126:E127"/>
    <mergeCell ref="I131:I132"/>
    <mergeCell ref="J174:J193"/>
    <mergeCell ref="E194:E213"/>
    <mergeCell ref="F194:H194"/>
    <mergeCell ref="J194:J213"/>
    <mergeCell ref="E214:E233"/>
    <mergeCell ref="F214:H214"/>
    <mergeCell ref="J214:J233"/>
    <mergeCell ref="A133:J133"/>
    <mergeCell ref="D134:D253"/>
    <mergeCell ref="E134:E153"/>
    <mergeCell ref="F134:H134"/>
    <mergeCell ref="J134:J153"/>
    <mergeCell ref="E154:E173"/>
    <mergeCell ref="F154:H154"/>
    <mergeCell ref="J154:J173"/>
    <mergeCell ref="E174:E193"/>
    <mergeCell ref="F174:H174"/>
    <mergeCell ref="E234:E253"/>
    <mergeCell ref="F234:H234"/>
    <mergeCell ref="J234:J253"/>
    <mergeCell ref="A256:B256"/>
    <mergeCell ref="C256:C257"/>
    <mergeCell ref="D256:H257"/>
    <mergeCell ref="J256:J257"/>
    <mergeCell ref="J299:J318"/>
    <mergeCell ref="E319:E338"/>
    <mergeCell ref="F319:H319"/>
    <mergeCell ref="J319:J338"/>
    <mergeCell ref="I256:I257"/>
    <mergeCell ref="E339:E358"/>
    <mergeCell ref="F339:H339"/>
    <mergeCell ref="J339:J358"/>
    <mergeCell ref="A258:J258"/>
    <mergeCell ref="D259:D378"/>
    <mergeCell ref="E259:E278"/>
    <mergeCell ref="F259:H259"/>
    <mergeCell ref="J259:J278"/>
    <mergeCell ref="E279:E298"/>
    <mergeCell ref="F279:H279"/>
    <mergeCell ref="J279:J298"/>
    <mergeCell ref="E299:E318"/>
    <mergeCell ref="F299:H299"/>
    <mergeCell ref="E359:E378"/>
    <mergeCell ref="F359:H359"/>
    <mergeCell ref="J359:J378"/>
    <mergeCell ref="A381:B381"/>
    <mergeCell ref="C381:C382"/>
    <mergeCell ref="D381:H382"/>
    <mergeCell ref="J381:J382"/>
    <mergeCell ref="J424:J443"/>
    <mergeCell ref="E444:E463"/>
    <mergeCell ref="F444:H444"/>
    <mergeCell ref="J444:J463"/>
    <mergeCell ref="I381:I382"/>
    <mergeCell ref="E464:E483"/>
    <mergeCell ref="F464:H464"/>
    <mergeCell ref="J464:J483"/>
    <mergeCell ref="A383:J383"/>
    <mergeCell ref="D384:D503"/>
    <mergeCell ref="E384:E403"/>
    <mergeCell ref="F384:H384"/>
    <mergeCell ref="J384:J403"/>
    <mergeCell ref="E404:E423"/>
    <mergeCell ref="F404:H404"/>
    <mergeCell ref="J404:J423"/>
    <mergeCell ref="E424:E443"/>
    <mergeCell ref="F424:H424"/>
    <mergeCell ref="A508:J508"/>
    <mergeCell ref="D509:D514"/>
    <mergeCell ref="E484:E503"/>
    <mergeCell ref="F484:H484"/>
    <mergeCell ref="J484:J503"/>
    <mergeCell ref="A506:B506"/>
    <mergeCell ref="C506:C507"/>
    <mergeCell ref="D506:H507"/>
    <mergeCell ref="J506:J507"/>
    <mergeCell ref="I506:I507"/>
  </mergeCells>
  <phoneticPr fontId="12"/>
  <pageMargins left="0.70866141732283472" right="0.70866141732283472" top="0.35433070866141736" bottom="0.35433070866141736" header="0.31496062992125984" footer="0.31496062992125984"/>
  <pageSetup paperSize="9" scale="22" fitToHeight="0" orientation="portrait" r:id="rId1"/>
  <headerFooter>
    <oddHeader>&amp;C&amp;P</oddHeader>
  </headerFooter>
  <rowBreaks count="4" manualBreakCount="4">
    <brk id="129" max="16383" man="1"/>
    <brk id="254" max="16383" man="1"/>
    <brk id="379" max="16383" man="1"/>
    <brk id="5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L391"/>
  <sheetViews>
    <sheetView view="pageBreakPreview" zoomScale="50" zoomScaleNormal="80" zoomScaleSheetLayoutView="50" zoomScalePageLayoutView="70" workbookViewId="0">
      <selection activeCell="E83" sqref="E83"/>
    </sheetView>
  </sheetViews>
  <sheetFormatPr defaultRowHeight="13.5" x14ac:dyDescent="0.15"/>
  <cols>
    <col min="1" max="2" width="15.125" style="125" customWidth="1"/>
    <col min="3" max="3" width="69.875" style="125" bestFit="1" customWidth="1"/>
    <col min="4" max="4" width="54" style="130" customWidth="1"/>
    <col min="5" max="5" width="57.25" style="125" bestFit="1" customWidth="1"/>
    <col min="6" max="6" width="28.75" style="125" customWidth="1"/>
    <col min="7" max="7" width="36.25" style="125" customWidth="1"/>
    <col min="8" max="8" width="30.875" style="132" customWidth="1"/>
    <col min="9" max="9" width="15.625" style="125" customWidth="1"/>
    <col min="10" max="10" width="15.125" style="125" customWidth="1"/>
    <col min="11" max="16384" width="9" style="125"/>
  </cols>
  <sheetData>
    <row r="1" spans="1:10" ht="30" customHeight="1" x14ac:dyDescent="0.15">
      <c r="A1" s="34" t="s">
        <v>154</v>
      </c>
      <c r="B1" s="32"/>
      <c r="C1" s="31"/>
      <c r="D1" s="42"/>
      <c r="E1" s="31"/>
      <c r="F1" s="31"/>
      <c r="G1" s="31"/>
      <c r="H1" s="55"/>
      <c r="I1" s="53"/>
      <c r="J1" s="32"/>
    </row>
    <row r="2" spans="1:10" ht="35.25" customHeight="1" x14ac:dyDescent="0.15">
      <c r="A2" s="202" t="s">
        <v>2</v>
      </c>
      <c r="B2" s="202"/>
      <c r="C2" s="200" t="s">
        <v>3</v>
      </c>
      <c r="D2" s="202" t="s">
        <v>4</v>
      </c>
      <c r="E2" s="202"/>
      <c r="F2" s="202"/>
      <c r="G2" s="202"/>
      <c r="H2" s="202"/>
      <c r="I2" s="220" t="s">
        <v>491</v>
      </c>
      <c r="J2" s="202" t="s">
        <v>8</v>
      </c>
    </row>
    <row r="3" spans="1:10" ht="35.25" customHeight="1" x14ac:dyDescent="0.15">
      <c r="A3" s="153" t="s">
        <v>0</v>
      </c>
      <c r="B3" s="153" t="s">
        <v>1</v>
      </c>
      <c r="C3" s="201"/>
      <c r="D3" s="202"/>
      <c r="E3" s="202"/>
      <c r="F3" s="202"/>
      <c r="G3" s="202"/>
      <c r="H3" s="202"/>
      <c r="I3" s="221"/>
      <c r="J3" s="202"/>
    </row>
    <row r="4" spans="1:10" ht="35.25" customHeight="1" x14ac:dyDescent="0.15">
      <c r="A4" s="147" t="s">
        <v>222</v>
      </c>
      <c r="B4" s="147">
        <v>1111</v>
      </c>
      <c r="C4" s="50" t="s">
        <v>1511</v>
      </c>
      <c r="D4" s="318" t="s">
        <v>263</v>
      </c>
      <c r="E4" s="164" t="s">
        <v>278</v>
      </c>
      <c r="F4" s="80"/>
      <c r="G4" s="57"/>
      <c r="H4" s="58"/>
      <c r="I4" s="51">
        <v>1798</v>
      </c>
      <c r="J4" s="147" t="s">
        <v>9</v>
      </c>
    </row>
    <row r="5" spans="1:10" ht="35.25" customHeight="1" x14ac:dyDescent="0.15">
      <c r="A5" s="147" t="s">
        <v>222</v>
      </c>
      <c r="B5" s="147">
        <v>1112</v>
      </c>
      <c r="C5" s="50" t="s">
        <v>1512</v>
      </c>
      <c r="D5" s="206"/>
      <c r="E5" s="81" t="s">
        <v>272</v>
      </c>
      <c r="F5" s="185" t="s">
        <v>1510</v>
      </c>
      <c r="G5" s="185"/>
      <c r="H5" s="157" t="s">
        <v>280</v>
      </c>
      <c r="I5" s="51">
        <v>59</v>
      </c>
      <c r="J5" s="147" t="s">
        <v>10</v>
      </c>
    </row>
    <row r="6" spans="1:10" ht="35.25" customHeight="1" x14ac:dyDescent="0.15">
      <c r="A6" s="147" t="s">
        <v>221</v>
      </c>
      <c r="B6" s="147">
        <v>1121</v>
      </c>
      <c r="C6" s="50" t="s">
        <v>1513</v>
      </c>
      <c r="D6" s="206"/>
      <c r="E6" s="164" t="s">
        <v>305</v>
      </c>
      <c r="F6" s="80"/>
      <c r="G6" s="57"/>
      <c r="H6" s="157"/>
      <c r="I6" s="51">
        <v>3621</v>
      </c>
      <c r="J6" s="147" t="s">
        <v>9</v>
      </c>
    </row>
    <row r="7" spans="1:10" ht="35.25" customHeight="1" x14ac:dyDescent="0.15">
      <c r="A7" s="147" t="s">
        <v>221</v>
      </c>
      <c r="B7" s="147">
        <v>1122</v>
      </c>
      <c r="C7" s="50" t="s">
        <v>1514</v>
      </c>
      <c r="D7" s="207"/>
      <c r="E7" s="81" t="s">
        <v>279</v>
      </c>
      <c r="F7" s="185" t="s">
        <v>1510</v>
      </c>
      <c r="G7" s="185"/>
      <c r="H7" s="157" t="s">
        <v>281</v>
      </c>
      <c r="I7" s="51">
        <v>119</v>
      </c>
      <c r="J7" s="147" t="s">
        <v>10</v>
      </c>
    </row>
    <row r="8" spans="1:10" ht="35.25" customHeight="1" x14ac:dyDescent="0.15">
      <c r="A8" s="147" t="s">
        <v>221</v>
      </c>
      <c r="B8" s="147" t="s">
        <v>286</v>
      </c>
      <c r="C8" s="50" t="s">
        <v>1515</v>
      </c>
      <c r="D8" s="204" t="s">
        <v>282</v>
      </c>
      <c r="E8" s="204" t="s">
        <v>263</v>
      </c>
      <c r="F8" s="169" t="s">
        <v>278</v>
      </c>
      <c r="G8" s="57"/>
      <c r="H8" s="157" t="s">
        <v>283</v>
      </c>
      <c r="I8" s="124">
        <v>-18</v>
      </c>
      <c r="J8" s="147" t="s">
        <v>9</v>
      </c>
    </row>
    <row r="9" spans="1:10" ht="35.25" customHeight="1" x14ac:dyDescent="0.15">
      <c r="A9" s="147" t="s">
        <v>221</v>
      </c>
      <c r="B9" s="147" t="s">
        <v>287</v>
      </c>
      <c r="C9" s="50" t="s">
        <v>1516</v>
      </c>
      <c r="D9" s="205"/>
      <c r="E9" s="205"/>
      <c r="F9" s="82"/>
      <c r="G9" s="80" t="s">
        <v>1510</v>
      </c>
      <c r="H9" s="157" t="s">
        <v>284</v>
      </c>
      <c r="I9" s="124">
        <v>-1</v>
      </c>
      <c r="J9" s="147" t="s">
        <v>10</v>
      </c>
    </row>
    <row r="10" spans="1:10" ht="35.25" customHeight="1" x14ac:dyDescent="0.15">
      <c r="A10" s="147" t="s">
        <v>221</v>
      </c>
      <c r="B10" s="147" t="s">
        <v>288</v>
      </c>
      <c r="C10" s="50" t="s">
        <v>1517</v>
      </c>
      <c r="D10" s="205"/>
      <c r="E10" s="205"/>
      <c r="F10" s="168" t="s">
        <v>305</v>
      </c>
      <c r="G10" s="57"/>
      <c r="H10" s="157" t="s">
        <v>285</v>
      </c>
      <c r="I10" s="124">
        <v>-36</v>
      </c>
      <c r="J10" s="147" t="s">
        <v>9</v>
      </c>
    </row>
    <row r="11" spans="1:10" ht="35.25" customHeight="1" x14ac:dyDescent="0.15">
      <c r="A11" s="147" t="s">
        <v>221</v>
      </c>
      <c r="B11" s="147" t="s">
        <v>289</v>
      </c>
      <c r="C11" s="50" t="s">
        <v>1518</v>
      </c>
      <c r="D11" s="208"/>
      <c r="E11" s="208"/>
      <c r="F11" s="83"/>
      <c r="G11" s="80" t="s">
        <v>1510</v>
      </c>
      <c r="H11" s="157" t="s">
        <v>284</v>
      </c>
      <c r="I11" s="124">
        <v>-1</v>
      </c>
      <c r="J11" s="147" t="s">
        <v>10</v>
      </c>
    </row>
    <row r="12" spans="1:10" ht="35.25" customHeight="1" x14ac:dyDescent="0.15">
      <c r="A12" s="147" t="s">
        <v>221</v>
      </c>
      <c r="B12" s="147" t="s">
        <v>290</v>
      </c>
      <c r="C12" s="50" t="s">
        <v>1519</v>
      </c>
      <c r="D12" s="204" t="s">
        <v>303</v>
      </c>
      <c r="E12" s="204" t="s">
        <v>263</v>
      </c>
      <c r="F12" s="169" t="s">
        <v>278</v>
      </c>
      <c r="G12" s="57"/>
      <c r="H12" s="157" t="s">
        <v>283</v>
      </c>
      <c r="I12" s="124">
        <v>-18</v>
      </c>
      <c r="J12" s="147" t="s">
        <v>9</v>
      </c>
    </row>
    <row r="13" spans="1:10" ht="35.25" customHeight="1" x14ac:dyDescent="0.15">
      <c r="A13" s="147" t="s">
        <v>221</v>
      </c>
      <c r="B13" s="147" t="s">
        <v>291</v>
      </c>
      <c r="C13" s="50" t="s">
        <v>1520</v>
      </c>
      <c r="D13" s="205"/>
      <c r="E13" s="205"/>
      <c r="F13" s="82"/>
      <c r="G13" s="80" t="s">
        <v>1510</v>
      </c>
      <c r="H13" s="157" t="s">
        <v>284</v>
      </c>
      <c r="I13" s="124">
        <v>-1</v>
      </c>
      <c r="J13" s="147" t="s">
        <v>10</v>
      </c>
    </row>
    <row r="14" spans="1:10" ht="35.25" customHeight="1" x14ac:dyDescent="0.15">
      <c r="A14" s="147" t="s">
        <v>221</v>
      </c>
      <c r="B14" s="147" t="s">
        <v>292</v>
      </c>
      <c r="C14" s="50" t="s">
        <v>1521</v>
      </c>
      <c r="D14" s="205"/>
      <c r="E14" s="205"/>
      <c r="F14" s="168" t="s">
        <v>305</v>
      </c>
      <c r="G14" s="57"/>
      <c r="H14" s="157" t="s">
        <v>285</v>
      </c>
      <c r="I14" s="124">
        <v>-36</v>
      </c>
      <c r="J14" s="147" t="s">
        <v>9</v>
      </c>
    </row>
    <row r="15" spans="1:10" ht="35.25" customHeight="1" x14ac:dyDescent="0.15">
      <c r="A15" s="147" t="s">
        <v>221</v>
      </c>
      <c r="B15" s="147" t="s">
        <v>293</v>
      </c>
      <c r="C15" s="50" t="s">
        <v>1522</v>
      </c>
      <c r="D15" s="208"/>
      <c r="E15" s="208"/>
      <c r="F15" s="83"/>
      <c r="G15" s="80" t="s">
        <v>1510</v>
      </c>
      <c r="H15" s="157" t="s">
        <v>284</v>
      </c>
      <c r="I15" s="124">
        <v>-1</v>
      </c>
      <c r="J15" s="147" t="s">
        <v>10</v>
      </c>
    </row>
    <row r="16" spans="1:10" ht="35.25" customHeight="1" x14ac:dyDescent="0.15">
      <c r="A16" s="147" t="s">
        <v>221</v>
      </c>
      <c r="B16" s="147">
        <v>8110</v>
      </c>
      <c r="C16" s="50" t="s">
        <v>102</v>
      </c>
      <c r="D16" s="324" t="s">
        <v>28</v>
      </c>
      <c r="E16" s="325"/>
      <c r="F16" s="328" t="s">
        <v>294</v>
      </c>
      <c r="G16" s="316"/>
      <c r="H16" s="214"/>
      <c r="I16" s="124"/>
      <c r="J16" s="147" t="s">
        <v>9</v>
      </c>
    </row>
    <row r="17" spans="1:10" ht="35.25" customHeight="1" x14ac:dyDescent="0.15">
      <c r="A17" s="147" t="s">
        <v>221</v>
      </c>
      <c r="B17" s="147">
        <v>8111</v>
      </c>
      <c r="C17" s="50" t="s">
        <v>103</v>
      </c>
      <c r="D17" s="326"/>
      <c r="E17" s="327"/>
      <c r="F17" s="329" t="s">
        <v>294</v>
      </c>
      <c r="G17" s="316"/>
      <c r="H17" s="214"/>
      <c r="I17" s="124"/>
      <c r="J17" s="147" t="s">
        <v>10</v>
      </c>
    </row>
    <row r="18" spans="1:10" ht="35.25" customHeight="1" x14ac:dyDescent="0.15">
      <c r="A18" s="147" t="s">
        <v>221</v>
      </c>
      <c r="B18" s="147">
        <v>6105</v>
      </c>
      <c r="C18" s="50" t="s">
        <v>106</v>
      </c>
      <c r="D18" s="318" t="s">
        <v>84</v>
      </c>
      <c r="E18" s="184" t="s">
        <v>304</v>
      </c>
      <c r="F18" s="158" t="s">
        <v>24</v>
      </c>
      <c r="G18" s="80"/>
      <c r="H18" s="157" t="s">
        <v>61</v>
      </c>
      <c r="I18" s="124">
        <v>-376</v>
      </c>
      <c r="J18" s="147" t="s">
        <v>9</v>
      </c>
    </row>
    <row r="19" spans="1:10" ht="35.25" customHeight="1" x14ac:dyDescent="0.15">
      <c r="A19" s="147" t="s">
        <v>221</v>
      </c>
      <c r="B19" s="147">
        <v>6106</v>
      </c>
      <c r="C19" s="50" t="s">
        <v>107</v>
      </c>
      <c r="D19" s="207"/>
      <c r="E19" s="184"/>
      <c r="F19" s="158" t="s">
        <v>26</v>
      </c>
      <c r="G19" s="80"/>
      <c r="H19" s="157" t="s">
        <v>62</v>
      </c>
      <c r="I19" s="124">
        <v>-752</v>
      </c>
      <c r="J19" s="147" t="s">
        <v>10</v>
      </c>
    </row>
    <row r="20" spans="1:10" ht="35.25" customHeight="1" x14ac:dyDescent="0.15">
      <c r="A20" s="147" t="s">
        <v>221</v>
      </c>
      <c r="B20" s="147">
        <v>5612</v>
      </c>
      <c r="C20" s="50" t="s">
        <v>306</v>
      </c>
      <c r="D20" s="155" t="s">
        <v>307</v>
      </c>
      <c r="E20" s="149"/>
      <c r="F20" s="80"/>
      <c r="G20" s="80"/>
      <c r="H20" s="157" t="s">
        <v>308</v>
      </c>
      <c r="I20" s="124">
        <v>-47</v>
      </c>
      <c r="J20" s="147" t="s">
        <v>309</v>
      </c>
    </row>
    <row r="21" spans="1:10" ht="35.25" customHeight="1" x14ac:dyDescent="0.15">
      <c r="A21" s="147" t="s">
        <v>221</v>
      </c>
      <c r="B21" s="147">
        <v>5010</v>
      </c>
      <c r="C21" s="50" t="s">
        <v>108</v>
      </c>
      <c r="D21" s="152" t="s">
        <v>310</v>
      </c>
      <c r="E21" s="80"/>
      <c r="F21" s="80"/>
      <c r="G21" s="80"/>
      <c r="H21" s="157" t="s">
        <v>58</v>
      </c>
      <c r="I21" s="124">
        <v>100</v>
      </c>
      <c r="J21" s="187" t="s">
        <v>315</v>
      </c>
    </row>
    <row r="22" spans="1:10" ht="35.25" customHeight="1" x14ac:dyDescent="0.15">
      <c r="A22" s="147" t="s">
        <v>221</v>
      </c>
      <c r="B22" s="147">
        <v>6109</v>
      </c>
      <c r="C22" s="50" t="s">
        <v>105</v>
      </c>
      <c r="D22" s="152" t="s">
        <v>177</v>
      </c>
      <c r="E22" s="80"/>
      <c r="F22" s="80"/>
      <c r="G22" s="80"/>
      <c r="H22" s="157" t="s">
        <v>60</v>
      </c>
      <c r="I22" s="124">
        <v>240</v>
      </c>
      <c r="J22" s="188"/>
    </row>
    <row r="23" spans="1:10" s="126" customFormat="1" ht="35.25" customHeight="1" x14ac:dyDescent="0.15">
      <c r="A23" s="147" t="s">
        <v>221</v>
      </c>
      <c r="B23" s="147">
        <v>6116</v>
      </c>
      <c r="C23" s="50" t="s">
        <v>176</v>
      </c>
      <c r="D23" s="191" t="s">
        <v>178</v>
      </c>
      <c r="E23" s="185"/>
      <c r="F23" s="185"/>
      <c r="G23" s="185"/>
      <c r="H23" s="157" t="s">
        <v>180</v>
      </c>
      <c r="I23" s="124">
        <v>50</v>
      </c>
      <c r="J23" s="188"/>
    </row>
    <row r="24" spans="1:10" ht="35.25" customHeight="1" x14ac:dyDescent="0.15">
      <c r="A24" s="147" t="s">
        <v>221</v>
      </c>
      <c r="B24" s="147">
        <v>5003</v>
      </c>
      <c r="C24" s="50" t="s">
        <v>182</v>
      </c>
      <c r="D24" s="152" t="s">
        <v>179</v>
      </c>
      <c r="E24" s="80"/>
      <c r="F24" s="80"/>
      <c r="G24" s="80"/>
      <c r="H24" s="157" t="s">
        <v>181</v>
      </c>
      <c r="I24" s="124">
        <v>200</v>
      </c>
      <c r="J24" s="188"/>
    </row>
    <row r="25" spans="1:10" ht="35.25" customHeight="1" x14ac:dyDescent="0.15">
      <c r="A25" s="147" t="s">
        <v>221</v>
      </c>
      <c r="B25" s="147">
        <v>5004</v>
      </c>
      <c r="C25" s="50" t="s">
        <v>183</v>
      </c>
      <c r="D25" s="190" t="s">
        <v>313</v>
      </c>
      <c r="E25" s="191" t="s">
        <v>186</v>
      </c>
      <c r="F25" s="185"/>
      <c r="G25" s="185"/>
      <c r="H25" s="157" t="s">
        <v>64</v>
      </c>
      <c r="I25" s="124">
        <v>150</v>
      </c>
      <c r="J25" s="188"/>
    </row>
    <row r="26" spans="1:10" s="127" customFormat="1" ht="35.25" customHeight="1" x14ac:dyDescent="0.15">
      <c r="A26" s="147" t="s">
        <v>221</v>
      </c>
      <c r="B26" s="147">
        <v>5011</v>
      </c>
      <c r="C26" s="50" t="s">
        <v>184</v>
      </c>
      <c r="D26" s="190"/>
      <c r="E26" s="191" t="s">
        <v>187</v>
      </c>
      <c r="F26" s="185"/>
      <c r="G26" s="185"/>
      <c r="H26" s="157" t="s">
        <v>185</v>
      </c>
      <c r="I26" s="124">
        <v>160</v>
      </c>
      <c r="J26" s="188"/>
    </row>
    <row r="27" spans="1:10" s="127" customFormat="1" ht="35.25" customHeight="1" x14ac:dyDescent="0.15">
      <c r="A27" s="147" t="s">
        <v>221</v>
      </c>
      <c r="B27" s="147">
        <v>6310</v>
      </c>
      <c r="C27" s="50" t="s">
        <v>311</v>
      </c>
      <c r="D27" s="152" t="s">
        <v>312</v>
      </c>
      <c r="E27" s="148"/>
      <c r="F27" s="148"/>
      <c r="G27" s="148"/>
      <c r="H27" s="157" t="s">
        <v>314</v>
      </c>
      <c r="I27" s="124">
        <v>480</v>
      </c>
      <c r="J27" s="188"/>
    </row>
    <row r="28" spans="1:10" s="127" customFormat="1" ht="35.25" customHeight="1" x14ac:dyDescent="0.15">
      <c r="A28" s="147" t="s">
        <v>221</v>
      </c>
      <c r="B28" s="147">
        <v>6011</v>
      </c>
      <c r="C28" s="50" t="s">
        <v>194</v>
      </c>
      <c r="D28" s="318" t="s">
        <v>486</v>
      </c>
      <c r="E28" s="330" t="s">
        <v>188</v>
      </c>
      <c r="F28" s="59" t="s">
        <v>24</v>
      </c>
      <c r="G28" s="97"/>
      <c r="H28" s="157" t="s">
        <v>190</v>
      </c>
      <c r="I28" s="124">
        <v>88</v>
      </c>
      <c r="J28" s="188"/>
    </row>
    <row r="29" spans="1:10" s="127" customFormat="1" ht="35.25" customHeight="1" x14ac:dyDescent="0.15">
      <c r="A29" s="147" t="s">
        <v>221</v>
      </c>
      <c r="B29" s="147">
        <v>6012</v>
      </c>
      <c r="C29" s="50" t="s">
        <v>195</v>
      </c>
      <c r="D29" s="206"/>
      <c r="E29" s="331"/>
      <c r="F29" s="59" t="s">
        <v>26</v>
      </c>
      <c r="G29" s="97"/>
      <c r="H29" s="157" t="s">
        <v>191</v>
      </c>
      <c r="I29" s="124">
        <v>176</v>
      </c>
      <c r="J29" s="188"/>
    </row>
    <row r="30" spans="1:10" ht="35.25" customHeight="1" x14ac:dyDescent="0.15">
      <c r="A30" s="147" t="s">
        <v>221</v>
      </c>
      <c r="B30" s="147">
        <v>6107</v>
      </c>
      <c r="C30" s="50" t="s">
        <v>121</v>
      </c>
      <c r="D30" s="206"/>
      <c r="E30" s="330" t="s">
        <v>189</v>
      </c>
      <c r="F30" s="59" t="s">
        <v>24</v>
      </c>
      <c r="G30" s="97"/>
      <c r="H30" s="157" t="s">
        <v>45</v>
      </c>
      <c r="I30" s="124">
        <v>72</v>
      </c>
      <c r="J30" s="188"/>
    </row>
    <row r="31" spans="1:10" ht="35.25" customHeight="1" x14ac:dyDescent="0.15">
      <c r="A31" s="147" t="s">
        <v>221</v>
      </c>
      <c r="B31" s="147">
        <v>6108</v>
      </c>
      <c r="C31" s="50" t="s">
        <v>122</v>
      </c>
      <c r="D31" s="206"/>
      <c r="E31" s="331"/>
      <c r="F31" s="59" t="s">
        <v>26</v>
      </c>
      <c r="G31" s="97"/>
      <c r="H31" s="157" t="s">
        <v>46</v>
      </c>
      <c r="I31" s="124">
        <v>144</v>
      </c>
      <c r="J31" s="188"/>
    </row>
    <row r="32" spans="1:10" ht="35.25" customHeight="1" x14ac:dyDescent="0.15">
      <c r="A32" s="147" t="s">
        <v>221</v>
      </c>
      <c r="B32" s="147">
        <v>6103</v>
      </c>
      <c r="C32" s="50" t="s">
        <v>192</v>
      </c>
      <c r="D32" s="206"/>
      <c r="E32" s="330" t="s">
        <v>197</v>
      </c>
      <c r="F32" s="59" t="s">
        <v>24</v>
      </c>
      <c r="G32" s="97"/>
      <c r="H32" s="157" t="s">
        <v>49</v>
      </c>
      <c r="I32" s="124">
        <v>24</v>
      </c>
      <c r="J32" s="188"/>
    </row>
    <row r="33" spans="1:10" ht="35.25" customHeight="1" x14ac:dyDescent="0.15">
      <c r="A33" s="147" t="s">
        <v>221</v>
      </c>
      <c r="B33" s="147">
        <v>6104</v>
      </c>
      <c r="C33" s="50" t="s">
        <v>193</v>
      </c>
      <c r="D33" s="207"/>
      <c r="E33" s="331"/>
      <c r="F33" s="59" t="s">
        <v>26</v>
      </c>
      <c r="G33" s="97"/>
      <c r="H33" s="157" t="s">
        <v>47</v>
      </c>
      <c r="I33" s="124">
        <v>48</v>
      </c>
      <c r="J33" s="188"/>
    </row>
    <row r="34" spans="1:10" ht="35.25" customHeight="1" x14ac:dyDescent="0.15">
      <c r="A34" s="147" t="s">
        <v>221</v>
      </c>
      <c r="B34" s="147">
        <v>4001</v>
      </c>
      <c r="C34" s="50" t="s">
        <v>196</v>
      </c>
      <c r="D34" s="184" t="s">
        <v>487</v>
      </c>
      <c r="E34" s="184" t="s">
        <v>198</v>
      </c>
      <c r="F34" s="184"/>
      <c r="G34" s="317"/>
      <c r="H34" s="157" t="s">
        <v>19</v>
      </c>
      <c r="I34" s="124">
        <v>100</v>
      </c>
      <c r="J34" s="188"/>
    </row>
    <row r="35" spans="1:10" ht="35.25" customHeight="1" x14ac:dyDescent="0.15">
      <c r="A35" s="147" t="s">
        <v>221</v>
      </c>
      <c r="B35" s="147">
        <v>4002</v>
      </c>
      <c r="C35" s="50" t="s">
        <v>316</v>
      </c>
      <c r="D35" s="184"/>
      <c r="E35" s="163" t="s">
        <v>199</v>
      </c>
      <c r="F35" s="307"/>
      <c r="G35" s="332"/>
      <c r="H35" s="157" t="s">
        <v>18</v>
      </c>
      <c r="I35" s="128">
        <v>200</v>
      </c>
      <c r="J35" s="188"/>
    </row>
    <row r="36" spans="1:10" s="127" customFormat="1" ht="35.25" customHeight="1" x14ac:dyDescent="0.15">
      <c r="A36" s="147" t="s">
        <v>221</v>
      </c>
      <c r="B36" s="147">
        <v>6200</v>
      </c>
      <c r="C36" s="50" t="s">
        <v>200</v>
      </c>
      <c r="D36" s="190" t="s">
        <v>488</v>
      </c>
      <c r="E36" s="191" t="s">
        <v>209</v>
      </c>
      <c r="F36" s="185"/>
      <c r="G36" s="185"/>
      <c r="H36" s="157" t="s">
        <v>203</v>
      </c>
      <c r="I36" s="124">
        <v>20</v>
      </c>
      <c r="J36" s="183" t="s">
        <v>164</v>
      </c>
    </row>
    <row r="37" spans="1:10" ht="35.25" customHeight="1" x14ac:dyDescent="0.15">
      <c r="A37" s="147" t="s">
        <v>221</v>
      </c>
      <c r="B37" s="147">
        <v>6201</v>
      </c>
      <c r="C37" s="50" t="s">
        <v>201</v>
      </c>
      <c r="D37" s="190"/>
      <c r="E37" s="190" t="s">
        <v>202</v>
      </c>
      <c r="F37" s="190"/>
      <c r="G37" s="191"/>
      <c r="H37" s="157" t="s">
        <v>163</v>
      </c>
      <c r="I37" s="124">
        <v>5</v>
      </c>
      <c r="J37" s="183"/>
    </row>
    <row r="38" spans="1:10" s="127" customFormat="1" ht="35.25" customHeight="1" x14ac:dyDescent="0.15">
      <c r="A38" s="147" t="s">
        <v>221</v>
      </c>
      <c r="B38" s="147">
        <v>6311</v>
      </c>
      <c r="C38" s="50" t="s">
        <v>210</v>
      </c>
      <c r="D38" s="191" t="s">
        <v>489</v>
      </c>
      <c r="E38" s="185"/>
      <c r="F38" s="185"/>
      <c r="G38" s="185"/>
      <c r="H38" s="162" t="s">
        <v>204</v>
      </c>
      <c r="I38" s="124">
        <v>40</v>
      </c>
      <c r="J38" s="183" t="s">
        <v>9</v>
      </c>
    </row>
    <row r="39" spans="1:10" ht="35.25" customHeight="1" x14ac:dyDescent="0.15">
      <c r="A39" s="147" t="s">
        <v>221</v>
      </c>
      <c r="B39" s="147">
        <v>6100</v>
      </c>
      <c r="C39" s="50" t="s">
        <v>157</v>
      </c>
      <c r="D39" s="204" t="s">
        <v>1523</v>
      </c>
      <c r="E39" s="59" t="s">
        <v>1524</v>
      </c>
      <c r="F39" s="316" t="s">
        <v>1525</v>
      </c>
      <c r="G39" s="316"/>
      <c r="H39" s="214"/>
      <c r="I39" s="124"/>
      <c r="J39" s="183"/>
    </row>
    <row r="40" spans="1:10" ht="35.25" customHeight="1" x14ac:dyDescent="0.15">
      <c r="A40" s="147" t="s">
        <v>221</v>
      </c>
      <c r="B40" s="147">
        <v>6110</v>
      </c>
      <c r="C40" s="50" t="s">
        <v>158</v>
      </c>
      <c r="D40" s="205"/>
      <c r="E40" s="59" t="s">
        <v>1526</v>
      </c>
      <c r="F40" s="316" t="s">
        <v>1527</v>
      </c>
      <c r="G40" s="316"/>
      <c r="H40" s="214"/>
      <c r="I40" s="124"/>
      <c r="J40" s="183"/>
    </row>
    <row r="41" spans="1:10" ht="35.25" customHeight="1" x14ac:dyDescent="0.15">
      <c r="A41" s="147" t="s">
        <v>221</v>
      </c>
      <c r="B41" s="147">
        <v>6111</v>
      </c>
      <c r="C41" s="50" t="s">
        <v>159</v>
      </c>
      <c r="D41" s="205"/>
      <c r="E41" s="59" t="s">
        <v>1528</v>
      </c>
      <c r="F41" s="316" t="s">
        <v>1529</v>
      </c>
      <c r="G41" s="316"/>
      <c r="H41" s="214"/>
      <c r="I41" s="124"/>
      <c r="J41" s="183"/>
    </row>
    <row r="42" spans="1:10" ht="35.25" customHeight="1" x14ac:dyDescent="0.15">
      <c r="A42" s="147" t="s">
        <v>221</v>
      </c>
      <c r="B42" s="147">
        <v>6380</v>
      </c>
      <c r="C42" s="50" t="s">
        <v>582</v>
      </c>
      <c r="D42" s="205"/>
      <c r="E42" s="59" t="s">
        <v>1530</v>
      </c>
      <c r="F42" s="162"/>
      <c r="G42" s="162"/>
      <c r="H42" s="157" t="s">
        <v>597</v>
      </c>
      <c r="I42" s="124"/>
      <c r="J42" s="183"/>
    </row>
    <row r="43" spans="1:10" ht="35.25" customHeight="1" x14ac:dyDescent="0.15">
      <c r="A43" s="147" t="s">
        <v>221</v>
      </c>
      <c r="B43" s="147">
        <v>6381</v>
      </c>
      <c r="C43" s="50" t="s">
        <v>583</v>
      </c>
      <c r="D43" s="205"/>
      <c r="E43" s="59" t="s">
        <v>1531</v>
      </c>
      <c r="F43" s="148" t="s">
        <v>527</v>
      </c>
      <c r="G43" s="162"/>
      <c r="H43" s="157" t="s">
        <v>598</v>
      </c>
      <c r="I43" s="124"/>
      <c r="J43" s="183"/>
    </row>
    <row r="44" spans="1:10" ht="35.25" customHeight="1" x14ac:dyDescent="0.15">
      <c r="A44" s="147" t="s">
        <v>221</v>
      </c>
      <c r="B44" s="147">
        <v>6382</v>
      </c>
      <c r="C44" s="50" t="s">
        <v>584</v>
      </c>
      <c r="D44" s="205"/>
      <c r="E44" s="59"/>
      <c r="F44" s="148" t="s">
        <v>530</v>
      </c>
      <c r="G44" s="162"/>
      <c r="H44" s="157" t="s">
        <v>599</v>
      </c>
      <c r="I44" s="124"/>
      <c r="J44" s="183"/>
    </row>
    <row r="45" spans="1:10" ht="35.25" customHeight="1" x14ac:dyDescent="0.15">
      <c r="A45" s="147" t="s">
        <v>221</v>
      </c>
      <c r="B45" s="147">
        <v>6383</v>
      </c>
      <c r="C45" s="50" t="s">
        <v>585</v>
      </c>
      <c r="D45" s="205"/>
      <c r="E45" s="59"/>
      <c r="F45" s="148" t="s">
        <v>532</v>
      </c>
      <c r="G45" s="162"/>
      <c r="H45" s="157" t="s">
        <v>600</v>
      </c>
      <c r="I45" s="124"/>
      <c r="J45" s="183"/>
    </row>
    <row r="46" spans="1:10" ht="35.25" customHeight="1" x14ac:dyDescent="0.15">
      <c r="A46" s="147" t="s">
        <v>221</v>
      </c>
      <c r="B46" s="147">
        <v>6384</v>
      </c>
      <c r="C46" s="50" t="s">
        <v>586</v>
      </c>
      <c r="D46" s="205"/>
      <c r="E46" s="59"/>
      <c r="F46" s="148" t="s">
        <v>534</v>
      </c>
      <c r="G46" s="162"/>
      <c r="H46" s="157" t="s">
        <v>601</v>
      </c>
      <c r="I46" s="124"/>
      <c r="J46" s="183"/>
    </row>
    <row r="47" spans="1:10" ht="35.25" customHeight="1" x14ac:dyDescent="0.15">
      <c r="A47" s="147" t="s">
        <v>221</v>
      </c>
      <c r="B47" s="147">
        <v>6385</v>
      </c>
      <c r="C47" s="50" t="s">
        <v>587</v>
      </c>
      <c r="D47" s="205"/>
      <c r="E47" s="59"/>
      <c r="F47" s="148" t="s">
        <v>536</v>
      </c>
      <c r="G47" s="162"/>
      <c r="H47" s="157" t="s">
        <v>602</v>
      </c>
      <c r="I47" s="124"/>
      <c r="J47" s="183"/>
    </row>
    <row r="48" spans="1:10" ht="35.25" customHeight="1" x14ac:dyDescent="0.15">
      <c r="A48" s="147" t="s">
        <v>221</v>
      </c>
      <c r="B48" s="147">
        <v>6386</v>
      </c>
      <c r="C48" s="50" t="s">
        <v>588</v>
      </c>
      <c r="D48" s="205"/>
      <c r="E48" s="59"/>
      <c r="F48" s="148" t="s">
        <v>538</v>
      </c>
      <c r="G48" s="162"/>
      <c r="H48" s="157" t="s">
        <v>603</v>
      </c>
      <c r="I48" s="124"/>
      <c r="J48" s="183"/>
    </row>
    <row r="49" spans="1:10" ht="35.25" customHeight="1" x14ac:dyDescent="0.15">
      <c r="A49" s="147" t="s">
        <v>221</v>
      </c>
      <c r="B49" s="147">
        <v>6387</v>
      </c>
      <c r="C49" s="50" t="s">
        <v>589</v>
      </c>
      <c r="D49" s="205"/>
      <c r="E49" s="59"/>
      <c r="F49" s="148" t="s">
        <v>540</v>
      </c>
      <c r="G49" s="162"/>
      <c r="H49" s="157" t="s">
        <v>604</v>
      </c>
      <c r="I49" s="124"/>
      <c r="J49" s="183"/>
    </row>
    <row r="50" spans="1:10" ht="35.25" customHeight="1" x14ac:dyDescent="0.15">
      <c r="A50" s="147" t="s">
        <v>221</v>
      </c>
      <c r="B50" s="147">
        <v>6388</v>
      </c>
      <c r="C50" s="50" t="s">
        <v>590</v>
      </c>
      <c r="D50" s="205"/>
      <c r="E50" s="59"/>
      <c r="F50" s="148" t="s">
        <v>542</v>
      </c>
      <c r="G50" s="162"/>
      <c r="H50" s="157" t="s">
        <v>605</v>
      </c>
      <c r="I50" s="124"/>
      <c r="J50" s="183"/>
    </row>
    <row r="51" spans="1:10" ht="35.25" customHeight="1" x14ac:dyDescent="0.15">
      <c r="A51" s="147" t="s">
        <v>221</v>
      </c>
      <c r="B51" s="147">
        <v>6389</v>
      </c>
      <c r="C51" s="50" t="s">
        <v>591</v>
      </c>
      <c r="D51" s="205"/>
      <c r="E51" s="59"/>
      <c r="F51" s="148" t="s">
        <v>544</v>
      </c>
      <c r="G51" s="162"/>
      <c r="H51" s="157" t="s">
        <v>606</v>
      </c>
      <c r="I51" s="124"/>
      <c r="J51" s="183"/>
    </row>
    <row r="52" spans="1:10" ht="35.25" customHeight="1" x14ac:dyDescent="0.15">
      <c r="A52" s="147" t="s">
        <v>221</v>
      </c>
      <c r="B52" s="147">
        <v>6390</v>
      </c>
      <c r="C52" s="50" t="s">
        <v>592</v>
      </c>
      <c r="D52" s="205"/>
      <c r="E52" s="59"/>
      <c r="F52" s="148" t="s">
        <v>546</v>
      </c>
      <c r="G52" s="162"/>
      <c r="H52" s="157" t="s">
        <v>607</v>
      </c>
      <c r="I52" s="124"/>
      <c r="J52" s="183"/>
    </row>
    <row r="53" spans="1:10" ht="35.25" customHeight="1" x14ac:dyDescent="0.15">
      <c r="A53" s="147" t="s">
        <v>221</v>
      </c>
      <c r="B53" s="147">
        <v>6391</v>
      </c>
      <c r="C53" s="50" t="s">
        <v>593</v>
      </c>
      <c r="D53" s="205"/>
      <c r="E53" s="59"/>
      <c r="F53" s="148" t="s">
        <v>548</v>
      </c>
      <c r="G53" s="162"/>
      <c r="H53" s="157" t="s">
        <v>608</v>
      </c>
      <c r="I53" s="124"/>
      <c r="J53" s="183"/>
    </row>
    <row r="54" spans="1:10" ht="35.25" customHeight="1" x14ac:dyDescent="0.15">
      <c r="A54" s="147" t="s">
        <v>221</v>
      </c>
      <c r="B54" s="147">
        <v>6392</v>
      </c>
      <c r="C54" s="50" t="s">
        <v>594</v>
      </c>
      <c r="D54" s="205"/>
      <c r="E54" s="59"/>
      <c r="F54" s="148" t="s">
        <v>550</v>
      </c>
      <c r="G54" s="162"/>
      <c r="H54" s="157" t="s">
        <v>609</v>
      </c>
      <c r="I54" s="124"/>
      <c r="J54" s="183"/>
    </row>
    <row r="55" spans="1:10" ht="35.25" customHeight="1" x14ac:dyDescent="0.15">
      <c r="A55" s="147" t="s">
        <v>221</v>
      </c>
      <c r="B55" s="147">
        <v>6393</v>
      </c>
      <c r="C55" s="50" t="s">
        <v>595</v>
      </c>
      <c r="D55" s="205"/>
      <c r="E55" s="59"/>
      <c r="F55" s="148" t="s">
        <v>552</v>
      </c>
      <c r="G55" s="162"/>
      <c r="H55" s="157" t="s">
        <v>610</v>
      </c>
      <c r="I55" s="124"/>
      <c r="J55" s="183"/>
    </row>
    <row r="56" spans="1:10" ht="35.25" customHeight="1" x14ac:dyDescent="0.15">
      <c r="A56" s="147" t="s">
        <v>221</v>
      </c>
      <c r="B56" s="147">
        <v>6394</v>
      </c>
      <c r="C56" s="50" t="s">
        <v>596</v>
      </c>
      <c r="D56" s="208"/>
      <c r="E56" s="59"/>
      <c r="F56" s="148" t="s">
        <v>554</v>
      </c>
      <c r="G56" s="162"/>
      <c r="H56" s="157" t="s">
        <v>611</v>
      </c>
      <c r="I56" s="124"/>
      <c r="J56" s="183"/>
    </row>
    <row r="57" spans="1:10" ht="35.25" customHeight="1" x14ac:dyDescent="0.15">
      <c r="A57" s="67"/>
      <c r="B57" s="67"/>
      <c r="C57" s="68"/>
      <c r="D57" s="170"/>
      <c r="E57" s="173"/>
      <c r="F57" s="173"/>
      <c r="G57" s="173"/>
      <c r="H57" s="173"/>
      <c r="I57" s="89"/>
      <c r="J57" s="67"/>
    </row>
    <row r="58" spans="1:10" ht="35.25" customHeight="1" x14ac:dyDescent="0.15">
      <c r="A58" s="34" t="s">
        <v>20</v>
      </c>
      <c r="B58" s="31"/>
      <c r="C58" s="31"/>
      <c r="D58" s="42"/>
      <c r="E58" s="31"/>
      <c r="F58" s="31"/>
      <c r="G58" s="31"/>
      <c r="H58" s="55"/>
      <c r="I58" s="84"/>
      <c r="J58" s="31"/>
    </row>
    <row r="59" spans="1:10" ht="35.25" customHeight="1" x14ac:dyDescent="0.15">
      <c r="A59" s="202" t="s">
        <v>2</v>
      </c>
      <c r="B59" s="202"/>
      <c r="C59" s="200" t="s">
        <v>3</v>
      </c>
      <c r="D59" s="202" t="s">
        <v>4</v>
      </c>
      <c r="E59" s="202"/>
      <c r="F59" s="202"/>
      <c r="G59" s="202"/>
      <c r="H59" s="202"/>
      <c r="I59" s="322" t="s">
        <v>491</v>
      </c>
      <c r="J59" s="202" t="s">
        <v>8</v>
      </c>
    </row>
    <row r="60" spans="1:10" ht="35.25" customHeight="1" x14ac:dyDescent="0.15">
      <c r="A60" s="153" t="s">
        <v>0</v>
      </c>
      <c r="B60" s="153" t="s">
        <v>1</v>
      </c>
      <c r="C60" s="201"/>
      <c r="D60" s="202"/>
      <c r="E60" s="202"/>
      <c r="F60" s="202"/>
      <c r="G60" s="202"/>
      <c r="H60" s="202"/>
      <c r="I60" s="323"/>
      <c r="J60" s="202"/>
    </row>
    <row r="61" spans="1:10" ht="35.25" customHeight="1" x14ac:dyDescent="0.15">
      <c r="A61" s="147" t="s">
        <v>221</v>
      </c>
      <c r="B61" s="147">
        <v>8001</v>
      </c>
      <c r="C61" s="50" t="s">
        <v>1532</v>
      </c>
      <c r="D61" s="318" t="s">
        <v>263</v>
      </c>
      <c r="E61" s="183" t="s">
        <v>24</v>
      </c>
      <c r="F61" s="203" t="s">
        <v>317</v>
      </c>
      <c r="G61" s="203"/>
      <c r="H61" s="319" t="s">
        <v>140</v>
      </c>
      <c r="I61" s="51">
        <v>1259</v>
      </c>
      <c r="J61" s="147" t="s">
        <v>9</v>
      </c>
    </row>
    <row r="62" spans="1:10" ht="35.25" customHeight="1" x14ac:dyDescent="0.15">
      <c r="A62" s="147" t="s">
        <v>221</v>
      </c>
      <c r="B62" s="147">
        <v>8002</v>
      </c>
      <c r="C62" s="50" t="s">
        <v>1533</v>
      </c>
      <c r="D62" s="206"/>
      <c r="E62" s="183"/>
      <c r="F62" s="203" t="s">
        <v>318</v>
      </c>
      <c r="G62" s="203"/>
      <c r="H62" s="320"/>
      <c r="I62" s="51">
        <v>41</v>
      </c>
      <c r="J62" s="147" t="s">
        <v>10</v>
      </c>
    </row>
    <row r="63" spans="1:10" ht="35.25" customHeight="1" x14ac:dyDescent="0.15">
      <c r="A63" s="147" t="s">
        <v>221</v>
      </c>
      <c r="B63" s="147">
        <v>8011</v>
      </c>
      <c r="C63" s="50" t="s">
        <v>1534</v>
      </c>
      <c r="D63" s="206"/>
      <c r="E63" s="183" t="s">
        <v>305</v>
      </c>
      <c r="F63" s="203" t="s">
        <v>319</v>
      </c>
      <c r="G63" s="203"/>
      <c r="H63" s="320"/>
      <c r="I63" s="51">
        <v>2535</v>
      </c>
      <c r="J63" s="147" t="s">
        <v>9</v>
      </c>
    </row>
    <row r="64" spans="1:10" ht="35.25" customHeight="1" x14ac:dyDescent="0.15">
      <c r="A64" s="147" t="s">
        <v>221</v>
      </c>
      <c r="B64" s="147">
        <v>8012</v>
      </c>
      <c r="C64" s="50" t="s">
        <v>1535</v>
      </c>
      <c r="D64" s="207"/>
      <c r="E64" s="183"/>
      <c r="F64" s="203" t="s">
        <v>320</v>
      </c>
      <c r="G64" s="203"/>
      <c r="H64" s="321"/>
      <c r="I64" s="51">
        <v>83</v>
      </c>
      <c r="J64" s="147" t="s">
        <v>10</v>
      </c>
    </row>
    <row r="65" spans="1:12" ht="35.25" customHeight="1" x14ac:dyDescent="0.15">
      <c r="A65" s="31"/>
      <c r="B65" s="31"/>
      <c r="C65" s="31"/>
      <c r="D65" s="42"/>
      <c r="E65" s="31"/>
      <c r="F65" s="31"/>
      <c r="G65" s="31"/>
      <c r="H65" s="55"/>
      <c r="I65" s="53"/>
      <c r="J65" s="31"/>
    </row>
    <row r="66" spans="1:12" ht="35.25" customHeight="1" x14ac:dyDescent="0.15">
      <c r="A66" s="35" t="s">
        <v>21</v>
      </c>
      <c r="B66" s="31"/>
      <c r="C66" s="31"/>
      <c r="D66" s="42"/>
      <c r="E66" s="31"/>
      <c r="F66" s="31"/>
      <c r="G66" s="31"/>
      <c r="H66" s="55"/>
      <c r="I66" s="53"/>
      <c r="J66" s="31"/>
    </row>
    <row r="67" spans="1:12" ht="35.25" customHeight="1" x14ac:dyDescent="0.15">
      <c r="A67" s="202" t="s">
        <v>2</v>
      </c>
      <c r="B67" s="202"/>
      <c r="C67" s="200" t="s">
        <v>3</v>
      </c>
      <c r="D67" s="202" t="s">
        <v>4</v>
      </c>
      <c r="E67" s="202"/>
      <c r="F67" s="202"/>
      <c r="G67" s="202"/>
      <c r="H67" s="202"/>
      <c r="I67" s="322" t="s">
        <v>491</v>
      </c>
      <c r="J67" s="202" t="s">
        <v>8</v>
      </c>
    </row>
    <row r="68" spans="1:12" ht="35.25" customHeight="1" x14ac:dyDescent="0.15">
      <c r="A68" s="153" t="s">
        <v>0</v>
      </c>
      <c r="B68" s="153" t="s">
        <v>1</v>
      </c>
      <c r="C68" s="201"/>
      <c r="D68" s="202"/>
      <c r="E68" s="202"/>
      <c r="F68" s="202"/>
      <c r="G68" s="202"/>
      <c r="H68" s="202"/>
      <c r="I68" s="323"/>
      <c r="J68" s="202"/>
    </row>
    <row r="69" spans="1:12" ht="35.25" customHeight="1" x14ac:dyDescent="0.15">
      <c r="A69" s="147" t="s">
        <v>221</v>
      </c>
      <c r="B69" s="147">
        <v>9001</v>
      </c>
      <c r="C69" s="50" t="s">
        <v>1536</v>
      </c>
      <c r="D69" s="318" t="s">
        <v>263</v>
      </c>
      <c r="E69" s="183" t="s">
        <v>24</v>
      </c>
      <c r="F69" s="203" t="s">
        <v>317</v>
      </c>
      <c r="G69" s="203"/>
      <c r="H69" s="319" t="s">
        <v>141</v>
      </c>
      <c r="I69" s="51">
        <v>1259</v>
      </c>
      <c r="J69" s="147" t="s">
        <v>9</v>
      </c>
      <c r="L69" s="129"/>
    </row>
    <row r="70" spans="1:12" ht="35.25" customHeight="1" x14ac:dyDescent="0.15">
      <c r="A70" s="147" t="s">
        <v>221</v>
      </c>
      <c r="B70" s="147">
        <v>9002</v>
      </c>
      <c r="C70" s="50" t="s">
        <v>1537</v>
      </c>
      <c r="D70" s="206"/>
      <c r="E70" s="183"/>
      <c r="F70" s="203" t="s">
        <v>318</v>
      </c>
      <c r="G70" s="203"/>
      <c r="H70" s="320"/>
      <c r="I70" s="51">
        <v>41</v>
      </c>
      <c r="J70" s="147" t="s">
        <v>10</v>
      </c>
      <c r="L70" s="129"/>
    </row>
    <row r="71" spans="1:12" ht="35.25" customHeight="1" x14ac:dyDescent="0.15">
      <c r="A71" s="147" t="s">
        <v>221</v>
      </c>
      <c r="B71" s="147">
        <v>9011</v>
      </c>
      <c r="C71" s="50" t="s">
        <v>1538</v>
      </c>
      <c r="D71" s="206"/>
      <c r="E71" s="183" t="s">
        <v>305</v>
      </c>
      <c r="F71" s="203" t="s">
        <v>319</v>
      </c>
      <c r="G71" s="203"/>
      <c r="H71" s="320"/>
      <c r="I71" s="51">
        <v>2535</v>
      </c>
      <c r="J71" s="147" t="s">
        <v>9</v>
      </c>
      <c r="L71" s="129"/>
    </row>
    <row r="72" spans="1:12" ht="35.25" customHeight="1" x14ac:dyDescent="0.15">
      <c r="A72" s="147" t="s">
        <v>221</v>
      </c>
      <c r="B72" s="147">
        <v>9012</v>
      </c>
      <c r="C72" s="50" t="s">
        <v>1539</v>
      </c>
      <c r="D72" s="207"/>
      <c r="E72" s="183"/>
      <c r="F72" s="203" t="s">
        <v>320</v>
      </c>
      <c r="G72" s="203"/>
      <c r="H72" s="321"/>
      <c r="I72" s="51">
        <v>83</v>
      </c>
      <c r="J72" s="147" t="s">
        <v>10</v>
      </c>
      <c r="L72" s="129"/>
    </row>
    <row r="73" spans="1:12" ht="24.75" customHeight="1" x14ac:dyDescent="0.15">
      <c r="A73" s="34" t="s">
        <v>1541</v>
      </c>
      <c r="B73" s="31"/>
      <c r="C73" s="31"/>
      <c r="D73" s="42"/>
      <c r="E73" s="31"/>
      <c r="F73" s="31"/>
      <c r="G73" s="31"/>
      <c r="H73" s="55"/>
      <c r="I73" s="31"/>
      <c r="J73" s="31"/>
    </row>
    <row r="365" spans="6:6" x14ac:dyDescent="0.15">
      <c r="F365" s="131"/>
    </row>
    <row r="374" spans="6:6" x14ac:dyDescent="0.15">
      <c r="F374" s="131"/>
    </row>
    <row r="383" spans="6:6" x14ac:dyDescent="0.15">
      <c r="F383" s="131"/>
    </row>
    <row r="391" spans="6:6" x14ac:dyDescent="0.15">
      <c r="F391" s="131"/>
    </row>
  </sheetData>
  <mergeCells count="65">
    <mergeCell ref="F41:H41"/>
    <mergeCell ref="F40:H40"/>
    <mergeCell ref="D39:D56"/>
    <mergeCell ref="F35:G35"/>
    <mergeCell ref="D25:D26"/>
    <mergeCell ref="E32:E33"/>
    <mergeCell ref="E28:E29"/>
    <mergeCell ref="D34:D35"/>
    <mergeCell ref="D16:E17"/>
    <mergeCell ref="F16:H16"/>
    <mergeCell ref="F17:H17"/>
    <mergeCell ref="I2:I3"/>
    <mergeCell ref="D28:D33"/>
    <mergeCell ref="E30:E31"/>
    <mergeCell ref="D18:D19"/>
    <mergeCell ref="E18:E19"/>
    <mergeCell ref="A2:B2"/>
    <mergeCell ref="C2:C3"/>
    <mergeCell ref="D2:H3"/>
    <mergeCell ref="D4:D7"/>
    <mergeCell ref="E8:E11"/>
    <mergeCell ref="F5:G5"/>
    <mergeCell ref="F7:G7"/>
    <mergeCell ref="A67:B67"/>
    <mergeCell ref="C67:C68"/>
    <mergeCell ref="D67:H68"/>
    <mergeCell ref="A59:B59"/>
    <mergeCell ref="C59:C60"/>
    <mergeCell ref="D59:H60"/>
    <mergeCell ref="D61:D64"/>
    <mergeCell ref="H61:H64"/>
    <mergeCell ref="E61:E62"/>
    <mergeCell ref="F61:G61"/>
    <mergeCell ref="F62:G62"/>
    <mergeCell ref="F63:G63"/>
    <mergeCell ref="F64:G64"/>
    <mergeCell ref="E63:E64"/>
    <mergeCell ref="J67:J68"/>
    <mergeCell ref="D69:D72"/>
    <mergeCell ref="H69:H72"/>
    <mergeCell ref="J59:J60"/>
    <mergeCell ref="E71:E72"/>
    <mergeCell ref="F71:G71"/>
    <mergeCell ref="F72:G72"/>
    <mergeCell ref="E69:E70"/>
    <mergeCell ref="F69:G69"/>
    <mergeCell ref="F70:G70"/>
    <mergeCell ref="I59:I60"/>
    <mergeCell ref="I67:I68"/>
    <mergeCell ref="J38:J56"/>
    <mergeCell ref="D38:G38"/>
    <mergeCell ref="F39:H39"/>
    <mergeCell ref="J2:J3"/>
    <mergeCell ref="J36:J37"/>
    <mergeCell ref="D36:D37"/>
    <mergeCell ref="E37:G37"/>
    <mergeCell ref="E36:G36"/>
    <mergeCell ref="E25:G25"/>
    <mergeCell ref="E26:G26"/>
    <mergeCell ref="D8:D11"/>
    <mergeCell ref="D12:D15"/>
    <mergeCell ref="E34:G34"/>
    <mergeCell ref="D23:G23"/>
    <mergeCell ref="J21:J35"/>
    <mergeCell ref="E12:E15"/>
  </mergeCells>
  <phoneticPr fontId="3"/>
  <pageMargins left="0.70866141732283472" right="0.62992125984251968" top="0.74803149606299213" bottom="0.74803149606299213" header="0.31496062992125984" footer="0.31496062992125984"/>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M536"/>
  <sheetViews>
    <sheetView view="pageBreakPreview" zoomScale="50" zoomScaleNormal="25" zoomScaleSheetLayoutView="50" workbookViewId="0">
      <selection activeCell="C12" sqref="C12"/>
    </sheetView>
  </sheetViews>
  <sheetFormatPr defaultRowHeight="18.75" x14ac:dyDescent="0.15"/>
  <cols>
    <col min="1" max="2" width="17.5" style="31" customWidth="1"/>
    <col min="3" max="3" width="87.625" style="31" customWidth="1"/>
    <col min="4" max="4" width="32.875" style="32" customWidth="1"/>
    <col min="5" max="5" width="16.125" style="32" customWidth="1"/>
    <col min="6" max="6" width="45.75" style="32" customWidth="1"/>
    <col min="7" max="8" width="56.75" style="42" customWidth="1"/>
    <col min="9" max="9" width="39" style="42" customWidth="1"/>
    <col min="10" max="10" width="39" style="55" customWidth="1"/>
    <col min="11" max="11" width="17.5" style="41" customWidth="1"/>
    <col min="12" max="12" width="17.5" style="31" customWidth="1"/>
    <col min="13" max="13" width="9" style="133"/>
    <col min="14" max="14" width="1.5" style="133" customWidth="1"/>
    <col min="15" max="15" width="9" style="133" hidden="1" customWidth="1"/>
    <col min="16" max="19" width="9" style="133"/>
    <col min="20" max="20" width="4.375" style="133" customWidth="1"/>
    <col min="21" max="39" width="9" style="133" hidden="1" customWidth="1"/>
    <col min="40" max="16384" width="9" style="133"/>
  </cols>
  <sheetData>
    <row r="1" spans="1:12" ht="31.5" customHeight="1" x14ac:dyDescent="0.15">
      <c r="A1" s="34" t="s">
        <v>167</v>
      </c>
      <c r="B1" s="32"/>
      <c r="K1" s="40"/>
      <c r="L1" s="32"/>
    </row>
    <row r="2" spans="1:12" ht="31.5" customHeight="1" x14ac:dyDescent="0.15">
      <c r="A2" s="202" t="s">
        <v>2</v>
      </c>
      <c r="B2" s="202"/>
      <c r="C2" s="200" t="s">
        <v>3</v>
      </c>
      <c r="D2" s="202" t="s">
        <v>4</v>
      </c>
      <c r="E2" s="202"/>
      <c r="F2" s="202"/>
      <c r="G2" s="202"/>
      <c r="H2" s="202"/>
      <c r="I2" s="202"/>
      <c r="J2" s="202"/>
      <c r="K2" s="322" t="s">
        <v>491</v>
      </c>
      <c r="L2" s="202" t="s">
        <v>8</v>
      </c>
    </row>
    <row r="3" spans="1:12" ht="31.5" customHeight="1" x14ac:dyDescent="0.15">
      <c r="A3" s="153" t="s">
        <v>0</v>
      </c>
      <c r="B3" s="153" t="s">
        <v>1</v>
      </c>
      <c r="C3" s="201"/>
      <c r="D3" s="202"/>
      <c r="E3" s="202"/>
      <c r="F3" s="202"/>
      <c r="G3" s="202"/>
      <c r="H3" s="202"/>
      <c r="I3" s="202"/>
      <c r="J3" s="202"/>
      <c r="K3" s="323"/>
      <c r="L3" s="202"/>
    </row>
    <row r="4" spans="1:12" ht="31.5" customHeight="1" x14ac:dyDescent="0.15">
      <c r="A4" s="280" t="s">
        <v>168</v>
      </c>
      <c r="B4" s="281"/>
      <c r="C4" s="281"/>
      <c r="D4" s="281"/>
      <c r="E4" s="281"/>
      <c r="F4" s="282"/>
      <c r="G4" s="281"/>
      <c r="H4" s="281"/>
      <c r="I4" s="281"/>
      <c r="J4" s="281"/>
      <c r="K4" s="282"/>
      <c r="L4" s="355"/>
    </row>
    <row r="5" spans="1:12" s="90" customFormat="1" ht="31.5" customHeight="1" x14ac:dyDescent="0.15">
      <c r="A5" s="147" t="s">
        <v>638</v>
      </c>
      <c r="B5" s="147">
        <v>1001</v>
      </c>
      <c r="C5" s="50" t="s">
        <v>1511</v>
      </c>
      <c r="D5" s="333" t="s">
        <v>263</v>
      </c>
      <c r="E5" s="356"/>
      <c r="F5" s="187" t="s">
        <v>24</v>
      </c>
      <c r="G5" s="359" t="s">
        <v>360</v>
      </c>
      <c r="H5" s="359"/>
      <c r="I5" s="359"/>
      <c r="J5" s="359"/>
      <c r="K5" s="51">
        <v>1798</v>
      </c>
      <c r="L5" s="187" t="s">
        <v>9</v>
      </c>
    </row>
    <row r="6" spans="1:12" s="90" customFormat="1" ht="31.5" customHeight="1" x14ac:dyDescent="0.15">
      <c r="A6" s="147" t="s">
        <v>638</v>
      </c>
      <c r="B6" s="147">
        <v>1002</v>
      </c>
      <c r="C6" s="50" t="s">
        <v>1542</v>
      </c>
      <c r="D6" s="335"/>
      <c r="E6" s="357"/>
      <c r="F6" s="188"/>
      <c r="G6" s="59" t="s">
        <v>1524</v>
      </c>
      <c r="H6" s="148"/>
      <c r="I6" s="148"/>
      <c r="J6" s="157" t="s">
        <v>1543</v>
      </c>
      <c r="K6" s="51">
        <f>ROUND($K5*92/1000,0)</f>
        <v>165</v>
      </c>
      <c r="L6" s="188"/>
    </row>
    <row r="7" spans="1:12" s="90" customFormat="1" ht="31.5" customHeight="1" x14ac:dyDescent="0.15">
      <c r="A7" s="147" t="s">
        <v>638</v>
      </c>
      <c r="B7" s="147">
        <v>1003</v>
      </c>
      <c r="C7" s="50" t="s">
        <v>1544</v>
      </c>
      <c r="D7" s="335"/>
      <c r="E7" s="357"/>
      <c r="F7" s="188"/>
      <c r="G7" s="59" t="s">
        <v>1526</v>
      </c>
      <c r="H7" s="148"/>
      <c r="I7" s="148"/>
      <c r="J7" s="157" t="s">
        <v>1545</v>
      </c>
      <c r="K7" s="51">
        <f>ROUND($K5*90/1000,0)</f>
        <v>162</v>
      </c>
      <c r="L7" s="188"/>
    </row>
    <row r="8" spans="1:12" s="90" customFormat="1" ht="31.5" customHeight="1" x14ac:dyDescent="0.15">
      <c r="A8" s="147" t="s">
        <v>638</v>
      </c>
      <c r="B8" s="147">
        <v>1004</v>
      </c>
      <c r="C8" s="50" t="s">
        <v>1546</v>
      </c>
      <c r="D8" s="335"/>
      <c r="E8" s="357"/>
      <c r="F8" s="188"/>
      <c r="G8" s="59" t="s">
        <v>1528</v>
      </c>
      <c r="H8" s="148"/>
      <c r="I8" s="148"/>
      <c r="J8" s="157" t="s">
        <v>1547</v>
      </c>
      <c r="K8" s="51">
        <f>ROUND($K5*80/1000,0)</f>
        <v>144</v>
      </c>
      <c r="L8" s="188"/>
    </row>
    <row r="9" spans="1:12" s="90" customFormat="1" ht="31.5" customHeight="1" x14ac:dyDescent="0.15">
      <c r="A9" s="147" t="s">
        <v>638</v>
      </c>
      <c r="B9" s="147">
        <v>6000</v>
      </c>
      <c r="C9" s="50" t="s">
        <v>1352</v>
      </c>
      <c r="D9" s="335"/>
      <c r="E9" s="357"/>
      <c r="F9" s="188"/>
      <c r="G9" s="59" t="s">
        <v>1530</v>
      </c>
      <c r="H9" s="148"/>
      <c r="I9" s="148"/>
      <c r="J9" s="157" t="s">
        <v>612</v>
      </c>
      <c r="K9" s="51">
        <f>ROUND($K5*64/1000,0)</f>
        <v>115</v>
      </c>
      <c r="L9" s="188"/>
    </row>
    <row r="10" spans="1:12" s="90" customFormat="1" ht="31.5" customHeight="1" x14ac:dyDescent="0.15">
      <c r="A10" s="147" t="s">
        <v>638</v>
      </c>
      <c r="B10" s="147">
        <v>6001</v>
      </c>
      <c r="C10" s="50" t="s">
        <v>1353</v>
      </c>
      <c r="D10" s="335"/>
      <c r="E10" s="357"/>
      <c r="F10" s="188"/>
      <c r="G10" s="59" t="s">
        <v>1531</v>
      </c>
      <c r="H10" s="148" t="s">
        <v>527</v>
      </c>
      <c r="I10" s="148"/>
      <c r="J10" s="157" t="s">
        <v>613</v>
      </c>
      <c r="K10" s="51">
        <f>ROUND($K5*81/1000,0)</f>
        <v>146</v>
      </c>
      <c r="L10" s="188"/>
    </row>
    <row r="11" spans="1:12" s="90" customFormat="1" ht="31.5" customHeight="1" x14ac:dyDescent="0.15">
      <c r="A11" s="147" t="s">
        <v>638</v>
      </c>
      <c r="B11" s="147">
        <v>6002</v>
      </c>
      <c r="C11" s="50" t="s">
        <v>1354</v>
      </c>
      <c r="D11" s="335"/>
      <c r="E11" s="357"/>
      <c r="F11" s="188"/>
      <c r="G11" s="152"/>
      <c r="H11" s="148" t="s">
        <v>530</v>
      </c>
      <c r="I11" s="148"/>
      <c r="J11" s="157" t="s">
        <v>614</v>
      </c>
      <c r="K11" s="51">
        <f>ROUND($K5*76/1000,0)</f>
        <v>137</v>
      </c>
      <c r="L11" s="188"/>
    </row>
    <row r="12" spans="1:12" s="90" customFormat="1" ht="31.5" customHeight="1" x14ac:dyDescent="0.15">
      <c r="A12" s="147" t="s">
        <v>638</v>
      </c>
      <c r="B12" s="147">
        <v>6003</v>
      </c>
      <c r="C12" s="50" t="s">
        <v>1355</v>
      </c>
      <c r="D12" s="335"/>
      <c r="E12" s="357"/>
      <c r="F12" s="188"/>
      <c r="G12" s="152"/>
      <c r="H12" s="148" t="s">
        <v>532</v>
      </c>
      <c r="I12" s="148"/>
      <c r="J12" s="157" t="s">
        <v>615</v>
      </c>
      <c r="K12" s="51">
        <f>ROUND($K5*79/1000,0)</f>
        <v>142</v>
      </c>
      <c r="L12" s="188"/>
    </row>
    <row r="13" spans="1:12" s="90" customFormat="1" ht="31.5" customHeight="1" x14ac:dyDescent="0.15">
      <c r="A13" s="147" t="s">
        <v>638</v>
      </c>
      <c r="B13" s="147">
        <v>6004</v>
      </c>
      <c r="C13" s="50" t="s">
        <v>1356</v>
      </c>
      <c r="D13" s="335"/>
      <c r="E13" s="357"/>
      <c r="F13" s="188"/>
      <c r="G13" s="152"/>
      <c r="H13" s="148" t="s">
        <v>534</v>
      </c>
      <c r="I13" s="148"/>
      <c r="J13" s="157" t="s">
        <v>616</v>
      </c>
      <c r="K13" s="51">
        <f>ROUND($K5*74/1000,0)</f>
        <v>133</v>
      </c>
      <c r="L13" s="188"/>
    </row>
    <row r="14" spans="1:12" s="90" customFormat="1" ht="31.5" customHeight="1" x14ac:dyDescent="0.15">
      <c r="A14" s="147" t="s">
        <v>638</v>
      </c>
      <c r="B14" s="147">
        <v>6005</v>
      </c>
      <c r="C14" s="50" t="s">
        <v>1357</v>
      </c>
      <c r="D14" s="335"/>
      <c r="E14" s="357"/>
      <c r="F14" s="188"/>
      <c r="G14" s="152"/>
      <c r="H14" s="148" t="s">
        <v>536</v>
      </c>
      <c r="I14" s="148"/>
      <c r="J14" s="157" t="s">
        <v>617</v>
      </c>
      <c r="K14" s="51">
        <f>ROUND($K5*65/1000,0)</f>
        <v>117</v>
      </c>
      <c r="L14" s="188"/>
    </row>
    <row r="15" spans="1:12" s="90" customFormat="1" ht="31.5" customHeight="1" x14ac:dyDescent="0.15">
      <c r="A15" s="147" t="s">
        <v>638</v>
      </c>
      <c r="B15" s="147">
        <v>6006</v>
      </c>
      <c r="C15" s="50" t="s">
        <v>1358</v>
      </c>
      <c r="D15" s="335"/>
      <c r="E15" s="357"/>
      <c r="F15" s="188"/>
      <c r="G15" s="152"/>
      <c r="H15" s="148" t="s">
        <v>538</v>
      </c>
      <c r="I15" s="148"/>
      <c r="J15" s="157" t="s">
        <v>618</v>
      </c>
      <c r="K15" s="51">
        <f>ROUND($K5*63/1000,0)</f>
        <v>113</v>
      </c>
      <c r="L15" s="188"/>
    </row>
    <row r="16" spans="1:12" s="90" customFormat="1" ht="31.5" customHeight="1" x14ac:dyDescent="0.15">
      <c r="A16" s="147" t="s">
        <v>638</v>
      </c>
      <c r="B16" s="147">
        <v>6007</v>
      </c>
      <c r="C16" s="50" t="s">
        <v>1359</v>
      </c>
      <c r="D16" s="335"/>
      <c r="E16" s="357"/>
      <c r="F16" s="188"/>
      <c r="G16" s="152"/>
      <c r="H16" s="148" t="s">
        <v>540</v>
      </c>
      <c r="I16" s="148"/>
      <c r="J16" s="157" t="s">
        <v>619</v>
      </c>
      <c r="K16" s="51">
        <f>ROUND($K5*56/1000,0)</f>
        <v>101</v>
      </c>
      <c r="L16" s="188"/>
    </row>
    <row r="17" spans="1:12" s="90" customFormat="1" ht="31.5" customHeight="1" x14ac:dyDescent="0.15">
      <c r="A17" s="147" t="s">
        <v>638</v>
      </c>
      <c r="B17" s="147">
        <v>6008</v>
      </c>
      <c r="C17" s="50" t="s">
        <v>1360</v>
      </c>
      <c r="D17" s="335"/>
      <c r="E17" s="357"/>
      <c r="F17" s="188"/>
      <c r="G17" s="152"/>
      <c r="H17" s="148" t="s">
        <v>542</v>
      </c>
      <c r="I17" s="148"/>
      <c r="J17" s="157" t="s">
        <v>620</v>
      </c>
      <c r="K17" s="51">
        <f>ROUND($K5*69/1000,0)</f>
        <v>124</v>
      </c>
      <c r="L17" s="188"/>
    </row>
    <row r="18" spans="1:12" s="90" customFormat="1" ht="31.5" customHeight="1" x14ac:dyDescent="0.15">
      <c r="A18" s="147" t="s">
        <v>638</v>
      </c>
      <c r="B18" s="147">
        <v>6009</v>
      </c>
      <c r="C18" s="50" t="s">
        <v>1361</v>
      </c>
      <c r="D18" s="335"/>
      <c r="E18" s="357"/>
      <c r="F18" s="188"/>
      <c r="G18" s="152"/>
      <c r="H18" s="148" t="s">
        <v>544</v>
      </c>
      <c r="I18" s="148"/>
      <c r="J18" s="157" t="s">
        <v>621</v>
      </c>
      <c r="K18" s="51">
        <f>ROUND($K5*54/1000,0)</f>
        <v>97</v>
      </c>
      <c r="L18" s="188"/>
    </row>
    <row r="19" spans="1:12" s="90" customFormat="1" ht="31.5" customHeight="1" x14ac:dyDescent="0.15">
      <c r="A19" s="147" t="s">
        <v>638</v>
      </c>
      <c r="B19" s="147">
        <v>6010</v>
      </c>
      <c r="C19" s="50" t="s">
        <v>1362</v>
      </c>
      <c r="D19" s="335"/>
      <c r="E19" s="357"/>
      <c r="F19" s="188"/>
      <c r="G19" s="152"/>
      <c r="H19" s="148" t="s">
        <v>546</v>
      </c>
      <c r="I19" s="148"/>
      <c r="J19" s="157" t="s">
        <v>622</v>
      </c>
      <c r="K19" s="51">
        <f>ROUND($K5*45/1000,0)</f>
        <v>81</v>
      </c>
      <c r="L19" s="188"/>
    </row>
    <row r="20" spans="1:12" s="90" customFormat="1" ht="31.5" customHeight="1" x14ac:dyDescent="0.15">
      <c r="A20" s="147" t="s">
        <v>638</v>
      </c>
      <c r="B20" s="147">
        <v>6011</v>
      </c>
      <c r="C20" s="50" t="s">
        <v>1363</v>
      </c>
      <c r="D20" s="335"/>
      <c r="E20" s="357"/>
      <c r="F20" s="188"/>
      <c r="G20" s="152"/>
      <c r="H20" s="148" t="s">
        <v>548</v>
      </c>
      <c r="I20" s="148"/>
      <c r="J20" s="157" t="s">
        <v>623</v>
      </c>
      <c r="K20" s="51">
        <f>ROUND($K5*53/1000,0)</f>
        <v>95</v>
      </c>
      <c r="L20" s="188"/>
    </row>
    <row r="21" spans="1:12" s="90" customFormat="1" ht="31.5" customHeight="1" x14ac:dyDescent="0.15">
      <c r="A21" s="147" t="s">
        <v>638</v>
      </c>
      <c r="B21" s="147">
        <v>6012</v>
      </c>
      <c r="C21" s="50" t="s">
        <v>1364</v>
      </c>
      <c r="D21" s="335"/>
      <c r="E21" s="357"/>
      <c r="F21" s="188"/>
      <c r="G21" s="152"/>
      <c r="H21" s="148" t="s">
        <v>550</v>
      </c>
      <c r="I21" s="148"/>
      <c r="J21" s="157" t="s">
        <v>624</v>
      </c>
      <c r="K21" s="51">
        <f>ROUND($K5*43/1000,0)</f>
        <v>77</v>
      </c>
      <c r="L21" s="188"/>
    </row>
    <row r="22" spans="1:12" s="90" customFormat="1" ht="31.5" customHeight="1" x14ac:dyDescent="0.15">
      <c r="A22" s="147" t="s">
        <v>638</v>
      </c>
      <c r="B22" s="147">
        <v>6013</v>
      </c>
      <c r="C22" s="50" t="s">
        <v>1365</v>
      </c>
      <c r="D22" s="335"/>
      <c r="E22" s="357"/>
      <c r="F22" s="188"/>
      <c r="G22" s="152"/>
      <c r="H22" s="148" t="s">
        <v>552</v>
      </c>
      <c r="I22" s="148"/>
      <c r="J22" s="157" t="s">
        <v>625</v>
      </c>
      <c r="K22" s="51">
        <f>ROUND($K5*44/1000,0)</f>
        <v>79</v>
      </c>
      <c r="L22" s="188"/>
    </row>
    <row r="23" spans="1:12" s="90" customFormat="1" ht="31.5" customHeight="1" x14ac:dyDescent="0.15">
      <c r="A23" s="147" t="s">
        <v>638</v>
      </c>
      <c r="B23" s="147">
        <v>6014</v>
      </c>
      <c r="C23" s="50" t="s">
        <v>1366</v>
      </c>
      <c r="D23" s="335"/>
      <c r="E23" s="357"/>
      <c r="F23" s="188"/>
      <c r="G23" s="152"/>
      <c r="H23" s="148" t="s">
        <v>554</v>
      </c>
      <c r="I23" s="148"/>
      <c r="J23" s="157" t="s">
        <v>626</v>
      </c>
      <c r="K23" s="51">
        <f>ROUND($K5*33/1000,0)</f>
        <v>59</v>
      </c>
      <c r="L23" s="188"/>
    </row>
    <row r="24" spans="1:12" s="90" customFormat="1" ht="31.5" customHeight="1" x14ac:dyDescent="0.15">
      <c r="A24" s="147" t="s">
        <v>638</v>
      </c>
      <c r="B24" s="147">
        <v>8211</v>
      </c>
      <c r="C24" s="156" t="s">
        <v>1548</v>
      </c>
      <c r="D24" s="335"/>
      <c r="E24" s="357"/>
      <c r="F24" s="188"/>
      <c r="G24" s="152" t="s">
        <v>326</v>
      </c>
      <c r="H24" s="148"/>
      <c r="I24" s="148"/>
      <c r="J24" s="157" t="s">
        <v>369</v>
      </c>
      <c r="K24" s="124">
        <f>ROUND(-$K5*1/100,0)</f>
        <v>-18</v>
      </c>
      <c r="L24" s="188"/>
    </row>
    <row r="25" spans="1:12" s="90" customFormat="1" ht="31.5" customHeight="1" x14ac:dyDescent="0.15">
      <c r="A25" s="147" t="s">
        <v>638</v>
      </c>
      <c r="B25" s="147">
        <v>9211</v>
      </c>
      <c r="C25" s="50" t="s">
        <v>1549</v>
      </c>
      <c r="D25" s="335"/>
      <c r="E25" s="357"/>
      <c r="F25" s="188"/>
      <c r="G25" s="152" t="s">
        <v>371</v>
      </c>
      <c r="H25" s="148"/>
      <c r="I25" s="148"/>
      <c r="J25" s="157" t="s">
        <v>369</v>
      </c>
      <c r="K25" s="124">
        <f>ROUND(-$K5*1/100,0)</f>
        <v>-18</v>
      </c>
      <c r="L25" s="188"/>
    </row>
    <row r="26" spans="1:12" s="90" customFormat="1" ht="31.5" customHeight="1" x14ac:dyDescent="0.15">
      <c r="A26" s="147" t="s">
        <v>638</v>
      </c>
      <c r="B26" s="147">
        <v>1011</v>
      </c>
      <c r="C26" s="50" t="s">
        <v>1550</v>
      </c>
      <c r="D26" s="335"/>
      <c r="E26" s="357"/>
      <c r="F26" s="188"/>
      <c r="G26" s="183" t="s">
        <v>492</v>
      </c>
      <c r="H26" s="183"/>
      <c r="I26" s="183"/>
      <c r="J26" s="183"/>
      <c r="K26" s="51">
        <v>1422</v>
      </c>
      <c r="L26" s="188"/>
    </row>
    <row r="27" spans="1:12" s="90" customFormat="1" ht="31.5" customHeight="1" x14ac:dyDescent="0.15">
      <c r="A27" s="147" t="s">
        <v>638</v>
      </c>
      <c r="B27" s="147">
        <v>1012</v>
      </c>
      <c r="C27" s="50" t="s">
        <v>1551</v>
      </c>
      <c r="D27" s="335"/>
      <c r="E27" s="357"/>
      <c r="F27" s="188"/>
      <c r="G27" s="59" t="s">
        <v>1524</v>
      </c>
      <c r="H27" s="148"/>
      <c r="I27" s="148"/>
      <c r="J27" s="157" t="s">
        <v>1543</v>
      </c>
      <c r="K27" s="51">
        <f>ROUND($K26*92/1000,0)</f>
        <v>131</v>
      </c>
      <c r="L27" s="188"/>
    </row>
    <row r="28" spans="1:12" s="90" customFormat="1" ht="31.5" customHeight="1" x14ac:dyDescent="0.15">
      <c r="A28" s="147" t="s">
        <v>638</v>
      </c>
      <c r="B28" s="147">
        <v>1013</v>
      </c>
      <c r="C28" s="50" t="s">
        <v>1552</v>
      </c>
      <c r="D28" s="335"/>
      <c r="E28" s="357"/>
      <c r="F28" s="188"/>
      <c r="G28" s="59" t="s">
        <v>1526</v>
      </c>
      <c r="H28" s="148"/>
      <c r="I28" s="148"/>
      <c r="J28" s="157" t="s">
        <v>1545</v>
      </c>
      <c r="K28" s="51">
        <f>ROUND($K26*90/1000,0)</f>
        <v>128</v>
      </c>
      <c r="L28" s="188"/>
    </row>
    <row r="29" spans="1:12" s="90" customFormat="1" ht="31.5" customHeight="1" x14ac:dyDescent="0.15">
      <c r="A29" s="147" t="s">
        <v>638</v>
      </c>
      <c r="B29" s="147">
        <v>1014</v>
      </c>
      <c r="C29" s="50" t="s">
        <v>1553</v>
      </c>
      <c r="D29" s="335"/>
      <c r="E29" s="357"/>
      <c r="F29" s="188"/>
      <c r="G29" s="59" t="s">
        <v>1528</v>
      </c>
      <c r="H29" s="148"/>
      <c r="I29" s="148"/>
      <c r="J29" s="157" t="s">
        <v>1547</v>
      </c>
      <c r="K29" s="51">
        <f>ROUND($K26*80/1000,0)</f>
        <v>114</v>
      </c>
      <c r="L29" s="188"/>
    </row>
    <row r="30" spans="1:12" s="90" customFormat="1" ht="31.5" customHeight="1" x14ac:dyDescent="0.15">
      <c r="A30" s="147" t="s">
        <v>638</v>
      </c>
      <c r="B30" s="147">
        <v>6020</v>
      </c>
      <c r="C30" s="50" t="s">
        <v>1007</v>
      </c>
      <c r="D30" s="335"/>
      <c r="E30" s="357"/>
      <c r="F30" s="188"/>
      <c r="G30" s="59" t="s">
        <v>1530</v>
      </c>
      <c r="H30" s="148"/>
      <c r="I30" s="148"/>
      <c r="J30" s="157" t="s">
        <v>612</v>
      </c>
      <c r="K30" s="51">
        <f>ROUND($K26*64/1000,0)</f>
        <v>91</v>
      </c>
      <c r="L30" s="188"/>
    </row>
    <row r="31" spans="1:12" s="90" customFormat="1" ht="31.5" customHeight="1" x14ac:dyDescent="0.15">
      <c r="A31" s="147" t="s">
        <v>638</v>
      </c>
      <c r="B31" s="147">
        <v>6021</v>
      </c>
      <c r="C31" s="50" t="s">
        <v>1008</v>
      </c>
      <c r="D31" s="335"/>
      <c r="E31" s="357"/>
      <c r="F31" s="188"/>
      <c r="G31" s="59" t="s">
        <v>1531</v>
      </c>
      <c r="H31" s="148" t="s">
        <v>527</v>
      </c>
      <c r="I31" s="148"/>
      <c r="J31" s="157" t="s">
        <v>613</v>
      </c>
      <c r="K31" s="51">
        <f>ROUND($K26*81/1000,0)</f>
        <v>115</v>
      </c>
      <c r="L31" s="188"/>
    </row>
    <row r="32" spans="1:12" s="90" customFormat="1" ht="31.5" customHeight="1" x14ac:dyDescent="0.15">
      <c r="A32" s="147" t="s">
        <v>638</v>
      </c>
      <c r="B32" s="147">
        <v>6022</v>
      </c>
      <c r="C32" s="50" t="s">
        <v>1009</v>
      </c>
      <c r="D32" s="335"/>
      <c r="E32" s="357"/>
      <c r="F32" s="188"/>
      <c r="G32" s="152"/>
      <c r="H32" s="148" t="s">
        <v>530</v>
      </c>
      <c r="I32" s="148"/>
      <c r="J32" s="157" t="s">
        <v>614</v>
      </c>
      <c r="K32" s="51">
        <f>ROUND($K26*76/1000,0)</f>
        <v>108</v>
      </c>
      <c r="L32" s="188"/>
    </row>
    <row r="33" spans="1:12" s="90" customFormat="1" ht="31.5" customHeight="1" x14ac:dyDescent="0.15">
      <c r="A33" s="147" t="s">
        <v>638</v>
      </c>
      <c r="B33" s="147">
        <v>6023</v>
      </c>
      <c r="C33" s="50" t="s">
        <v>1010</v>
      </c>
      <c r="D33" s="335"/>
      <c r="E33" s="357"/>
      <c r="F33" s="188"/>
      <c r="G33" s="152"/>
      <c r="H33" s="148" t="s">
        <v>532</v>
      </c>
      <c r="I33" s="148"/>
      <c r="J33" s="157" t="s">
        <v>615</v>
      </c>
      <c r="K33" s="51">
        <f>ROUND($K26*79/1000,0)</f>
        <v>112</v>
      </c>
      <c r="L33" s="188"/>
    </row>
    <row r="34" spans="1:12" s="90" customFormat="1" ht="31.5" customHeight="1" x14ac:dyDescent="0.15">
      <c r="A34" s="147" t="s">
        <v>638</v>
      </c>
      <c r="B34" s="147">
        <v>6024</v>
      </c>
      <c r="C34" s="50" t="s">
        <v>1011</v>
      </c>
      <c r="D34" s="335"/>
      <c r="E34" s="357"/>
      <c r="F34" s="188"/>
      <c r="G34" s="152"/>
      <c r="H34" s="148" t="s">
        <v>534</v>
      </c>
      <c r="I34" s="148"/>
      <c r="J34" s="157" t="s">
        <v>616</v>
      </c>
      <c r="K34" s="51">
        <f>ROUND($K26*74/1000,0)</f>
        <v>105</v>
      </c>
      <c r="L34" s="188"/>
    </row>
    <row r="35" spans="1:12" s="90" customFormat="1" ht="31.5" customHeight="1" x14ac:dyDescent="0.15">
      <c r="A35" s="147" t="s">
        <v>638</v>
      </c>
      <c r="B35" s="147">
        <v>6025</v>
      </c>
      <c r="C35" s="50" t="s">
        <v>1012</v>
      </c>
      <c r="D35" s="335"/>
      <c r="E35" s="357"/>
      <c r="F35" s="188"/>
      <c r="G35" s="152"/>
      <c r="H35" s="148" t="s">
        <v>536</v>
      </c>
      <c r="I35" s="148"/>
      <c r="J35" s="157" t="s">
        <v>617</v>
      </c>
      <c r="K35" s="51">
        <f>ROUND($K26*65/1000,0)</f>
        <v>92</v>
      </c>
      <c r="L35" s="188"/>
    </row>
    <row r="36" spans="1:12" s="90" customFormat="1" ht="31.5" customHeight="1" x14ac:dyDescent="0.15">
      <c r="A36" s="147" t="s">
        <v>638</v>
      </c>
      <c r="B36" s="147">
        <v>6026</v>
      </c>
      <c r="C36" s="50" t="s">
        <v>1013</v>
      </c>
      <c r="D36" s="335"/>
      <c r="E36" s="357"/>
      <c r="F36" s="188"/>
      <c r="G36" s="152"/>
      <c r="H36" s="148" t="s">
        <v>538</v>
      </c>
      <c r="I36" s="148"/>
      <c r="J36" s="157" t="s">
        <v>618</v>
      </c>
      <c r="K36" s="51">
        <f>ROUND($K26*63/1000,0)</f>
        <v>90</v>
      </c>
      <c r="L36" s="188"/>
    </row>
    <row r="37" spans="1:12" s="90" customFormat="1" ht="31.5" customHeight="1" x14ac:dyDescent="0.15">
      <c r="A37" s="147" t="s">
        <v>638</v>
      </c>
      <c r="B37" s="147">
        <v>6027</v>
      </c>
      <c r="C37" s="50" t="s">
        <v>1014</v>
      </c>
      <c r="D37" s="335"/>
      <c r="E37" s="357"/>
      <c r="F37" s="188"/>
      <c r="G37" s="152"/>
      <c r="H37" s="148" t="s">
        <v>540</v>
      </c>
      <c r="I37" s="148"/>
      <c r="J37" s="157" t="s">
        <v>619</v>
      </c>
      <c r="K37" s="51">
        <f>ROUND($K26*56/1000,0)</f>
        <v>80</v>
      </c>
      <c r="L37" s="188"/>
    </row>
    <row r="38" spans="1:12" s="90" customFormat="1" ht="31.5" customHeight="1" x14ac:dyDescent="0.15">
      <c r="A38" s="147" t="s">
        <v>638</v>
      </c>
      <c r="B38" s="147">
        <v>6028</v>
      </c>
      <c r="C38" s="50" t="s">
        <v>1015</v>
      </c>
      <c r="D38" s="335"/>
      <c r="E38" s="357"/>
      <c r="F38" s="188"/>
      <c r="G38" s="152"/>
      <c r="H38" s="148" t="s">
        <v>542</v>
      </c>
      <c r="I38" s="148"/>
      <c r="J38" s="157" t="s">
        <v>620</v>
      </c>
      <c r="K38" s="51">
        <f>ROUND($K26*69/1000,0)</f>
        <v>98</v>
      </c>
      <c r="L38" s="188"/>
    </row>
    <row r="39" spans="1:12" s="90" customFormat="1" ht="31.5" customHeight="1" x14ac:dyDescent="0.15">
      <c r="A39" s="147" t="s">
        <v>638</v>
      </c>
      <c r="B39" s="147">
        <v>6029</v>
      </c>
      <c r="C39" s="50" t="s">
        <v>1016</v>
      </c>
      <c r="D39" s="335"/>
      <c r="E39" s="357"/>
      <c r="F39" s="188"/>
      <c r="G39" s="152"/>
      <c r="H39" s="148" t="s">
        <v>544</v>
      </c>
      <c r="I39" s="148"/>
      <c r="J39" s="157" t="s">
        <v>621</v>
      </c>
      <c r="K39" s="51">
        <f>ROUND($K26*54/1000,0)</f>
        <v>77</v>
      </c>
      <c r="L39" s="188"/>
    </row>
    <row r="40" spans="1:12" s="90" customFormat="1" ht="31.5" customHeight="1" x14ac:dyDescent="0.15">
      <c r="A40" s="147" t="s">
        <v>638</v>
      </c>
      <c r="B40" s="147">
        <v>6030</v>
      </c>
      <c r="C40" s="50" t="s">
        <v>1017</v>
      </c>
      <c r="D40" s="335"/>
      <c r="E40" s="357"/>
      <c r="F40" s="188"/>
      <c r="G40" s="152"/>
      <c r="H40" s="148" t="s">
        <v>546</v>
      </c>
      <c r="I40" s="148"/>
      <c r="J40" s="157" t="s">
        <v>622</v>
      </c>
      <c r="K40" s="51">
        <f>ROUND($K26*45/1000,0)</f>
        <v>64</v>
      </c>
      <c r="L40" s="188"/>
    </row>
    <row r="41" spans="1:12" s="90" customFormat="1" ht="31.5" customHeight="1" x14ac:dyDescent="0.15">
      <c r="A41" s="147" t="s">
        <v>638</v>
      </c>
      <c r="B41" s="147">
        <v>6031</v>
      </c>
      <c r="C41" s="50" t="s">
        <v>1018</v>
      </c>
      <c r="D41" s="335"/>
      <c r="E41" s="357"/>
      <c r="F41" s="188"/>
      <c r="G41" s="152"/>
      <c r="H41" s="148" t="s">
        <v>548</v>
      </c>
      <c r="I41" s="148"/>
      <c r="J41" s="157" t="s">
        <v>623</v>
      </c>
      <c r="K41" s="51">
        <f>ROUND($K26*53/1000,0)</f>
        <v>75</v>
      </c>
      <c r="L41" s="188"/>
    </row>
    <row r="42" spans="1:12" s="90" customFormat="1" ht="31.5" customHeight="1" x14ac:dyDescent="0.15">
      <c r="A42" s="147" t="s">
        <v>638</v>
      </c>
      <c r="B42" s="147">
        <v>6032</v>
      </c>
      <c r="C42" s="50" t="s">
        <v>1019</v>
      </c>
      <c r="D42" s="335"/>
      <c r="E42" s="357"/>
      <c r="F42" s="188"/>
      <c r="G42" s="152"/>
      <c r="H42" s="148" t="s">
        <v>550</v>
      </c>
      <c r="I42" s="148"/>
      <c r="J42" s="157" t="s">
        <v>624</v>
      </c>
      <c r="K42" s="51">
        <f>ROUND($K26*43/1000,0)</f>
        <v>61</v>
      </c>
      <c r="L42" s="188"/>
    </row>
    <row r="43" spans="1:12" s="90" customFormat="1" ht="31.5" customHeight="1" x14ac:dyDescent="0.15">
      <c r="A43" s="147" t="s">
        <v>638</v>
      </c>
      <c r="B43" s="147">
        <v>6033</v>
      </c>
      <c r="C43" s="50" t="s">
        <v>1020</v>
      </c>
      <c r="D43" s="335"/>
      <c r="E43" s="357"/>
      <c r="F43" s="188"/>
      <c r="G43" s="152"/>
      <c r="H43" s="148" t="s">
        <v>552</v>
      </c>
      <c r="I43" s="148"/>
      <c r="J43" s="157" t="s">
        <v>625</v>
      </c>
      <c r="K43" s="51">
        <f>ROUND($K26*44/1000,0)</f>
        <v>63</v>
      </c>
      <c r="L43" s="188"/>
    </row>
    <row r="44" spans="1:12" s="90" customFormat="1" ht="31.5" customHeight="1" x14ac:dyDescent="0.15">
      <c r="A44" s="147" t="s">
        <v>638</v>
      </c>
      <c r="B44" s="147">
        <v>6034</v>
      </c>
      <c r="C44" s="50" t="s">
        <v>1021</v>
      </c>
      <c r="D44" s="335"/>
      <c r="E44" s="357"/>
      <c r="F44" s="188"/>
      <c r="G44" s="152"/>
      <c r="H44" s="148" t="s">
        <v>554</v>
      </c>
      <c r="I44" s="148"/>
      <c r="J44" s="157" t="s">
        <v>626</v>
      </c>
      <c r="K44" s="51">
        <f>ROUND($K26*33/1000,0)</f>
        <v>47</v>
      </c>
      <c r="L44" s="188"/>
    </row>
    <row r="45" spans="1:12" s="90" customFormat="1" ht="31.5" customHeight="1" x14ac:dyDescent="0.15">
      <c r="A45" s="147" t="s">
        <v>638</v>
      </c>
      <c r="B45" s="147">
        <v>8311</v>
      </c>
      <c r="C45" s="156" t="s">
        <v>1554</v>
      </c>
      <c r="D45" s="335"/>
      <c r="E45" s="357"/>
      <c r="F45" s="188"/>
      <c r="G45" s="152" t="s">
        <v>627</v>
      </c>
      <c r="H45" s="148"/>
      <c r="I45" s="148"/>
      <c r="J45" s="157" t="s">
        <v>368</v>
      </c>
      <c r="K45" s="124">
        <f>ROUND(-$K26*1/100,0)</f>
        <v>-14</v>
      </c>
      <c r="L45" s="188"/>
    </row>
    <row r="46" spans="1:12" s="90" customFormat="1" ht="31.5" customHeight="1" x14ac:dyDescent="0.15">
      <c r="A46" s="147" t="s">
        <v>638</v>
      </c>
      <c r="B46" s="147">
        <v>9311</v>
      </c>
      <c r="C46" s="50" t="s">
        <v>1555</v>
      </c>
      <c r="D46" s="335"/>
      <c r="E46" s="357"/>
      <c r="F46" s="189"/>
      <c r="G46" s="152" t="s">
        <v>370</v>
      </c>
      <c r="H46" s="148"/>
      <c r="I46" s="148"/>
      <c r="J46" s="157" t="s">
        <v>368</v>
      </c>
      <c r="K46" s="124">
        <f>ROUND(-$K26*1/100,0)</f>
        <v>-14</v>
      </c>
      <c r="L46" s="189"/>
    </row>
    <row r="47" spans="1:12" s="90" customFormat="1" ht="31.5" customHeight="1" x14ac:dyDescent="0.15">
      <c r="A47" s="147" t="s">
        <v>638</v>
      </c>
      <c r="B47" s="147">
        <v>1021</v>
      </c>
      <c r="C47" s="50" t="s">
        <v>1556</v>
      </c>
      <c r="D47" s="335"/>
      <c r="E47" s="357"/>
      <c r="F47" s="319" t="s">
        <v>359</v>
      </c>
      <c r="G47" s="183" t="s">
        <v>318</v>
      </c>
      <c r="H47" s="183"/>
      <c r="I47" s="183"/>
      <c r="J47" s="183"/>
      <c r="K47" s="51">
        <v>59</v>
      </c>
      <c r="L47" s="187" t="s">
        <v>10</v>
      </c>
    </row>
    <row r="48" spans="1:12" s="90" customFormat="1" ht="31.5" customHeight="1" x14ac:dyDescent="0.15">
      <c r="A48" s="147" t="s">
        <v>638</v>
      </c>
      <c r="B48" s="147">
        <v>1022</v>
      </c>
      <c r="C48" s="50" t="s">
        <v>1557</v>
      </c>
      <c r="D48" s="335"/>
      <c r="E48" s="357"/>
      <c r="F48" s="320"/>
      <c r="G48" s="59" t="s">
        <v>1524</v>
      </c>
      <c r="H48" s="148"/>
      <c r="I48" s="148"/>
      <c r="J48" s="157" t="s">
        <v>1543</v>
      </c>
      <c r="K48" s="51">
        <f>ROUND($K47*92/1000,0)</f>
        <v>5</v>
      </c>
      <c r="L48" s="188"/>
    </row>
    <row r="49" spans="1:12" s="90" customFormat="1" ht="31.5" customHeight="1" x14ac:dyDescent="0.15">
      <c r="A49" s="147" t="s">
        <v>638</v>
      </c>
      <c r="B49" s="147">
        <v>1023</v>
      </c>
      <c r="C49" s="50" t="s">
        <v>1558</v>
      </c>
      <c r="D49" s="335"/>
      <c r="E49" s="357"/>
      <c r="F49" s="320"/>
      <c r="G49" s="59" t="s">
        <v>1526</v>
      </c>
      <c r="H49" s="148"/>
      <c r="I49" s="148"/>
      <c r="J49" s="157" t="s">
        <v>1545</v>
      </c>
      <c r="K49" s="51">
        <f>ROUND($K47*90/1000,0)</f>
        <v>5</v>
      </c>
      <c r="L49" s="188"/>
    </row>
    <row r="50" spans="1:12" s="90" customFormat="1" ht="31.5" customHeight="1" x14ac:dyDescent="0.15">
      <c r="A50" s="147" t="s">
        <v>638</v>
      </c>
      <c r="B50" s="147">
        <v>1024</v>
      </c>
      <c r="C50" s="50" t="s">
        <v>1559</v>
      </c>
      <c r="D50" s="335"/>
      <c r="E50" s="357"/>
      <c r="F50" s="320"/>
      <c r="G50" s="59" t="s">
        <v>1528</v>
      </c>
      <c r="H50" s="148"/>
      <c r="I50" s="148"/>
      <c r="J50" s="157" t="s">
        <v>1547</v>
      </c>
      <c r="K50" s="51">
        <f>ROUND($K47*80/1000,0)</f>
        <v>5</v>
      </c>
      <c r="L50" s="188"/>
    </row>
    <row r="51" spans="1:12" s="90" customFormat="1" ht="31.5" customHeight="1" x14ac:dyDescent="0.15">
      <c r="A51" s="147" t="s">
        <v>638</v>
      </c>
      <c r="B51" s="147">
        <v>6040</v>
      </c>
      <c r="C51" s="50" t="s">
        <v>1022</v>
      </c>
      <c r="D51" s="335"/>
      <c r="E51" s="357"/>
      <c r="F51" s="320"/>
      <c r="G51" s="59" t="s">
        <v>1530</v>
      </c>
      <c r="H51" s="148"/>
      <c r="I51" s="148"/>
      <c r="J51" s="157" t="s">
        <v>612</v>
      </c>
      <c r="K51" s="51">
        <f>ROUND($K47*64/1000,0)</f>
        <v>4</v>
      </c>
      <c r="L51" s="188"/>
    </row>
    <row r="52" spans="1:12" s="90" customFormat="1" ht="31.5" customHeight="1" x14ac:dyDescent="0.15">
      <c r="A52" s="147" t="s">
        <v>638</v>
      </c>
      <c r="B52" s="147">
        <v>6041</v>
      </c>
      <c r="C52" s="50" t="s">
        <v>1023</v>
      </c>
      <c r="D52" s="335"/>
      <c r="E52" s="357"/>
      <c r="F52" s="320"/>
      <c r="G52" s="59" t="s">
        <v>1531</v>
      </c>
      <c r="H52" s="148" t="s">
        <v>527</v>
      </c>
      <c r="I52" s="148"/>
      <c r="J52" s="157" t="s">
        <v>613</v>
      </c>
      <c r="K52" s="51">
        <f>ROUND($K47*81/1000,0)</f>
        <v>5</v>
      </c>
      <c r="L52" s="188"/>
    </row>
    <row r="53" spans="1:12" s="90" customFormat="1" ht="31.5" customHeight="1" x14ac:dyDescent="0.15">
      <c r="A53" s="147" t="s">
        <v>638</v>
      </c>
      <c r="B53" s="147">
        <v>6042</v>
      </c>
      <c r="C53" s="50" t="s">
        <v>1024</v>
      </c>
      <c r="D53" s="335"/>
      <c r="E53" s="357"/>
      <c r="F53" s="320"/>
      <c r="G53" s="152"/>
      <c r="H53" s="148" t="s">
        <v>530</v>
      </c>
      <c r="I53" s="148"/>
      <c r="J53" s="157" t="s">
        <v>614</v>
      </c>
      <c r="K53" s="51">
        <f>ROUND($K47*76/1000,0)</f>
        <v>4</v>
      </c>
      <c r="L53" s="188"/>
    </row>
    <row r="54" spans="1:12" s="90" customFormat="1" ht="31.5" customHeight="1" x14ac:dyDescent="0.15">
      <c r="A54" s="147" t="s">
        <v>638</v>
      </c>
      <c r="B54" s="147">
        <v>6043</v>
      </c>
      <c r="C54" s="50" t="s">
        <v>1025</v>
      </c>
      <c r="D54" s="335"/>
      <c r="E54" s="357"/>
      <c r="F54" s="320"/>
      <c r="G54" s="152"/>
      <c r="H54" s="148" t="s">
        <v>532</v>
      </c>
      <c r="I54" s="148"/>
      <c r="J54" s="157" t="s">
        <v>615</v>
      </c>
      <c r="K54" s="51">
        <f>ROUND($K47*79/1000,0)</f>
        <v>5</v>
      </c>
      <c r="L54" s="188"/>
    </row>
    <row r="55" spans="1:12" s="90" customFormat="1" ht="31.5" customHeight="1" x14ac:dyDescent="0.15">
      <c r="A55" s="147" t="s">
        <v>638</v>
      </c>
      <c r="B55" s="147">
        <v>6044</v>
      </c>
      <c r="C55" s="50" t="s">
        <v>1026</v>
      </c>
      <c r="D55" s="335"/>
      <c r="E55" s="357"/>
      <c r="F55" s="320"/>
      <c r="G55" s="152"/>
      <c r="H55" s="148" t="s">
        <v>534</v>
      </c>
      <c r="I55" s="148"/>
      <c r="J55" s="157" t="s">
        <v>616</v>
      </c>
      <c r="K55" s="51">
        <f>ROUND($K47*74/1000,0)</f>
        <v>4</v>
      </c>
      <c r="L55" s="188"/>
    </row>
    <row r="56" spans="1:12" s="90" customFormat="1" ht="31.5" customHeight="1" x14ac:dyDescent="0.15">
      <c r="A56" s="147" t="s">
        <v>638</v>
      </c>
      <c r="B56" s="147">
        <v>6045</v>
      </c>
      <c r="C56" s="50" t="s">
        <v>1027</v>
      </c>
      <c r="D56" s="335"/>
      <c r="E56" s="357"/>
      <c r="F56" s="320"/>
      <c r="G56" s="152"/>
      <c r="H56" s="148" t="s">
        <v>536</v>
      </c>
      <c r="I56" s="148"/>
      <c r="J56" s="157" t="s">
        <v>617</v>
      </c>
      <c r="K56" s="51">
        <f>ROUND($K47*65/1000,0)</f>
        <v>4</v>
      </c>
      <c r="L56" s="188"/>
    </row>
    <row r="57" spans="1:12" s="90" customFormat="1" ht="31.5" customHeight="1" x14ac:dyDescent="0.15">
      <c r="A57" s="147" t="s">
        <v>638</v>
      </c>
      <c r="B57" s="147">
        <v>6046</v>
      </c>
      <c r="C57" s="50" t="s">
        <v>1028</v>
      </c>
      <c r="D57" s="335"/>
      <c r="E57" s="357"/>
      <c r="F57" s="320"/>
      <c r="G57" s="152"/>
      <c r="H57" s="148" t="s">
        <v>538</v>
      </c>
      <c r="I57" s="148"/>
      <c r="J57" s="157" t="s">
        <v>618</v>
      </c>
      <c r="K57" s="51">
        <f>ROUND($K47*63/1000,0)</f>
        <v>4</v>
      </c>
      <c r="L57" s="188"/>
    </row>
    <row r="58" spans="1:12" s="90" customFormat="1" ht="31.5" customHeight="1" x14ac:dyDescent="0.15">
      <c r="A58" s="147" t="s">
        <v>638</v>
      </c>
      <c r="B58" s="147">
        <v>6047</v>
      </c>
      <c r="C58" s="50" t="s">
        <v>1029</v>
      </c>
      <c r="D58" s="335"/>
      <c r="E58" s="357"/>
      <c r="F58" s="320"/>
      <c r="G58" s="152"/>
      <c r="H58" s="148" t="s">
        <v>540</v>
      </c>
      <c r="I58" s="148"/>
      <c r="J58" s="157" t="s">
        <v>619</v>
      </c>
      <c r="K58" s="51">
        <f>ROUND($K47*56/1000,0)</f>
        <v>3</v>
      </c>
      <c r="L58" s="188"/>
    </row>
    <row r="59" spans="1:12" s="90" customFormat="1" ht="31.5" customHeight="1" x14ac:dyDescent="0.15">
      <c r="A59" s="147" t="s">
        <v>638</v>
      </c>
      <c r="B59" s="147">
        <v>6048</v>
      </c>
      <c r="C59" s="50" t="s">
        <v>1030</v>
      </c>
      <c r="D59" s="335"/>
      <c r="E59" s="357"/>
      <c r="F59" s="320"/>
      <c r="G59" s="152"/>
      <c r="H59" s="148" t="s">
        <v>542</v>
      </c>
      <c r="I59" s="148"/>
      <c r="J59" s="157" t="s">
        <v>620</v>
      </c>
      <c r="K59" s="51">
        <f>ROUND($K47*69/1000,0)</f>
        <v>4</v>
      </c>
      <c r="L59" s="188"/>
    </row>
    <row r="60" spans="1:12" s="90" customFormat="1" ht="31.5" customHeight="1" x14ac:dyDescent="0.15">
      <c r="A60" s="147" t="s">
        <v>638</v>
      </c>
      <c r="B60" s="147">
        <v>6049</v>
      </c>
      <c r="C60" s="50" t="s">
        <v>1031</v>
      </c>
      <c r="D60" s="335"/>
      <c r="E60" s="357"/>
      <c r="F60" s="320"/>
      <c r="G60" s="152"/>
      <c r="H60" s="148" t="s">
        <v>544</v>
      </c>
      <c r="I60" s="148"/>
      <c r="J60" s="157" t="s">
        <v>621</v>
      </c>
      <c r="K60" s="51">
        <f>ROUND($K47*54/1000,0)</f>
        <v>3</v>
      </c>
      <c r="L60" s="188"/>
    </row>
    <row r="61" spans="1:12" s="90" customFormat="1" ht="31.5" customHeight="1" x14ac:dyDescent="0.15">
      <c r="A61" s="147" t="s">
        <v>638</v>
      </c>
      <c r="B61" s="147">
        <v>6050</v>
      </c>
      <c r="C61" s="50" t="s">
        <v>1032</v>
      </c>
      <c r="D61" s="335"/>
      <c r="E61" s="357"/>
      <c r="F61" s="320"/>
      <c r="G61" s="152"/>
      <c r="H61" s="148" t="s">
        <v>546</v>
      </c>
      <c r="I61" s="148"/>
      <c r="J61" s="157" t="s">
        <v>622</v>
      </c>
      <c r="K61" s="51">
        <f>ROUND($K47*45/1000,0)</f>
        <v>3</v>
      </c>
      <c r="L61" s="188"/>
    </row>
    <row r="62" spans="1:12" s="90" customFormat="1" ht="31.5" customHeight="1" x14ac:dyDescent="0.15">
      <c r="A62" s="147" t="s">
        <v>638</v>
      </c>
      <c r="B62" s="147">
        <v>6051</v>
      </c>
      <c r="C62" s="50" t="s">
        <v>1033</v>
      </c>
      <c r="D62" s="335"/>
      <c r="E62" s="357"/>
      <c r="F62" s="320"/>
      <c r="G62" s="152"/>
      <c r="H62" s="148" t="s">
        <v>548</v>
      </c>
      <c r="I62" s="148"/>
      <c r="J62" s="157" t="s">
        <v>623</v>
      </c>
      <c r="K62" s="51">
        <f>ROUND($K47*53/1000,0)</f>
        <v>3</v>
      </c>
      <c r="L62" s="188"/>
    </row>
    <row r="63" spans="1:12" s="90" customFormat="1" ht="31.5" customHeight="1" x14ac:dyDescent="0.15">
      <c r="A63" s="147" t="s">
        <v>638</v>
      </c>
      <c r="B63" s="147">
        <v>6052</v>
      </c>
      <c r="C63" s="50" t="s">
        <v>1034</v>
      </c>
      <c r="D63" s="335"/>
      <c r="E63" s="357"/>
      <c r="F63" s="320"/>
      <c r="G63" s="152"/>
      <c r="H63" s="148" t="s">
        <v>550</v>
      </c>
      <c r="I63" s="148"/>
      <c r="J63" s="157" t="s">
        <v>624</v>
      </c>
      <c r="K63" s="51">
        <f>ROUND($K47*43/1000,0)</f>
        <v>3</v>
      </c>
      <c r="L63" s="188"/>
    </row>
    <row r="64" spans="1:12" s="90" customFormat="1" ht="31.5" customHeight="1" x14ac:dyDescent="0.15">
      <c r="A64" s="147" t="s">
        <v>638</v>
      </c>
      <c r="B64" s="147">
        <v>6053</v>
      </c>
      <c r="C64" s="50" t="s">
        <v>1035</v>
      </c>
      <c r="D64" s="335"/>
      <c r="E64" s="357"/>
      <c r="F64" s="320"/>
      <c r="G64" s="152"/>
      <c r="H64" s="148" t="s">
        <v>552</v>
      </c>
      <c r="I64" s="148"/>
      <c r="J64" s="157" t="s">
        <v>625</v>
      </c>
      <c r="K64" s="51">
        <f>ROUND($K47*44/1000,0)</f>
        <v>3</v>
      </c>
      <c r="L64" s="188"/>
    </row>
    <row r="65" spans="1:12" s="90" customFormat="1" ht="31.5" customHeight="1" x14ac:dyDescent="0.15">
      <c r="A65" s="147" t="s">
        <v>638</v>
      </c>
      <c r="B65" s="147">
        <v>6054</v>
      </c>
      <c r="C65" s="50" t="s">
        <v>1036</v>
      </c>
      <c r="D65" s="335"/>
      <c r="E65" s="357"/>
      <c r="F65" s="320"/>
      <c r="G65" s="152"/>
      <c r="H65" s="148" t="s">
        <v>554</v>
      </c>
      <c r="I65" s="148"/>
      <c r="J65" s="157" t="s">
        <v>626</v>
      </c>
      <c r="K65" s="51">
        <f>ROUND($K47*33/1000,0)</f>
        <v>2</v>
      </c>
      <c r="L65" s="188"/>
    </row>
    <row r="66" spans="1:12" s="90" customFormat="1" ht="31.5" customHeight="1" x14ac:dyDescent="0.15">
      <c r="A66" s="147" t="s">
        <v>638</v>
      </c>
      <c r="B66" s="147">
        <v>8212</v>
      </c>
      <c r="C66" s="156" t="s">
        <v>1560</v>
      </c>
      <c r="D66" s="335"/>
      <c r="E66" s="357"/>
      <c r="F66" s="320"/>
      <c r="G66" s="152" t="s">
        <v>627</v>
      </c>
      <c r="H66" s="148"/>
      <c r="I66" s="148"/>
      <c r="J66" s="157" t="s">
        <v>368</v>
      </c>
      <c r="K66" s="124">
        <f>ROUND(-$K47*1/100,0)</f>
        <v>-1</v>
      </c>
      <c r="L66" s="188"/>
    </row>
    <row r="67" spans="1:12" s="90" customFormat="1" ht="31.5" customHeight="1" x14ac:dyDescent="0.15">
      <c r="A67" s="147" t="s">
        <v>638</v>
      </c>
      <c r="B67" s="147">
        <v>9212</v>
      </c>
      <c r="C67" s="50" t="s">
        <v>1561</v>
      </c>
      <c r="D67" s="335"/>
      <c r="E67" s="357"/>
      <c r="F67" s="320"/>
      <c r="G67" s="152" t="s">
        <v>370</v>
      </c>
      <c r="H67" s="148"/>
      <c r="I67" s="148"/>
      <c r="J67" s="157" t="s">
        <v>368</v>
      </c>
      <c r="K67" s="124">
        <f>ROUND(-$K47*1/100,0)</f>
        <v>-1</v>
      </c>
      <c r="L67" s="188"/>
    </row>
    <row r="68" spans="1:12" s="90" customFormat="1" ht="31.5" customHeight="1" x14ac:dyDescent="0.15">
      <c r="A68" s="147" t="s">
        <v>638</v>
      </c>
      <c r="B68" s="147">
        <v>1031</v>
      </c>
      <c r="C68" s="50" t="s">
        <v>1562</v>
      </c>
      <c r="D68" s="335"/>
      <c r="E68" s="357"/>
      <c r="F68" s="320"/>
      <c r="G68" s="183" t="s">
        <v>493</v>
      </c>
      <c r="H68" s="183"/>
      <c r="I68" s="183"/>
      <c r="J68" s="183"/>
      <c r="K68" s="51">
        <v>47</v>
      </c>
      <c r="L68" s="188"/>
    </row>
    <row r="69" spans="1:12" s="90" customFormat="1" ht="31.5" customHeight="1" x14ac:dyDescent="0.15">
      <c r="A69" s="147" t="s">
        <v>638</v>
      </c>
      <c r="B69" s="147">
        <v>1032</v>
      </c>
      <c r="C69" s="50" t="s">
        <v>1563</v>
      </c>
      <c r="D69" s="335"/>
      <c r="E69" s="357"/>
      <c r="F69" s="320"/>
      <c r="G69" s="59" t="s">
        <v>1524</v>
      </c>
      <c r="H69" s="148"/>
      <c r="I69" s="148"/>
      <c r="J69" s="157" t="s">
        <v>1543</v>
      </c>
      <c r="K69" s="51">
        <f>ROUND($K68*92/1000,0)</f>
        <v>4</v>
      </c>
      <c r="L69" s="188"/>
    </row>
    <row r="70" spans="1:12" s="90" customFormat="1" ht="31.5" customHeight="1" x14ac:dyDescent="0.15">
      <c r="A70" s="147" t="s">
        <v>638</v>
      </c>
      <c r="B70" s="147">
        <v>1033</v>
      </c>
      <c r="C70" s="50" t="s">
        <v>1564</v>
      </c>
      <c r="D70" s="335"/>
      <c r="E70" s="357"/>
      <c r="F70" s="320"/>
      <c r="G70" s="59" t="s">
        <v>1526</v>
      </c>
      <c r="H70" s="148"/>
      <c r="I70" s="148"/>
      <c r="J70" s="157" t="s">
        <v>1545</v>
      </c>
      <c r="K70" s="51">
        <f>ROUND($K68*90/1000,0)</f>
        <v>4</v>
      </c>
      <c r="L70" s="188"/>
    </row>
    <row r="71" spans="1:12" s="90" customFormat="1" ht="31.5" customHeight="1" x14ac:dyDescent="0.15">
      <c r="A71" s="147" t="s">
        <v>638</v>
      </c>
      <c r="B71" s="147">
        <v>1034</v>
      </c>
      <c r="C71" s="50" t="s">
        <v>1565</v>
      </c>
      <c r="D71" s="335"/>
      <c r="E71" s="357"/>
      <c r="F71" s="320"/>
      <c r="G71" s="59" t="s">
        <v>1528</v>
      </c>
      <c r="H71" s="148"/>
      <c r="I71" s="148"/>
      <c r="J71" s="157" t="s">
        <v>1547</v>
      </c>
      <c r="K71" s="51">
        <f>ROUND($K68*80/1000,0)</f>
        <v>4</v>
      </c>
      <c r="L71" s="188"/>
    </row>
    <row r="72" spans="1:12" s="90" customFormat="1" ht="31.5" customHeight="1" x14ac:dyDescent="0.15">
      <c r="A72" s="147" t="s">
        <v>638</v>
      </c>
      <c r="B72" s="147">
        <v>6060</v>
      </c>
      <c r="C72" s="50" t="s">
        <v>1037</v>
      </c>
      <c r="D72" s="335"/>
      <c r="E72" s="357"/>
      <c r="F72" s="320"/>
      <c r="G72" s="59" t="s">
        <v>1530</v>
      </c>
      <c r="H72" s="148"/>
      <c r="I72" s="148"/>
      <c r="J72" s="157" t="s">
        <v>612</v>
      </c>
      <c r="K72" s="51">
        <f>ROUND($K68*64/1000,0)</f>
        <v>3</v>
      </c>
      <c r="L72" s="188"/>
    </row>
    <row r="73" spans="1:12" s="90" customFormat="1" ht="31.5" customHeight="1" x14ac:dyDescent="0.15">
      <c r="A73" s="147" t="s">
        <v>638</v>
      </c>
      <c r="B73" s="147">
        <v>6061</v>
      </c>
      <c r="C73" s="50" t="s">
        <v>1038</v>
      </c>
      <c r="D73" s="335"/>
      <c r="E73" s="357"/>
      <c r="F73" s="320"/>
      <c r="G73" s="59" t="s">
        <v>1531</v>
      </c>
      <c r="H73" s="148" t="s">
        <v>527</v>
      </c>
      <c r="I73" s="148"/>
      <c r="J73" s="157" t="s">
        <v>613</v>
      </c>
      <c r="K73" s="51">
        <f>ROUND($K68*81/1000,0)</f>
        <v>4</v>
      </c>
      <c r="L73" s="188"/>
    </row>
    <row r="74" spans="1:12" s="90" customFormat="1" ht="31.5" customHeight="1" x14ac:dyDescent="0.15">
      <c r="A74" s="147" t="s">
        <v>638</v>
      </c>
      <c r="B74" s="147">
        <v>6062</v>
      </c>
      <c r="C74" s="50" t="s">
        <v>1039</v>
      </c>
      <c r="D74" s="335"/>
      <c r="E74" s="357"/>
      <c r="F74" s="320"/>
      <c r="G74" s="152"/>
      <c r="H74" s="148" t="s">
        <v>530</v>
      </c>
      <c r="I74" s="148"/>
      <c r="J74" s="157" t="s">
        <v>614</v>
      </c>
      <c r="K74" s="51">
        <f>ROUND($K68*76/1000,0)</f>
        <v>4</v>
      </c>
      <c r="L74" s="188"/>
    </row>
    <row r="75" spans="1:12" s="90" customFormat="1" ht="31.5" customHeight="1" x14ac:dyDescent="0.15">
      <c r="A75" s="147" t="s">
        <v>638</v>
      </c>
      <c r="B75" s="147">
        <v>6063</v>
      </c>
      <c r="C75" s="50" t="s">
        <v>1040</v>
      </c>
      <c r="D75" s="335"/>
      <c r="E75" s="357"/>
      <c r="F75" s="320"/>
      <c r="G75" s="152"/>
      <c r="H75" s="148" t="s">
        <v>532</v>
      </c>
      <c r="I75" s="148"/>
      <c r="J75" s="157" t="s">
        <v>615</v>
      </c>
      <c r="K75" s="51">
        <f>ROUND($K68*79/1000,0)</f>
        <v>4</v>
      </c>
      <c r="L75" s="188"/>
    </row>
    <row r="76" spans="1:12" s="90" customFormat="1" ht="31.5" customHeight="1" x14ac:dyDescent="0.15">
      <c r="A76" s="147" t="s">
        <v>638</v>
      </c>
      <c r="B76" s="147">
        <v>6064</v>
      </c>
      <c r="C76" s="50" t="s">
        <v>1041</v>
      </c>
      <c r="D76" s="335"/>
      <c r="E76" s="357"/>
      <c r="F76" s="320"/>
      <c r="G76" s="152"/>
      <c r="H76" s="148" t="s">
        <v>534</v>
      </c>
      <c r="I76" s="148"/>
      <c r="J76" s="157" t="s">
        <v>616</v>
      </c>
      <c r="K76" s="51">
        <f>ROUND($K68*74/1000,0)</f>
        <v>3</v>
      </c>
      <c r="L76" s="188"/>
    </row>
    <row r="77" spans="1:12" s="90" customFormat="1" ht="31.5" customHeight="1" x14ac:dyDescent="0.15">
      <c r="A77" s="147" t="s">
        <v>638</v>
      </c>
      <c r="B77" s="147">
        <v>6065</v>
      </c>
      <c r="C77" s="50" t="s">
        <v>1042</v>
      </c>
      <c r="D77" s="335"/>
      <c r="E77" s="357"/>
      <c r="F77" s="320"/>
      <c r="G77" s="152"/>
      <c r="H77" s="148" t="s">
        <v>536</v>
      </c>
      <c r="I77" s="148"/>
      <c r="J77" s="157" t="s">
        <v>617</v>
      </c>
      <c r="K77" s="51">
        <f>ROUND($K68*65/1000,0)</f>
        <v>3</v>
      </c>
      <c r="L77" s="188"/>
    </row>
    <row r="78" spans="1:12" s="90" customFormat="1" ht="31.5" customHeight="1" x14ac:dyDescent="0.15">
      <c r="A78" s="147" t="s">
        <v>638</v>
      </c>
      <c r="B78" s="147">
        <v>6066</v>
      </c>
      <c r="C78" s="50" t="s">
        <v>1043</v>
      </c>
      <c r="D78" s="335"/>
      <c r="E78" s="357"/>
      <c r="F78" s="320"/>
      <c r="G78" s="152"/>
      <c r="H78" s="148" t="s">
        <v>538</v>
      </c>
      <c r="I78" s="148"/>
      <c r="J78" s="157" t="s">
        <v>618</v>
      </c>
      <c r="K78" s="51">
        <f>ROUND($K68*63/1000,0)</f>
        <v>3</v>
      </c>
      <c r="L78" s="188"/>
    </row>
    <row r="79" spans="1:12" s="90" customFormat="1" ht="31.5" customHeight="1" x14ac:dyDescent="0.15">
      <c r="A79" s="147" t="s">
        <v>638</v>
      </c>
      <c r="B79" s="147">
        <v>6067</v>
      </c>
      <c r="C79" s="50" t="s">
        <v>1044</v>
      </c>
      <c r="D79" s="335"/>
      <c r="E79" s="357"/>
      <c r="F79" s="320"/>
      <c r="G79" s="152"/>
      <c r="H79" s="148" t="s">
        <v>540</v>
      </c>
      <c r="I79" s="148"/>
      <c r="J79" s="157" t="s">
        <v>619</v>
      </c>
      <c r="K79" s="51">
        <f>ROUND($K68*56/1000,0)</f>
        <v>3</v>
      </c>
      <c r="L79" s="188"/>
    </row>
    <row r="80" spans="1:12" s="90" customFormat="1" ht="31.5" customHeight="1" x14ac:dyDescent="0.15">
      <c r="A80" s="147" t="s">
        <v>638</v>
      </c>
      <c r="B80" s="147">
        <v>6068</v>
      </c>
      <c r="C80" s="50" t="s">
        <v>1045</v>
      </c>
      <c r="D80" s="335"/>
      <c r="E80" s="357"/>
      <c r="F80" s="320"/>
      <c r="G80" s="152"/>
      <c r="H80" s="148" t="s">
        <v>542</v>
      </c>
      <c r="I80" s="148"/>
      <c r="J80" s="157" t="s">
        <v>620</v>
      </c>
      <c r="K80" s="51">
        <f>ROUND($K68*69/1000,0)</f>
        <v>3</v>
      </c>
      <c r="L80" s="188"/>
    </row>
    <row r="81" spans="1:12" s="90" customFormat="1" ht="31.5" customHeight="1" x14ac:dyDescent="0.15">
      <c r="A81" s="147" t="s">
        <v>638</v>
      </c>
      <c r="B81" s="147">
        <v>6069</v>
      </c>
      <c r="C81" s="50" t="s">
        <v>1046</v>
      </c>
      <c r="D81" s="335"/>
      <c r="E81" s="357"/>
      <c r="F81" s="320"/>
      <c r="G81" s="152"/>
      <c r="H81" s="148" t="s">
        <v>544</v>
      </c>
      <c r="I81" s="148"/>
      <c r="J81" s="157" t="s">
        <v>621</v>
      </c>
      <c r="K81" s="51">
        <f>ROUND($K68*54/1000,0)</f>
        <v>3</v>
      </c>
      <c r="L81" s="188"/>
    </row>
    <row r="82" spans="1:12" s="90" customFormat="1" ht="31.5" customHeight="1" x14ac:dyDescent="0.15">
      <c r="A82" s="147" t="s">
        <v>638</v>
      </c>
      <c r="B82" s="147">
        <v>6070</v>
      </c>
      <c r="C82" s="50" t="s">
        <v>1047</v>
      </c>
      <c r="D82" s="335"/>
      <c r="E82" s="357"/>
      <c r="F82" s="320"/>
      <c r="G82" s="152"/>
      <c r="H82" s="148" t="s">
        <v>546</v>
      </c>
      <c r="I82" s="148"/>
      <c r="J82" s="157" t="s">
        <v>622</v>
      </c>
      <c r="K82" s="51">
        <f>ROUND($K68*45/1000,0)</f>
        <v>2</v>
      </c>
      <c r="L82" s="188"/>
    </row>
    <row r="83" spans="1:12" s="90" customFormat="1" ht="31.5" customHeight="1" x14ac:dyDescent="0.15">
      <c r="A83" s="147" t="s">
        <v>638</v>
      </c>
      <c r="B83" s="147">
        <v>6071</v>
      </c>
      <c r="C83" s="50" t="s">
        <v>1048</v>
      </c>
      <c r="D83" s="335"/>
      <c r="E83" s="357"/>
      <c r="F83" s="320"/>
      <c r="G83" s="152"/>
      <c r="H83" s="148" t="s">
        <v>548</v>
      </c>
      <c r="I83" s="148"/>
      <c r="J83" s="157" t="s">
        <v>623</v>
      </c>
      <c r="K83" s="51">
        <f>ROUND($K68*53/1000,0)</f>
        <v>2</v>
      </c>
      <c r="L83" s="188"/>
    </row>
    <row r="84" spans="1:12" s="90" customFormat="1" ht="31.5" customHeight="1" x14ac:dyDescent="0.15">
      <c r="A84" s="147" t="s">
        <v>638</v>
      </c>
      <c r="B84" s="147">
        <v>6072</v>
      </c>
      <c r="C84" s="50" t="s">
        <v>1049</v>
      </c>
      <c r="D84" s="335"/>
      <c r="E84" s="357"/>
      <c r="F84" s="320"/>
      <c r="G84" s="152"/>
      <c r="H84" s="148" t="s">
        <v>550</v>
      </c>
      <c r="I84" s="148"/>
      <c r="J84" s="157" t="s">
        <v>624</v>
      </c>
      <c r="K84" s="51">
        <f>ROUND($K68*43/1000,0)</f>
        <v>2</v>
      </c>
      <c r="L84" s="188"/>
    </row>
    <row r="85" spans="1:12" s="90" customFormat="1" ht="31.5" customHeight="1" x14ac:dyDescent="0.15">
      <c r="A85" s="147" t="s">
        <v>638</v>
      </c>
      <c r="B85" s="147">
        <v>6073</v>
      </c>
      <c r="C85" s="50" t="s">
        <v>1050</v>
      </c>
      <c r="D85" s="335"/>
      <c r="E85" s="357"/>
      <c r="F85" s="320"/>
      <c r="G85" s="152"/>
      <c r="H85" s="148" t="s">
        <v>552</v>
      </c>
      <c r="I85" s="148"/>
      <c r="J85" s="157" t="s">
        <v>625</v>
      </c>
      <c r="K85" s="51">
        <f>ROUND($K68*44/1000,0)</f>
        <v>2</v>
      </c>
      <c r="L85" s="188"/>
    </row>
    <row r="86" spans="1:12" s="90" customFormat="1" ht="31.5" customHeight="1" x14ac:dyDescent="0.15">
      <c r="A86" s="147" t="s">
        <v>638</v>
      </c>
      <c r="B86" s="147">
        <v>6074</v>
      </c>
      <c r="C86" s="50" t="s">
        <v>1051</v>
      </c>
      <c r="D86" s="335"/>
      <c r="E86" s="357"/>
      <c r="F86" s="320"/>
      <c r="G86" s="152"/>
      <c r="H86" s="148" t="s">
        <v>554</v>
      </c>
      <c r="I86" s="148"/>
      <c r="J86" s="157" t="s">
        <v>626</v>
      </c>
      <c r="K86" s="51">
        <f>ROUND($K68*33/1000,0)</f>
        <v>2</v>
      </c>
      <c r="L86" s="188"/>
    </row>
    <row r="87" spans="1:12" s="90" customFormat="1" ht="31.5" customHeight="1" x14ac:dyDescent="0.15">
      <c r="A87" s="147" t="s">
        <v>638</v>
      </c>
      <c r="B87" s="147">
        <v>8312</v>
      </c>
      <c r="C87" s="50" t="s">
        <v>1566</v>
      </c>
      <c r="D87" s="335"/>
      <c r="E87" s="357"/>
      <c r="F87" s="320"/>
      <c r="G87" s="152" t="s">
        <v>627</v>
      </c>
      <c r="H87" s="148"/>
      <c r="I87" s="148"/>
      <c r="J87" s="157" t="s">
        <v>368</v>
      </c>
      <c r="K87" s="124">
        <v>-1</v>
      </c>
      <c r="L87" s="188"/>
    </row>
    <row r="88" spans="1:12" s="90" customFormat="1" ht="31.5" customHeight="1" x14ac:dyDescent="0.15">
      <c r="A88" s="147" t="s">
        <v>638</v>
      </c>
      <c r="B88" s="147">
        <v>9312</v>
      </c>
      <c r="C88" s="50" t="s">
        <v>1567</v>
      </c>
      <c r="D88" s="335"/>
      <c r="E88" s="357"/>
      <c r="F88" s="321"/>
      <c r="G88" s="152" t="s">
        <v>370</v>
      </c>
      <c r="H88" s="148"/>
      <c r="I88" s="148"/>
      <c r="J88" s="157" t="s">
        <v>368</v>
      </c>
      <c r="K88" s="124">
        <v>-1</v>
      </c>
      <c r="L88" s="189"/>
    </row>
    <row r="89" spans="1:12" s="90" customFormat="1" ht="31.5" customHeight="1" x14ac:dyDescent="0.15">
      <c r="A89" s="147" t="s">
        <v>638</v>
      </c>
      <c r="B89" s="147">
        <v>1041</v>
      </c>
      <c r="C89" s="50" t="s">
        <v>1513</v>
      </c>
      <c r="D89" s="335"/>
      <c r="E89" s="357"/>
      <c r="F89" s="187" t="s">
        <v>26</v>
      </c>
      <c r="G89" s="360" t="s">
        <v>319</v>
      </c>
      <c r="H89" s="361"/>
      <c r="I89" s="361"/>
      <c r="J89" s="362"/>
      <c r="K89" s="51">
        <v>3621</v>
      </c>
      <c r="L89" s="187" t="s">
        <v>9</v>
      </c>
    </row>
    <row r="90" spans="1:12" s="90" customFormat="1" ht="31.5" customHeight="1" x14ac:dyDescent="0.15">
      <c r="A90" s="147" t="s">
        <v>638</v>
      </c>
      <c r="B90" s="147">
        <v>1042</v>
      </c>
      <c r="C90" s="50" t="s">
        <v>1568</v>
      </c>
      <c r="D90" s="335"/>
      <c r="E90" s="357"/>
      <c r="F90" s="188"/>
      <c r="G90" s="59" t="s">
        <v>1524</v>
      </c>
      <c r="H90" s="148"/>
      <c r="I90" s="148"/>
      <c r="J90" s="157" t="s">
        <v>1543</v>
      </c>
      <c r="K90" s="51">
        <f>ROUND($K89*92/1000,0)</f>
        <v>333</v>
      </c>
      <c r="L90" s="188"/>
    </row>
    <row r="91" spans="1:12" s="90" customFormat="1" ht="31.5" customHeight="1" x14ac:dyDescent="0.15">
      <c r="A91" s="147" t="s">
        <v>638</v>
      </c>
      <c r="B91" s="147">
        <v>1043</v>
      </c>
      <c r="C91" s="50" t="s">
        <v>1569</v>
      </c>
      <c r="D91" s="335"/>
      <c r="E91" s="357"/>
      <c r="F91" s="188"/>
      <c r="G91" s="59" t="s">
        <v>1526</v>
      </c>
      <c r="H91" s="148"/>
      <c r="I91" s="148"/>
      <c r="J91" s="157" t="s">
        <v>1545</v>
      </c>
      <c r="K91" s="51">
        <f>ROUND($K89*90/1000,0)</f>
        <v>326</v>
      </c>
      <c r="L91" s="188"/>
    </row>
    <row r="92" spans="1:12" s="90" customFormat="1" ht="31.5" customHeight="1" x14ac:dyDescent="0.15">
      <c r="A92" s="147" t="s">
        <v>638</v>
      </c>
      <c r="B92" s="147">
        <v>1044</v>
      </c>
      <c r="C92" s="50" t="s">
        <v>1570</v>
      </c>
      <c r="D92" s="335"/>
      <c r="E92" s="357"/>
      <c r="F92" s="188"/>
      <c r="G92" s="59" t="s">
        <v>1528</v>
      </c>
      <c r="H92" s="148"/>
      <c r="I92" s="148"/>
      <c r="J92" s="157" t="s">
        <v>1547</v>
      </c>
      <c r="K92" s="51">
        <f>ROUND($K89*80/1000,0)</f>
        <v>290</v>
      </c>
      <c r="L92" s="188"/>
    </row>
    <row r="93" spans="1:12" s="90" customFormat="1" ht="31.5" customHeight="1" x14ac:dyDescent="0.15">
      <c r="A93" s="147" t="s">
        <v>638</v>
      </c>
      <c r="B93" s="147">
        <v>6080</v>
      </c>
      <c r="C93" s="50" t="s">
        <v>1052</v>
      </c>
      <c r="D93" s="335"/>
      <c r="E93" s="357"/>
      <c r="F93" s="188"/>
      <c r="G93" s="59" t="s">
        <v>1530</v>
      </c>
      <c r="H93" s="148"/>
      <c r="I93" s="148"/>
      <c r="J93" s="157" t="s">
        <v>612</v>
      </c>
      <c r="K93" s="51">
        <f>ROUND($K89*64/1000,0)</f>
        <v>232</v>
      </c>
      <c r="L93" s="188"/>
    </row>
    <row r="94" spans="1:12" s="90" customFormat="1" ht="31.5" customHeight="1" x14ac:dyDescent="0.15">
      <c r="A94" s="147" t="s">
        <v>638</v>
      </c>
      <c r="B94" s="147">
        <v>6081</v>
      </c>
      <c r="C94" s="50" t="s">
        <v>1053</v>
      </c>
      <c r="D94" s="335"/>
      <c r="E94" s="357"/>
      <c r="F94" s="188"/>
      <c r="G94" s="59" t="s">
        <v>1531</v>
      </c>
      <c r="H94" s="148" t="s">
        <v>527</v>
      </c>
      <c r="I94" s="148"/>
      <c r="J94" s="157" t="s">
        <v>613</v>
      </c>
      <c r="K94" s="51">
        <f>ROUND($K89*81/1000,0)</f>
        <v>293</v>
      </c>
      <c r="L94" s="188"/>
    </row>
    <row r="95" spans="1:12" s="90" customFormat="1" ht="31.5" customHeight="1" x14ac:dyDescent="0.15">
      <c r="A95" s="147" t="s">
        <v>638</v>
      </c>
      <c r="B95" s="147">
        <v>6082</v>
      </c>
      <c r="C95" s="50" t="s">
        <v>1054</v>
      </c>
      <c r="D95" s="335"/>
      <c r="E95" s="357"/>
      <c r="F95" s="188"/>
      <c r="G95" s="152"/>
      <c r="H95" s="148" t="s">
        <v>530</v>
      </c>
      <c r="I95" s="148"/>
      <c r="J95" s="157" t="s">
        <v>614</v>
      </c>
      <c r="K95" s="51">
        <f>ROUND($K89*76/1000,0)</f>
        <v>275</v>
      </c>
      <c r="L95" s="188"/>
    </row>
    <row r="96" spans="1:12" s="90" customFormat="1" ht="31.5" customHeight="1" x14ac:dyDescent="0.15">
      <c r="A96" s="147" t="s">
        <v>638</v>
      </c>
      <c r="B96" s="147">
        <v>6083</v>
      </c>
      <c r="C96" s="50" t="s">
        <v>1055</v>
      </c>
      <c r="D96" s="335"/>
      <c r="E96" s="357"/>
      <c r="F96" s="188"/>
      <c r="G96" s="152"/>
      <c r="H96" s="148" t="s">
        <v>532</v>
      </c>
      <c r="I96" s="148"/>
      <c r="J96" s="157" t="s">
        <v>615</v>
      </c>
      <c r="K96" s="51">
        <f>ROUND($K89*79/1000,0)</f>
        <v>286</v>
      </c>
      <c r="L96" s="188"/>
    </row>
    <row r="97" spans="1:12" s="90" customFormat="1" ht="31.5" customHeight="1" x14ac:dyDescent="0.15">
      <c r="A97" s="147" t="s">
        <v>638</v>
      </c>
      <c r="B97" s="147">
        <v>6084</v>
      </c>
      <c r="C97" s="50" t="s">
        <v>1056</v>
      </c>
      <c r="D97" s="335"/>
      <c r="E97" s="357"/>
      <c r="F97" s="188"/>
      <c r="G97" s="152"/>
      <c r="H97" s="148" t="s">
        <v>534</v>
      </c>
      <c r="I97" s="148"/>
      <c r="J97" s="157" t="s">
        <v>616</v>
      </c>
      <c r="K97" s="51">
        <f>ROUND($K89*74/1000,0)</f>
        <v>268</v>
      </c>
      <c r="L97" s="188"/>
    </row>
    <row r="98" spans="1:12" s="90" customFormat="1" ht="31.5" customHeight="1" x14ac:dyDescent="0.15">
      <c r="A98" s="147" t="s">
        <v>638</v>
      </c>
      <c r="B98" s="147">
        <v>6085</v>
      </c>
      <c r="C98" s="50" t="s">
        <v>1057</v>
      </c>
      <c r="D98" s="335"/>
      <c r="E98" s="357"/>
      <c r="F98" s="188"/>
      <c r="G98" s="152"/>
      <c r="H98" s="148" t="s">
        <v>536</v>
      </c>
      <c r="I98" s="148"/>
      <c r="J98" s="157" t="s">
        <v>617</v>
      </c>
      <c r="K98" s="51">
        <f>ROUND($K89*65/1000,0)</f>
        <v>235</v>
      </c>
      <c r="L98" s="188"/>
    </row>
    <row r="99" spans="1:12" s="90" customFormat="1" ht="31.5" customHeight="1" x14ac:dyDescent="0.15">
      <c r="A99" s="147" t="s">
        <v>638</v>
      </c>
      <c r="B99" s="147">
        <v>6086</v>
      </c>
      <c r="C99" s="50" t="s">
        <v>1058</v>
      </c>
      <c r="D99" s="335"/>
      <c r="E99" s="357"/>
      <c r="F99" s="188"/>
      <c r="G99" s="152"/>
      <c r="H99" s="148" t="s">
        <v>538</v>
      </c>
      <c r="I99" s="148"/>
      <c r="J99" s="157" t="s">
        <v>618</v>
      </c>
      <c r="K99" s="51">
        <f>ROUND($K89*63/1000,0)</f>
        <v>228</v>
      </c>
      <c r="L99" s="188"/>
    </row>
    <row r="100" spans="1:12" s="90" customFormat="1" ht="31.5" customHeight="1" x14ac:dyDescent="0.15">
      <c r="A100" s="147" t="s">
        <v>638</v>
      </c>
      <c r="B100" s="147">
        <v>6087</v>
      </c>
      <c r="C100" s="50" t="s">
        <v>1059</v>
      </c>
      <c r="D100" s="335"/>
      <c r="E100" s="357"/>
      <c r="F100" s="188"/>
      <c r="G100" s="152"/>
      <c r="H100" s="148" t="s">
        <v>540</v>
      </c>
      <c r="I100" s="148"/>
      <c r="J100" s="157" t="s">
        <v>619</v>
      </c>
      <c r="K100" s="51">
        <f>ROUND($K89*56/1000,0)</f>
        <v>203</v>
      </c>
      <c r="L100" s="188"/>
    </row>
    <row r="101" spans="1:12" s="90" customFormat="1" ht="31.5" customHeight="1" x14ac:dyDescent="0.15">
      <c r="A101" s="147" t="s">
        <v>638</v>
      </c>
      <c r="B101" s="147">
        <v>6088</v>
      </c>
      <c r="C101" s="50" t="s">
        <v>1060</v>
      </c>
      <c r="D101" s="335"/>
      <c r="E101" s="357"/>
      <c r="F101" s="188"/>
      <c r="G101" s="152"/>
      <c r="H101" s="148" t="s">
        <v>542</v>
      </c>
      <c r="I101" s="148"/>
      <c r="J101" s="157" t="s">
        <v>620</v>
      </c>
      <c r="K101" s="51">
        <f>ROUND($K89*69/1000,0)</f>
        <v>250</v>
      </c>
      <c r="L101" s="188"/>
    </row>
    <row r="102" spans="1:12" s="90" customFormat="1" ht="31.5" customHeight="1" x14ac:dyDescent="0.15">
      <c r="A102" s="147" t="s">
        <v>638</v>
      </c>
      <c r="B102" s="147">
        <v>6089</v>
      </c>
      <c r="C102" s="50" t="s">
        <v>1061</v>
      </c>
      <c r="D102" s="335"/>
      <c r="E102" s="357"/>
      <c r="F102" s="188"/>
      <c r="G102" s="152"/>
      <c r="H102" s="148" t="s">
        <v>544</v>
      </c>
      <c r="I102" s="148"/>
      <c r="J102" s="157" t="s">
        <v>621</v>
      </c>
      <c r="K102" s="51">
        <f>ROUND($K89*54/1000,0)</f>
        <v>196</v>
      </c>
      <c r="L102" s="188"/>
    </row>
    <row r="103" spans="1:12" s="90" customFormat="1" ht="31.5" customHeight="1" x14ac:dyDescent="0.15">
      <c r="A103" s="147" t="s">
        <v>638</v>
      </c>
      <c r="B103" s="147">
        <v>6090</v>
      </c>
      <c r="C103" s="50" t="s">
        <v>1062</v>
      </c>
      <c r="D103" s="335"/>
      <c r="E103" s="357"/>
      <c r="F103" s="188"/>
      <c r="G103" s="152"/>
      <c r="H103" s="148" t="s">
        <v>546</v>
      </c>
      <c r="I103" s="148"/>
      <c r="J103" s="157" t="s">
        <v>622</v>
      </c>
      <c r="K103" s="51">
        <f>ROUND($K89*45/1000,0)</f>
        <v>163</v>
      </c>
      <c r="L103" s="188"/>
    </row>
    <row r="104" spans="1:12" s="90" customFormat="1" ht="31.5" customHeight="1" x14ac:dyDescent="0.15">
      <c r="A104" s="147" t="s">
        <v>638</v>
      </c>
      <c r="B104" s="147">
        <v>6091</v>
      </c>
      <c r="C104" s="50" t="s">
        <v>1063</v>
      </c>
      <c r="D104" s="335"/>
      <c r="E104" s="357"/>
      <c r="F104" s="188"/>
      <c r="G104" s="152"/>
      <c r="H104" s="148" t="s">
        <v>548</v>
      </c>
      <c r="I104" s="148"/>
      <c r="J104" s="157" t="s">
        <v>623</v>
      </c>
      <c r="K104" s="51">
        <f>ROUND($K89*53/1000,0)</f>
        <v>192</v>
      </c>
      <c r="L104" s="188"/>
    </row>
    <row r="105" spans="1:12" s="90" customFormat="1" ht="31.5" customHeight="1" x14ac:dyDescent="0.15">
      <c r="A105" s="147" t="s">
        <v>638</v>
      </c>
      <c r="B105" s="147">
        <v>6092</v>
      </c>
      <c r="C105" s="50" t="s">
        <v>1064</v>
      </c>
      <c r="D105" s="335"/>
      <c r="E105" s="357"/>
      <c r="F105" s="188"/>
      <c r="G105" s="152"/>
      <c r="H105" s="148" t="s">
        <v>550</v>
      </c>
      <c r="I105" s="148"/>
      <c r="J105" s="157" t="s">
        <v>624</v>
      </c>
      <c r="K105" s="51">
        <f>ROUND($K89*43/1000,0)</f>
        <v>156</v>
      </c>
      <c r="L105" s="188"/>
    </row>
    <row r="106" spans="1:12" s="90" customFormat="1" ht="31.5" customHeight="1" x14ac:dyDescent="0.15">
      <c r="A106" s="147" t="s">
        <v>638</v>
      </c>
      <c r="B106" s="147">
        <v>6093</v>
      </c>
      <c r="C106" s="50" t="s">
        <v>1065</v>
      </c>
      <c r="D106" s="335"/>
      <c r="E106" s="357"/>
      <c r="F106" s="188"/>
      <c r="G106" s="152"/>
      <c r="H106" s="148" t="s">
        <v>552</v>
      </c>
      <c r="I106" s="148"/>
      <c r="J106" s="157" t="s">
        <v>625</v>
      </c>
      <c r="K106" s="51">
        <f>ROUND($K89*44/1000,0)</f>
        <v>159</v>
      </c>
      <c r="L106" s="188"/>
    </row>
    <row r="107" spans="1:12" s="90" customFormat="1" ht="31.5" customHeight="1" x14ac:dyDescent="0.15">
      <c r="A107" s="147" t="s">
        <v>638</v>
      </c>
      <c r="B107" s="147">
        <v>6094</v>
      </c>
      <c r="C107" s="50" t="s">
        <v>1066</v>
      </c>
      <c r="D107" s="335"/>
      <c r="E107" s="357"/>
      <c r="F107" s="188"/>
      <c r="G107" s="152"/>
      <c r="H107" s="148" t="s">
        <v>554</v>
      </c>
      <c r="I107" s="148"/>
      <c r="J107" s="157" t="s">
        <v>626</v>
      </c>
      <c r="K107" s="51">
        <f>ROUND($K89*33/1000,0)</f>
        <v>119</v>
      </c>
      <c r="L107" s="188"/>
    </row>
    <row r="108" spans="1:12" s="90" customFormat="1" ht="31.5" customHeight="1" x14ac:dyDescent="0.15">
      <c r="A108" s="147" t="s">
        <v>638</v>
      </c>
      <c r="B108" s="147">
        <v>8213</v>
      </c>
      <c r="C108" s="156" t="s">
        <v>1571</v>
      </c>
      <c r="D108" s="335"/>
      <c r="E108" s="357"/>
      <c r="F108" s="188"/>
      <c r="G108" s="152" t="s">
        <v>628</v>
      </c>
      <c r="H108" s="148"/>
      <c r="I108" s="148"/>
      <c r="J108" s="157" t="s">
        <v>368</v>
      </c>
      <c r="K108" s="124">
        <f>ROUND(-$K89*1/100,0)</f>
        <v>-36</v>
      </c>
      <c r="L108" s="188"/>
    </row>
    <row r="109" spans="1:12" s="90" customFormat="1" ht="31.5" customHeight="1" x14ac:dyDescent="0.15">
      <c r="A109" s="147" t="s">
        <v>638</v>
      </c>
      <c r="B109" s="147">
        <v>9213</v>
      </c>
      <c r="C109" s="50" t="s">
        <v>1572</v>
      </c>
      <c r="D109" s="335"/>
      <c r="E109" s="357"/>
      <c r="F109" s="188"/>
      <c r="G109" s="152" t="s">
        <v>370</v>
      </c>
      <c r="H109" s="148"/>
      <c r="I109" s="148"/>
      <c r="J109" s="157" t="s">
        <v>368</v>
      </c>
      <c r="K109" s="124">
        <f>ROUND(-$K89*1/100,0)</f>
        <v>-36</v>
      </c>
      <c r="L109" s="188"/>
    </row>
    <row r="110" spans="1:12" s="90" customFormat="1" ht="31.5" customHeight="1" x14ac:dyDescent="0.15">
      <c r="A110" s="147" t="s">
        <v>638</v>
      </c>
      <c r="B110" s="147">
        <v>1051</v>
      </c>
      <c r="C110" s="50" t="s">
        <v>1573</v>
      </c>
      <c r="D110" s="335"/>
      <c r="E110" s="357"/>
      <c r="F110" s="188"/>
      <c r="G110" s="183" t="s">
        <v>494</v>
      </c>
      <c r="H110" s="183"/>
      <c r="I110" s="183"/>
      <c r="J110" s="183"/>
      <c r="K110" s="51">
        <v>2869</v>
      </c>
      <c r="L110" s="188"/>
    </row>
    <row r="111" spans="1:12" s="90" customFormat="1" ht="31.5" customHeight="1" x14ac:dyDescent="0.15">
      <c r="A111" s="147" t="s">
        <v>638</v>
      </c>
      <c r="B111" s="147">
        <v>1052</v>
      </c>
      <c r="C111" s="50" t="s">
        <v>1574</v>
      </c>
      <c r="D111" s="335"/>
      <c r="E111" s="357"/>
      <c r="F111" s="188"/>
      <c r="G111" s="59" t="s">
        <v>1524</v>
      </c>
      <c r="H111" s="148"/>
      <c r="I111" s="148"/>
      <c r="J111" s="157" t="s">
        <v>1543</v>
      </c>
      <c r="K111" s="51">
        <f>ROUND($K110*92/1000,0)</f>
        <v>264</v>
      </c>
      <c r="L111" s="188"/>
    </row>
    <row r="112" spans="1:12" s="90" customFormat="1" ht="31.5" customHeight="1" x14ac:dyDescent="0.15">
      <c r="A112" s="147" t="s">
        <v>638</v>
      </c>
      <c r="B112" s="147">
        <v>1053</v>
      </c>
      <c r="C112" s="50" t="s">
        <v>1575</v>
      </c>
      <c r="D112" s="335"/>
      <c r="E112" s="357"/>
      <c r="F112" s="188"/>
      <c r="G112" s="59" t="s">
        <v>1526</v>
      </c>
      <c r="H112" s="148"/>
      <c r="I112" s="148"/>
      <c r="J112" s="157" t="s">
        <v>1545</v>
      </c>
      <c r="K112" s="51">
        <f>ROUND($K110*90/1000,0)</f>
        <v>258</v>
      </c>
      <c r="L112" s="188"/>
    </row>
    <row r="113" spans="1:12" s="90" customFormat="1" ht="31.5" customHeight="1" x14ac:dyDescent="0.15">
      <c r="A113" s="147" t="s">
        <v>638</v>
      </c>
      <c r="B113" s="147">
        <v>1054</v>
      </c>
      <c r="C113" s="50" t="s">
        <v>1576</v>
      </c>
      <c r="D113" s="335"/>
      <c r="E113" s="357"/>
      <c r="F113" s="188"/>
      <c r="G113" s="59" t="s">
        <v>1528</v>
      </c>
      <c r="H113" s="148"/>
      <c r="I113" s="148"/>
      <c r="J113" s="157" t="s">
        <v>1547</v>
      </c>
      <c r="K113" s="51">
        <f>ROUND($K110*80/1000,0)</f>
        <v>230</v>
      </c>
      <c r="L113" s="188"/>
    </row>
    <row r="114" spans="1:12" s="90" customFormat="1" ht="31.5" customHeight="1" x14ac:dyDescent="0.15">
      <c r="A114" s="147" t="s">
        <v>638</v>
      </c>
      <c r="B114" s="147">
        <v>6100</v>
      </c>
      <c r="C114" s="50" t="s">
        <v>1067</v>
      </c>
      <c r="D114" s="335"/>
      <c r="E114" s="357"/>
      <c r="F114" s="188"/>
      <c r="G114" s="59" t="s">
        <v>1530</v>
      </c>
      <c r="H114" s="148"/>
      <c r="I114" s="148"/>
      <c r="J114" s="157" t="s">
        <v>612</v>
      </c>
      <c r="K114" s="51">
        <f>ROUND($K110*64/1000,0)</f>
        <v>184</v>
      </c>
      <c r="L114" s="188"/>
    </row>
    <row r="115" spans="1:12" s="90" customFormat="1" ht="31.5" customHeight="1" x14ac:dyDescent="0.15">
      <c r="A115" s="147" t="s">
        <v>638</v>
      </c>
      <c r="B115" s="147">
        <v>6101</v>
      </c>
      <c r="C115" s="50" t="s">
        <v>1068</v>
      </c>
      <c r="D115" s="335"/>
      <c r="E115" s="357"/>
      <c r="F115" s="188"/>
      <c r="G115" s="59" t="s">
        <v>1531</v>
      </c>
      <c r="H115" s="148" t="s">
        <v>527</v>
      </c>
      <c r="I115" s="148"/>
      <c r="J115" s="157" t="s">
        <v>613</v>
      </c>
      <c r="K115" s="51">
        <f>ROUND($K110*81/1000,0)</f>
        <v>232</v>
      </c>
      <c r="L115" s="188"/>
    </row>
    <row r="116" spans="1:12" s="90" customFormat="1" ht="31.5" customHeight="1" x14ac:dyDescent="0.15">
      <c r="A116" s="147" t="s">
        <v>638</v>
      </c>
      <c r="B116" s="147">
        <v>6102</v>
      </c>
      <c r="C116" s="50" t="s">
        <v>1069</v>
      </c>
      <c r="D116" s="335"/>
      <c r="E116" s="357"/>
      <c r="F116" s="188"/>
      <c r="G116" s="152"/>
      <c r="H116" s="148" t="s">
        <v>530</v>
      </c>
      <c r="I116" s="148"/>
      <c r="J116" s="157" t="s">
        <v>614</v>
      </c>
      <c r="K116" s="51">
        <f>ROUND($K110*76/1000,0)</f>
        <v>218</v>
      </c>
      <c r="L116" s="188"/>
    </row>
    <row r="117" spans="1:12" s="90" customFormat="1" ht="31.5" customHeight="1" x14ac:dyDescent="0.15">
      <c r="A117" s="147" t="s">
        <v>638</v>
      </c>
      <c r="B117" s="147">
        <v>6103</v>
      </c>
      <c r="C117" s="50" t="s">
        <v>1070</v>
      </c>
      <c r="D117" s="335"/>
      <c r="E117" s="357"/>
      <c r="F117" s="188"/>
      <c r="G117" s="152"/>
      <c r="H117" s="148" t="s">
        <v>532</v>
      </c>
      <c r="I117" s="148"/>
      <c r="J117" s="157" t="s">
        <v>615</v>
      </c>
      <c r="K117" s="51">
        <f>ROUND($K110*79/1000,0)</f>
        <v>227</v>
      </c>
      <c r="L117" s="188"/>
    </row>
    <row r="118" spans="1:12" s="90" customFormat="1" ht="31.5" customHeight="1" x14ac:dyDescent="0.15">
      <c r="A118" s="147" t="s">
        <v>638</v>
      </c>
      <c r="B118" s="147">
        <v>6104</v>
      </c>
      <c r="C118" s="50" t="s">
        <v>1071</v>
      </c>
      <c r="D118" s="335"/>
      <c r="E118" s="357"/>
      <c r="F118" s="188"/>
      <c r="G118" s="152"/>
      <c r="H118" s="148" t="s">
        <v>534</v>
      </c>
      <c r="I118" s="148"/>
      <c r="J118" s="157" t="s">
        <v>616</v>
      </c>
      <c r="K118" s="51">
        <f>ROUND($K110*74/1000,0)</f>
        <v>212</v>
      </c>
      <c r="L118" s="188"/>
    </row>
    <row r="119" spans="1:12" s="90" customFormat="1" ht="31.5" customHeight="1" x14ac:dyDescent="0.15">
      <c r="A119" s="147" t="s">
        <v>638</v>
      </c>
      <c r="B119" s="147">
        <v>6105</v>
      </c>
      <c r="C119" s="50" t="s">
        <v>1072</v>
      </c>
      <c r="D119" s="335"/>
      <c r="E119" s="357"/>
      <c r="F119" s="188"/>
      <c r="G119" s="152"/>
      <c r="H119" s="148" t="s">
        <v>536</v>
      </c>
      <c r="I119" s="148"/>
      <c r="J119" s="157" t="s">
        <v>617</v>
      </c>
      <c r="K119" s="51">
        <f>ROUND($K110*65/1000,0)</f>
        <v>186</v>
      </c>
      <c r="L119" s="188"/>
    </row>
    <row r="120" spans="1:12" s="90" customFormat="1" ht="31.5" customHeight="1" x14ac:dyDescent="0.15">
      <c r="A120" s="147" t="s">
        <v>638</v>
      </c>
      <c r="B120" s="147">
        <v>6106</v>
      </c>
      <c r="C120" s="50" t="s">
        <v>1073</v>
      </c>
      <c r="D120" s="335"/>
      <c r="E120" s="357"/>
      <c r="F120" s="188"/>
      <c r="G120" s="152"/>
      <c r="H120" s="148" t="s">
        <v>538</v>
      </c>
      <c r="I120" s="148"/>
      <c r="J120" s="157" t="s">
        <v>618</v>
      </c>
      <c r="K120" s="51">
        <f>ROUND($K110*63/1000,0)</f>
        <v>181</v>
      </c>
      <c r="L120" s="188"/>
    </row>
    <row r="121" spans="1:12" s="90" customFormat="1" ht="31.5" customHeight="1" x14ac:dyDescent="0.15">
      <c r="A121" s="147" t="s">
        <v>638</v>
      </c>
      <c r="B121" s="147">
        <v>6107</v>
      </c>
      <c r="C121" s="50" t="s">
        <v>1074</v>
      </c>
      <c r="D121" s="335"/>
      <c r="E121" s="357"/>
      <c r="F121" s="188"/>
      <c r="G121" s="152"/>
      <c r="H121" s="148" t="s">
        <v>540</v>
      </c>
      <c r="I121" s="148"/>
      <c r="J121" s="157" t="s">
        <v>619</v>
      </c>
      <c r="K121" s="51">
        <f>ROUND($K110*56/1000,0)</f>
        <v>161</v>
      </c>
      <c r="L121" s="188"/>
    </row>
    <row r="122" spans="1:12" s="90" customFormat="1" ht="31.5" customHeight="1" x14ac:dyDescent="0.15">
      <c r="A122" s="147" t="s">
        <v>638</v>
      </c>
      <c r="B122" s="147">
        <v>6108</v>
      </c>
      <c r="C122" s="50" t="s">
        <v>1075</v>
      </c>
      <c r="D122" s="335"/>
      <c r="E122" s="357"/>
      <c r="F122" s="188"/>
      <c r="G122" s="152"/>
      <c r="H122" s="148" t="s">
        <v>542</v>
      </c>
      <c r="I122" s="148"/>
      <c r="J122" s="157" t="s">
        <v>620</v>
      </c>
      <c r="K122" s="51">
        <f>ROUND($K110*69/1000,0)</f>
        <v>198</v>
      </c>
      <c r="L122" s="188"/>
    </row>
    <row r="123" spans="1:12" s="90" customFormat="1" ht="31.5" customHeight="1" x14ac:dyDescent="0.15">
      <c r="A123" s="147" t="s">
        <v>638</v>
      </c>
      <c r="B123" s="147">
        <v>6109</v>
      </c>
      <c r="C123" s="50" t="s">
        <v>1076</v>
      </c>
      <c r="D123" s="335"/>
      <c r="E123" s="357"/>
      <c r="F123" s="188"/>
      <c r="G123" s="152"/>
      <c r="H123" s="148" t="s">
        <v>544</v>
      </c>
      <c r="I123" s="148"/>
      <c r="J123" s="157" t="s">
        <v>621</v>
      </c>
      <c r="K123" s="51">
        <f>ROUND($K110*54/1000,0)</f>
        <v>155</v>
      </c>
      <c r="L123" s="188"/>
    </row>
    <row r="124" spans="1:12" s="90" customFormat="1" ht="31.5" customHeight="1" x14ac:dyDescent="0.15">
      <c r="A124" s="147" t="s">
        <v>638</v>
      </c>
      <c r="B124" s="147">
        <v>6110</v>
      </c>
      <c r="C124" s="50" t="s">
        <v>1077</v>
      </c>
      <c r="D124" s="335"/>
      <c r="E124" s="357"/>
      <c r="F124" s="188"/>
      <c r="G124" s="152"/>
      <c r="H124" s="148" t="s">
        <v>546</v>
      </c>
      <c r="I124" s="148"/>
      <c r="J124" s="157" t="s">
        <v>622</v>
      </c>
      <c r="K124" s="51">
        <f>ROUND($K110*45/1000,0)</f>
        <v>129</v>
      </c>
      <c r="L124" s="188"/>
    </row>
    <row r="125" spans="1:12" s="90" customFormat="1" ht="31.5" customHeight="1" x14ac:dyDescent="0.15">
      <c r="A125" s="147" t="s">
        <v>638</v>
      </c>
      <c r="B125" s="147">
        <v>6111</v>
      </c>
      <c r="C125" s="50" t="s">
        <v>1078</v>
      </c>
      <c r="D125" s="335"/>
      <c r="E125" s="357"/>
      <c r="F125" s="188"/>
      <c r="G125" s="152"/>
      <c r="H125" s="148" t="s">
        <v>548</v>
      </c>
      <c r="I125" s="148"/>
      <c r="J125" s="157" t="s">
        <v>623</v>
      </c>
      <c r="K125" s="51">
        <f>ROUND($K110*53/1000,0)</f>
        <v>152</v>
      </c>
      <c r="L125" s="188"/>
    </row>
    <row r="126" spans="1:12" s="90" customFormat="1" ht="31.5" customHeight="1" x14ac:dyDescent="0.15">
      <c r="A126" s="147" t="s">
        <v>638</v>
      </c>
      <c r="B126" s="147">
        <v>6112</v>
      </c>
      <c r="C126" s="50" t="s">
        <v>1079</v>
      </c>
      <c r="D126" s="335"/>
      <c r="E126" s="357"/>
      <c r="F126" s="188"/>
      <c r="G126" s="152"/>
      <c r="H126" s="148" t="s">
        <v>550</v>
      </c>
      <c r="I126" s="148"/>
      <c r="J126" s="157" t="s">
        <v>624</v>
      </c>
      <c r="K126" s="51">
        <f>ROUND($K110*43/1000,0)</f>
        <v>123</v>
      </c>
      <c r="L126" s="188"/>
    </row>
    <row r="127" spans="1:12" s="90" customFormat="1" ht="31.5" customHeight="1" x14ac:dyDescent="0.15">
      <c r="A127" s="147" t="s">
        <v>638</v>
      </c>
      <c r="B127" s="147">
        <v>6113</v>
      </c>
      <c r="C127" s="50" t="s">
        <v>1080</v>
      </c>
      <c r="D127" s="335"/>
      <c r="E127" s="357"/>
      <c r="F127" s="188"/>
      <c r="G127" s="152"/>
      <c r="H127" s="148" t="s">
        <v>552</v>
      </c>
      <c r="I127" s="148"/>
      <c r="J127" s="157" t="s">
        <v>625</v>
      </c>
      <c r="K127" s="51">
        <f>ROUND($K110*44/1000,0)</f>
        <v>126</v>
      </c>
      <c r="L127" s="188"/>
    </row>
    <row r="128" spans="1:12" s="90" customFormat="1" ht="31.5" customHeight="1" x14ac:dyDescent="0.15">
      <c r="A128" s="147" t="s">
        <v>638</v>
      </c>
      <c r="B128" s="147">
        <v>6114</v>
      </c>
      <c r="C128" s="50" t="s">
        <v>1081</v>
      </c>
      <c r="D128" s="335"/>
      <c r="E128" s="357"/>
      <c r="F128" s="188"/>
      <c r="G128" s="152"/>
      <c r="H128" s="148" t="s">
        <v>554</v>
      </c>
      <c r="I128" s="148"/>
      <c r="J128" s="157" t="s">
        <v>626</v>
      </c>
      <c r="K128" s="51">
        <f>ROUND($K110*33/1000,0)</f>
        <v>95</v>
      </c>
      <c r="L128" s="188"/>
    </row>
    <row r="129" spans="1:12" s="90" customFormat="1" ht="31.5" customHeight="1" x14ac:dyDescent="0.15">
      <c r="A129" s="147" t="s">
        <v>638</v>
      </c>
      <c r="B129" s="147">
        <v>8313</v>
      </c>
      <c r="C129" s="50" t="s">
        <v>1577</v>
      </c>
      <c r="D129" s="335"/>
      <c r="E129" s="357"/>
      <c r="F129" s="188"/>
      <c r="G129" s="152" t="s">
        <v>628</v>
      </c>
      <c r="H129" s="148"/>
      <c r="I129" s="148"/>
      <c r="J129" s="157" t="s">
        <v>368</v>
      </c>
      <c r="K129" s="124">
        <f>ROUND(-$K110*1/100,0)</f>
        <v>-29</v>
      </c>
      <c r="L129" s="188"/>
    </row>
    <row r="130" spans="1:12" s="90" customFormat="1" ht="31.5" customHeight="1" x14ac:dyDescent="0.15">
      <c r="A130" s="147" t="s">
        <v>638</v>
      </c>
      <c r="B130" s="147">
        <v>9313</v>
      </c>
      <c r="C130" s="50" t="s">
        <v>1578</v>
      </c>
      <c r="D130" s="335"/>
      <c r="E130" s="357"/>
      <c r="F130" s="189"/>
      <c r="G130" s="152" t="s">
        <v>370</v>
      </c>
      <c r="H130" s="148"/>
      <c r="I130" s="148"/>
      <c r="J130" s="157" t="s">
        <v>368</v>
      </c>
      <c r="K130" s="124">
        <f>ROUND(-$K110*1/100,0)</f>
        <v>-29</v>
      </c>
      <c r="L130" s="189"/>
    </row>
    <row r="131" spans="1:12" s="90" customFormat="1" ht="31.5" customHeight="1" x14ac:dyDescent="0.15">
      <c r="A131" s="147" t="s">
        <v>638</v>
      </c>
      <c r="B131" s="147">
        <v>1061</v>
      </c>
      <c r="C131" s="50" t="s">
        <v>1579</v>
      </c>
      <c r="D131" s="335"/>
      <c r="E131" s="357"/>
      <c r="F131" s="339" t="s">
        <v>361</v>
      </c>
      <c r="G131" s="183" t="s">
        <v>320</v>
      </c>
      <c r="H131" s="183"/>
      <c r="I131" s="183"/>
      <c r="J131" s="183"/>
      <c r="K131" s="51">
        <v>119</v>
      </c>
      <c r="L131" s="187" t="s">
        <v>10</v>
      </c>
    </row>
    <row r="132" spans="1:12" s="90" customFormat="1" ht="31.5" customHeight="1" x14ac:dyDescent="0.15">
      <c r="A132" s="147" t="s">
        <v>638</v>
      </c>
      <c r="B132" s="147">
        <v>1062</v>
      </c>
      <c r="C132" s="50" t="s">
        <v>1580</v>
      </c>
      <c r="D132" s="335"/>
      <c r="E132" s="357"/>
      <c r="F132" s="339"/>
      <c r="G132" s="59" t="s">
        <v>1524</v>
      </c>
      <c r="H132" s="148"/>
      <c r="I132" s="148"/>
      <c r="J132" s="157" t="s">
        <v>1543</v>
      </c>
      <c r="K132" s="51">
        <f>ROUND($K131*92/1000,0)</f>
        <v>11</v>
      </c>
      <c r="L132" s="188"/>
    </row>
    <row r="133" spans="1:12" s="90" customFormat="1" ht="31.5" customHeight="1" x14ac:dyDescent="0.15">
      <c r="A133" s="147" t="s">
        <v>638</v>
      </c>
      <c r="B133" s="147">
        <v>1063</v>
      </c>
      <c r="C133" s="50" t="s">
        <v>1581</v>
      </c>
      <c r="D133" s="335"/>
      <c r="E133" s="357"/>
      <c r="F133" s="339"/>
      <c r="G133" s="59" t="s">
        <v>1526</v>
      </c>
      <c r="H133" s="148"/>
      <c r="I133" s="148"/>
      <c r="J133" s="157" t="s">
        <v>1545</v>
      </c>
      <c r="K133" s="51">
        <f>ROUND($K131*90/1000,0)</f>
        <v>11</v>
      </c>
      <c r="L133" s="188"/>
    </row>
    <row r="134" spans="1:12" s="90" customFormat="1" ht="31.5" customHeight="1" x14ac:dyDescent="0.15">
      <c r="A134" s="147" t="s">
        <v>638</v>
      </c>
      <c r="B134" s="147">
        <v>1064</v>
      </c>
      <c r="C134" s="50" t="s">
        <v>1582</v>
      </c>
      <c r="D134" s="335"/>
      <c r="E134" s="357"/>
      <c r="F134" s="339"/>
      <c r="G134" s="59" t="s">
        <v>1528</v>
      </c>
      <c r="H134" s="148"/>
      <c r="I134" s="148"/>
      <c r="J134" s="157" t="s">
        <v>1547</v>
      </c>
      <c r="K134" s="51">
        <f>ROUND($K131*80/1000,0)</f>
        <v>10</v>
      </c>
      <c r="L134" s="188"/>
    </row>
    <row r="135" spans="1:12" s="90" customFormat="1" ht="31.5" customHeight="1" x14ac:dyDescent="0.15">
      <c r="A135" s="147" t="s">
        <v>638</v>
      </c>
      <c r="B135" s="147">
        <v>6120</v>
      </c>
      <c r="C135" s="50" t="s">
        <v>1082</v>
      </c>
      <c r="D135" s="335"/>
      <c r="E135" s="357"/>
      <c r="F135" s="339"/>
      <c r="G135" s="59" t="s">
        <v>1530</v>
      </c>
      <c r="H135" s="148"/>
      <c r="I135" s="148"/>
      <c r="J135" s="157" t="s">
        <v>612</v>
      </c>
      <c r="K135" s="51">
        <f>ROUND($K131*64/1000,0)</f>
        <v>8</v>
      </c>
      <c r="L135" s="188"/>
    </row>
    <row r="136" spans="1:12" s="90" customFormat="1" ht="31.5" customHeight="1" x14ac:dyDescent="0.15">
      <c r="A136" s="147" t="s">
        <v>638</v>
      </c>
      <c r="B136" s="147">
        <v>6121</v>
      </c>
      <c r="C136" s="50" t="s">
        <v>1083</v>
      </c>
      <c r="D136" s="335"/>
      <c r="E136" s="357"/>
      <c r="F136" s="339"/>
      <c r="G136" s="59" t="s">
        <v>1531</v>
      </c>
      <c r="H136" s="148" t="s">
        <v>527</v>
      </c>
      <c r="I136" s="148"/>
      <c r="J136" s="157" t="s">
        <v>613</v>
      </c>
      <c r="K136" s="51">
        <f>ROUND($K131*81/1000,0)</f>
        <v>10</v>
      </c>
      <c r="L136" s="188"/>
    </row>
    <row r="137" spans="1:12" s="90" customFormat="1" ht="31.5" customHeight="1" x14ac:dyDescent="0.15">
      <c r="A137" s="147" t="s">
        <v>638</v>
      </c>
      <c r="B137" s="147">
        <v>6122</v>
      </c>
      <c r="C137" s="50" t="s">
        <v>1084</v>
      </c>
      <c r="D137" s="335"/>
      <c r="E137" s="357"/>
      <c r="F137" s="339"/>
      <c r="G137" s="152"/>
      <c r="H137" s="148" t="s">
        <v>530</v>
      </c>
      <c r="I137" s="148"/>
      <c r="J137" s="157" t="s">
        <v>614</v>
      </c>
      <c r="K137" s="51">
        <f>ROUND($K131*76/1000,0)</f>
        <v>9</v>
      </c>
      <c r="L137" s="188"/>
    </row>
    <row r="138" spans="1:12" s="90" customFormat="1" ht="31.5" customHeight="1" x14ac:dyDescent="0.15">
      <c r="A138" s="147" t="s">
        <v>638</v>
      </c>
      <c r="B138" s="147">
        <v>6123</v>
      </c>
      <c r="C138" s="50" t="s">
        <v>1085</v>
      </c>
      <c r="D138" s="335"/>
      <c r="E138" s="357"/>
      <c r="F138" s="339"/>
      <c r="G138" s="152"/>
      <c r="H138" s="148" t="s">
        <v>532</v>
      </c>
      <c r="I138" s="148"/>
      <c r="J138" s="157" t="s">
        <v>615</v>
      </c>
      <c r="K138" s="51">
        <f>ROUND($K131*79/1000,0)</f>
        <v>9</v>
      </c>
      <c r="L138" s="188"/>
    </row>
    <row r="139" spans="1:12" s="90" customFormat="1" ht="31.5" customHeight="1" x14ac:dyDescent="0.15">
      <c r="A139" s="147" t="s">
        <v>638</v>
      </c>
      <c r="B139" s="147">
        <v>6124</v>
      </c>
      <c r="C139" s="50" t="s">
        <v>1086</v>
      </c>
      <c r="D139" s="335"/>
      <c r="E139" s="357"/>
      <c r="F139" s="339"/>
      <c r="G139" s="152"/>
      <c r="H139" s="148" t="s">
        <v>534</v>
      </c>
      <c r="I139" s="148"/>
      <c r="J139" s="157" t="s">
        <v>616</v>
      </c>
      <c r="K139" s="51">
        <f>ROUND($K131*74/1000,0)</f>
        <v>9</v>
      </c>
      <c r="L139" s="188"/>
    </row>
    <row r="140" spans="1:12" s="90" customFormat="1" ht="31.5" customHeight="1" x14ac:dyDescent="0.15">
      <c r="A140" s="147" t="s">
        <v>638</v>
      </c>
      <c r="B140" s="147">
        <v>6125</v>
      </c>
      <c r="C140" s="50" t="s">
        <v>1087</v>
      </c>
      <c r="D140" s="335"/>
      <c r="E140" s="357"/>
      <c r="F140" s="339"/>
      <c r="G140" s="152"/>
      <c r="H140" s="148" t="s">
        <v>536</v>
      </c>
      <c r="I140" s="148"/>
      <c r="J140" s="157" t="s">
        <v>617</v>
      </c>
      <c r="K140" s="51">
        <f>ROUND($K131*65/1000,0)</f>
        <v>8</v>
      </c>
      <c r="L140" s="188"/>
    </row>
    <row r="141" spans="1:12" s="90" customFormat="1" ht="31.5" customHeight="1" x14ac:dyDescent="0.15">
      <c r="A141" s="147" t="s">
        <v>638</v>
      </c>
      <c r="B141" s="147">
        <v>6126</v>
      </c>
      <c r="C141" s="50" t="s">
        <v>1088</v>
      </c>
      <c r="D141" s="335"/>
      <c r="E141" s="357"/>
      <c r="F141" s="339"/>
      <c r="G141" s="152"/>
      <c r="H141" s="148" t="s">
        <v>538</v>
      </c>
      <c r="I141" s="148"/>
      <c r="J141" s="157" t="s">
        <v>618</v>
      </c>
      <c r="K141" s="51">
        <f>ROUND($K131*63/1000,0)</f>
        <v>7</v>
      </c>
      <c r="L141" s="188"/>
    </row>
    <row r="142" spans="1:12" s="90" customFormat="1" ht="31.5" customHeight="1" x14ac:dyDescent="0.15">
      <c r="A142" s="147" t="s">
        <v>638</v>
      </c>
      <c r="B142" s="147">
        <v>6127</v>
      </c>
      <c r="C142" s="50" t="s">
        <v>1089</v>
      </c>
      <c r="D142" s="335"/>
      <c r="E142" s="357"/>
      <c r="F142" s="339"/>
      <c r="G142" s="152"/>
      <c r="H142" s="148" t="s">
        <v>540</v>
      </c>
      <c r="I142" s="148"/>
      <c r="J142" s="157" t="s">
        <v>619</v>
      </c>
      <c r="K142" s="51">
        <f>ROUND($K131*56/1000,0)</f>
        <v>7</v>
      </c>
      <c r="L142" s="188"/>
    </row>
    <row r="143" spans="1:12" s="90" customFormat="1" ht="31.5" customHeight="1" x14ac:dyDescent="0.15">
      <c r="A143" s="147" t="s">
        <v>638</v>
      </c>
      <c r="B143" s="147">
        <v>6128</v>
      </c>
      <c r="C143" s="50" t="s">
        <v>1090</v>
      </c>
      <c r="D143" s="335"/>
      <c r="E143" s="357"/>
      <c r="F143" s="339"/>
      <c r="G143" s="152"/>
      <c r="H143" s="148" t="s">
        <v>542</v>
      </c>
      <c r="I143" s="148"/>
      <c r="J143" s="157" t="s">
        <v>620</v>
      </c>
      <c r="K143" s="51">
        <f>ROUND($K131*69/1000,0)</f>
        <v>8</v>
      </c>
      <c r="L143" s="188"/>
    </row>
    <row r="144" spans="1:12" s="90" customFormat="1" ht="31.5" customHeight="1" x14ac:dyDescent="0.15">
      <c r="A144" s="147" t="s">
        <v>638</v>
      </c>
      <c r="B144" s="147">
        <v>6129</v>
      </c>
      <c r="C144" s="50" t="s">
        <v>1091</v>
      </c>
      <c r="D144" s="335"/>
      <c r="E144" s="357"/>
      <c r="F144" s="339"/>
      <c r="G144" s="152"/>
      <c r="H144" s="148" t="s">
        <v>544</v>
      </c>
      <c r="I144" s="148"/>
      <c r="J144" s="157" t="s">
        <v>621</v>
      </c>
      <c r="K144" s="51">
        <f>ROUND($K131*54/1000,0)</f>
        <v>6</v>
      </c>
      <c r="L144" s="188"/>
    </row>
    <row r="145" spans="1:12" s="90" customFormat="1" ht="31.5" customHeight="1" x14ac:dyDescent="0.15">
      <c r="A145" s="147" t="s">
        <v>638</v>
      </c>
      <c r="B145" s="147">
        <v>6130</v>
      </c>
      <c r="C145" s="50" t="s">
        <v>1092</v>
      </c>
      <c r="D145" s="335"/>
      <c r="E145" s="357"/>
      <c r="F145" s="339"/>
      <c r="G145" s="152"/>
      <c r="H145" s="148" t="s">
        <v>546</v>
      </c>
      <c r="I145" s="148"/>
      <c r="J145" s="157" t="s">
        <v>622</v>
      </c>
      <c r="K145" s="51">
        <f>ROUND($K131*45/1000,0)</f>
        <v>5</v>
      </c>
      <c r="L145" s="188"/>
    </row>
    <row r="146" spans="1:12" s="90" customFormat="1" ht="31.5" customHeight="1" x14ac:dyDescent="0.15">
      <c r="A146" s="147" t="s">
        <v>638</v>
      </c>
      <c r="B146" s="147">
        <v>6131</v>
      </c>
      <c r="C146" s="50" t="s">
        <v>1093</v>
      </c>
      <c r="D146" s="335"/>
      <c r="E146" s="357"/>
      <c r="F146" s="339"/>
      <c r="G146" s="152"/>
      <c r="H146" s="148" t="s">
        <v>548</v>
      </c>
      <c r="I146" s="148"/>
      <c r="J146" s="157" t="s">
        <v>623</v>
      </c>
      <c r="K146" s="51">
        <f>ROUND($K131*53/1000,0)</f>
        <v>6</v>
      </c>
      <c r="L146" s="188"/>
    </row>
    <row r="147" spans="1:12" s="90" customFormat="1" ht="31.5" customHeight="1" x14ac:dyDescent="0.15">
      <c r="A147" s="147" t="s">
        <v>638</v>
      </c>
      <c r="B147" s="147">
        <v>6132</v>
      </c>
      <c r="C147" s="50" t="s">
        <v>1094</v>
      </c>
      <c r="D147" s="335"/>
      <c r="E147" s="357"/>
      <c r="F147" s="339"/>
      <c r="G147" s="152"/>
      <c r="H147" s="148" t="s">
        <v>550</v>
      </c>
      <c r="I147" s="148"/>
      <c r="J147" s="157" t="s">
        <v>624</v>
      </c>
      <c r="K147" s="51">
        <f>ROUND($K131*43/1000,0)</f>
        <v>5</v>
      </c>
      <c r="L147" s="188"/>
    </row>
    <row r="148" spans="1:12" s="90" customFormat="1" ht="31.5" customHeight="1" x14ac:dyDescent="0.15">
      <c r="A148" s="147" t="s">
        <v>638</v>
      </c>
      <c r="B148" s="147">
        <v>6133</v>
      </c>
      <c r="C148" s="50" t="s">
        <v>1095</v>
      </c>
      <c r="D148" s="335"/>
      <c r="E148" s="357"/>
      <c r="F148" s="339"/>
      <c r="G148" s="152"/>
      <c r="H148" s="148" t="s">
        <v>552</v>
      </c>
      <c r="I148" s="148"/>
      <c r="J148" s="157" t="s">
        <v>625</v>
      </c>
      <c r="K148" s="51">
        <f>ROUND($K131*44/1000,0)</f>
        <v>5</v>
      </c>
      <c r="L148" s="188"/>
    </row>
    <row r="149" spans="1:12" s="90" customFormat="1" ht="31.5" customHeight="1" x14ac:dyDescent="0.15">
      <c r="A149" s="147" t="s">
        <v>638</v>
      </c>
      <c r="B149" s="147">
        <v>6134</v>
      </c>
      <c r="C149" s="50" t="s">
        <v>1096</v>
      </c>
      <c r="D149" s="335"/>
      <c r="E149" s="357"/>
      <c r="F149" s="339"/>
      <c r="G149" s="152"/>
      <c r="H149" s="148" t="s">
        <v>554</v>
      </c>
      <c r="I149" s="148"/>
      <c r="J149" s="157" t="s">
        <v>626</v>
      </c>
      <c r="K149" s="51">
        <f>ROUND($K131*33/1000,0)</f>
        <v>4</v>
      </c>
      <c r="L149" s="188"/>
    </row>
    <row r="150" spans="1:12" s="90" customFormat="1" ht="31.5" customHeight="1" x14ac:dyDescent="0.15">
      <c r="A150" s="147" t="s">
        <v>638</v>
      </c>
      <c r="B150" s="147">
        <v>8214</v>
      </c>
      <c r="C150" s="156" t="s">
        <v>1583</v>
      </c>
      <c r="D150" s="335"/>
      <c r="E150" s="357"/>
      <c r="F150" s="339"/>
      <c r="G150" s="152" t="s">
        <v>628</v>
      </c>
      <c r="H150" s="148"/>
      <c r="I150" s="148"/>
      <c r="J150" s="157" t="s">
        <v>368</v>
      </c>
      <c r="K150" s="124">
        <f>ROUND(-$K131*1/100,0)</f>
        <v>-1</v>
      </c>
      <c r="L150" s="188"/>
    </row>
    <row r="151" spans="1:12" s="90" customFormat="1" ht="31.5" customHeight="1" x14ac:dyDescent="0.15">
      <c r="A151" s="147" t="s">
        <v>638</v>
      </c>
      <c r="B151" s="147">
        <v>9214</v>
      </c>
      <c r="C151" s="50" t="s">
        <v>1584</v>
      </c>
      <c r="D151" s="335"/>
      <c r="E151" s="357"/>
      <c r="F151" s="339"/>
      <c r="G151" s="152" t="s">
        <v>370</v>
      </c>
      <c r="H151" s="148"/>
      <c r="I151" s="148"/>
      <c r="J151" s="157" t="s">
        <v>368</v>
      </c>
      <c r="K151" s="124">
        <f>ROUND(-$K131*1/100,0)</f>
        <v>-1</v>
      </c>
      <c r="L151" s="188"/>
    </row>
    <row r="152" spans="1:12" s="90" customFormat="1" ht="31.5" customHeight="1" x14ac:dyDescent="0.15">
      <c r="A152" s="147" t="s">
        <v>638</v>
      </c>
      <c r="B152" s="147">
        <v>1071</v>
      </c>
      <c r="C152" s="50" t="s">
        <v>1585</v>
      </c>
      <c r="D152" s="335"/>
      <c r="E152" s="357"/>
      <c r="F152" s="339"/>
      <c r="G152" s="183" t="s">
        <v>495</v>
      </c>
      <c r="H152" s="183"/>
      <c r="I152" s="183"/>
      <c r="J152" s="183"/>
      <c r="K152" s="51">
        <v>94</v>
      </c>
      <c r="L152" s="188"/>
    </row>
    <row r="153" spans="1:12" s="90" customFormat="1" ht="31.5" customHeight="1" x14ac:dyDescent="0.15">
      <c r="A153" s="147" t="s">
        <v>638</v>
      </c>
      <c r="B153" s="147">
        <v>1072</v>
      </c>
      <c r="C153" s="50" t="s">
        <v>1586</v>
      </c>
      <c r="D153" s="335"/>
      <c r="E153" s="357"/>
      <c r="F153" s="339"/>
      <c r="G153" s="59" t="s">
        <v>1524</v>
      </c>
      <c r="H153" s="148"/>
      <c r="I153" s="148"/>
      <c r="J153" s="157" t="s">
        <v>1543</v>
      </c>
      <c r="K153" s="51">
        <f>ROUND($K152*92/1000,0)</f>
        <v>9</v>
      </c>
      <c r="L153" s="188"/>
    </row>
    <row r="154" spans="1:12" s="90" customFormat="1" ht="31.5" customHeight="1" x14ac:dyDescent="0.15">
      <c r="A154" s="147" t="s">
        <v>638</v>
      </c>
      <c r="B154" s="147">
        <v>1073</v>
      </c>
      <c r="C154" s="50" t="s">
        <v>1587</v>
      </c>
      <c r="D154" s="335"/>
      <c r="E154" s="357"/>
      <c r="F154" s="339"/>
      <c r="G154" s="59" t="s">
        <v>1526</v>
      </c>
      <c r="H154" s="148"/>
      <c r="I154" s="148"/>
      <c r="J154" s="157" t="s">
        <v>1545</v>
      </c>
      <c r="K154" s="51">
        <f>ROUND($K152*90/1000,0)</f>
        <v>8</v>
      </c>
      <c r="L154" s="188"/>
    </row>
    <row r="155" spans="1:12" s="90" customFormat="1" ht="31.5" customHeight="1" x14ac:dyDescent="0.15">
      <c r="A155" s="147" t="s">
        <v>638</v>
      </c>
      <c r="B155" s="147">
        <v>1074</v>
      </c>
      <c r="C155" s="50" t="s">
        <v>1588</v>
      </c>
      <c r="D155" s="335"/>
      <c r="E155" s="357"/>
      <c r="F155" s="339"/>
      <c r="G155" s="59" t="s">
        <v>1528</v>
      </c>
      <c r="H155" s="148"/>
      <c r="I155" s="148"/>
      <c r="J155" s="157" t="s">
        <v>1547</v>
      </c>
      <c r="K155" s="51">
        <f>ROUND($K152*80/1000,0)</f>
        <v>8</v>
      </c>
      <c r="L155" s="188"/>
    </row>
    <row r="156" spans="1:12" s="90" customFormat="1" ht="31.5" customHeight="1" x14ac:dyDescent="0.15">
      <c r="A156" s="147" t="s">
        <v>638</v>
      </c>
      <c r="B156" s="147">
        <v>6140</v>
      </c>
      <c r="C156" s="50" t="s">
        <v>1097</v>
      </c>
      <c r="D156" s="335"/>
      <c r="E156" s="357"/>
      <c r="F156" s="339"/>
      <c r="G156" s="59" t="s">
        <v>1530</v>
      </c>
      <c r="H156" s="148"/>
      <c r="I156" s="148"/>
      <c r="J156" s="157" t="s">
        <v>612</v>
      </c>
      <c r="K156" s="51">
        <f>ROUND($K152*64/1000,0)</f>
        <v>6</v>
      </c>
      <c r="L156" s="188"/>
    </row>
    <row r="157" spans="1:12" s="90" customFormat="1" ht="31.5" customHeight="1" x14ac:dyDescent="0.15">
      <c r="A157" s="147" t="s">
        <v>638</v>
      </c>
      <c r="B157" s="147">
        <v>6141</v>
      </c>
      <c r="C157" s="50" t="s">
        <v>1098</v>
      </c>
      <c r="D157" s="335"/>
      <c r="E157" s="357"/>
      <c r="F157" s="339"/>
      <c r="G157" s="59" t="s">
        <v>1531</v>
      </c>
      <c r="H157" s="148" t="s">
        <v>527</v>
      </c>
      <c r="I157" s="148"/>
      <c r="J157" s="157" t="s">
        <v>629</v>
      </c>
      <c r="K157" s="51">
        <f>ROUND($K152*81/1000,0)</f>
        <v>8</v>
      </c>
      <c r="L157" s="188"/>
    </row>
    <row r="158" spans="1:12" s="90" customFormat="1" ht="31.5" customHeight="1" x14ac:dyDescent="0.15">
      <c r="A158" s="147" t="s">
        <v>638</v>
      </c>
      <c r="B158" s="147">
        <v>6142</v>
      </c>
      <c r="C158" s="50" t="s">
        <v>1099</v>
      </c>
      <c r="D158" s="335"/>
      <c r="E158" s="357"/>
      <c r="F158" s="339"/>
      <c r="G158" s="152"/>
      <c r="H158" s="148" t="s">
        <v>530</v>
      </c>
      <c r="I158" s="148"/>
      <c r="J158" s="157" t="s">
        <v>614</v>
      </c>
      <c r="K158" s="51">
        <f>ROUND($K152*76/1000,0)</f>
        <v>7</v>
      </c>
      <c r="L158" s="188"/>
    </row>
    <row r="159" spans="1:12" s="90" customFormat="1" ht="31.5" customHeight="1" x14ac:dyDescent="0.15">
      <c r="A159" s="147" t="s">
        <v>638</v>
      </c>
      <c r="B159" s="147">
        <v>6143</v>
      </c>
      <c r="C159" s="50" t="s">
        <v>1100</v>
      </c>
      <c r="D159" s="335"/>
      <c r="E159" s="357"/>
      <c r="F159" s="339"/>
      <c r="G159" s="152"/>
      <c r="H159" s="148" t="s">
        <v>532</v>
      </c>
      <c r="I159" s="148"/>
      <c r="J159" s="157" t="s">
        <v>615</v>
      </c>
      <c r="K159" s="51">
        <f>ROUND($K152*79/1000,0)</f>
        <v>7</v>
      </c>
      <c r="L159" s="188"/>
    </row>
    <row r="160" spans="1:12" s="90" customFormat="1" ht="31.5" customHeight="1" x14ac:dyDescent="0.15">
      <c r="A160" s="147" t="s">
        <v>638</v>
      </c>
      <c r="B160" s="147">
        <v>6144</v>
      </c>
      <c r="C160" s="50" t="s">
        <v>1101</v>
      </c>
      <c r="D160" s="335"/>
      <c r="E160" s="357"/>
      <c r="F160" s="339"/>
      <c r="G160" s="152"/>
      <c r="H160" s="148" t="s">
        <v>534</v>
      </c>
      <c r="I160" s="148"/>
      <c r="J160" s="157" t="s">
        <v>616</v>
      </c>
      <c r="K160" s="51">
        <f>ROUND($K152*74/1000,0)</f>
        <v>7</v>
      </c>
      <c r="L160" s="188"/>
    </row>
    <row r="161" spans="1:12" s="90" customFormat="1" ht="31.5" customHeight="1" x14ac:dyDescent="0.15">
      <c r="A161" s="147" t="s">
        <v>638</v>
      </c>
      <c r="B161" s="147">
        <v>6145</v>
      </c>
      <c r="C161" s="50" t="s">
        <v>1102</v>
      </c>
      <c r="D161" s="335"/>
      <c r="E161" s="357"/>
      <c r="F161" s="339"/>
      <c r="G161" s="152"/>
      <c r="H161" s="148" t="s">
        <v>536</v>
      </c>
      <c r="I161" s="148"/>
      <c r="J161" s="157" t="s">
        <v>617</v>
      </c>
      <c r="K161" s="51">
        <f>ROUND($K152*65/1000,0)</f>
        <v>6</v>
      </c>
      <c r="L161" s="188"/>
    </row>
    <row r="162" spans="1:12" s="90" customFormat="1" ht="31.5" customHeight="1" x14ac:dyDescent="0.15">
      <c r="A162" s="147" t="s">
        <v>638</v>
      </c>
      <c r="B162" s="147">
        <v>6146</v>
      </c>
      <c r="C162" s="50" t="s">
        <v>1103</v>
      </c>
      <c r="D162" s="335"/>
      <c r="E162" s="357"/>
      <c r="F162" s="339"/>
      <c r="G162" s="152"/>
      <c r="H162" s="148" t="s">
        <v>538</v>
      </c>
      <c r="I162" s="148"/>
      <c r="J162" s="157" t="s">
        <v>618</v>
      </c>
      <c r="K162" s="51">
        <f>ROUND($K152*63/1000,0)</f>
        <v>6</v>
      </c>
      <c r="L162" s="188"/>
    </row>
    <row r="163" spans="1:12" s="90" customFormat="1" ht="31.5" customHeight="1" x14ac:dyDescent="0.15">
      <c r="A163" s="147" t="s">
        <v>638</v>
      </c>
      <c r="B163" s="147">
        <v>6147</v>
      </c>
      <c r="C163" s="50" t="s">
        <v>1104</v>
      </c>
      <c r="D163" s="335"/>
      <c r="E163" s="357"/>
      <c r="F163" s="339"/>
      <c r="G163" s="152"/>
      <c r="H163" s="148" t="s">
        <v>540</v>
      </c>
      <c r="I163" s="148"/>
      <c r="J163" s="157" t="s">
        <v>619</v>
      </c>
      <c r="K163" s="51">
        <f>ROUND($K152*56/1000,0)</f>
        <v>5</v>
      </c>
      <c r="L163" s="188"/>
    </row>
    <row r="164" spans="1:12" s="90" customFormat="1" ht="31.5" customHeight="1" x14ac:dyDescent="0.15">
      <c r="A164" s="147" t="s">
        <v>638</v>
      </c>
      <c r="B164" s="147">
        <v>6148</v>
      </c>
      <c r="C164" s="50" t="s">
        <v>1105</v>
      </c>
      <c r="D164" s="335"/>
      <c r="E164" s="357"/>
      <c r="F164" s="339"/>
      <c r="G164" s="152"/>
      <c r="H164" s="148" t="s">
        <v>542</v>
      </c>
      <c r="I164" s="148"/>
      <c r="J164" s="157" t="s">
        <v>620</v>
      </c>
      <c r="K164" s="51">
        <f>ROUND($K152*69/1000,0)</f>
        <v>6</v>
      </c>
      <c r="L164" s="188"/>
    </row>
    <row r="165" spans="1:12" s="90" customFormat="1" ht="31.5" customHeight="1" x14ac:dyDescent="0.15">
      <c r="A165" s="147" t="s">
        <v>638</v>
      </c>
      <c r="B165" s="147">
        <v>6149</v>
      </c>
      <c r="C165" s="50" t="s">
        <v>1106</v>
      </c>
      <c r="D165" s="335"/>
      <c r="E165" s="357"/>
      <c r="F165" s="339"/>
      <c r="G165" s="152"/>
      <c r="H165" s="148" t="s">
        <v>544</v>
      </c>
      <c r="I165" s="148"/>
      <c r="J165" s="157" t="s">
        <v>621</v>
      </c>
      <c r="K165" s="51">
        <f>ROUND($K152*54/1000,0)</f>
        <v>5</v>
      </c>
      <c r="L165" s="188"/>
    </row>
    <row r="166" spans="1:12" s="90" customFormat="1" ht="31.5" customHeight="1" x14ac:dyDescent="0.15">
      <c r="A166" s="147" t="s">
        <v>638</v>
      </c>
      <c r="B166" s="147">
        <v>6150</v>
      </c>
      <c r="C166" s="50" t="s">
        <v>1107</v>
      </c>
      <c r="D166" s="335"/>
      <c r="E166" s="357"/>
      <c r="F166" s="339"/>
      <c r="G166" s="152"/>
      <c r="H166" s="148" t="s">
        <v>546</v>
      </c>
      <c r="I166" s="148"/>
      <c r="J166" s="157" t="s">
        <v>622</v>
      </c>
      <c r="K166" s="51">
        <f>ROUND($K152*45/1000,0)</f>
        <v>4</v>
      </c>
      <c r="L166" s="188"/>
    </row>
    <row r="167" spans="1:12" s="90" customFormat="1" ht="31.5" customHeight="1" x14ac:dyDescent="0.15">
      <c r="A167" s="147" t="s">
        <v>638</v>
      </c>
      <c r="B167" s="147">
        <v>6151</v>
      </c>
      <c r="C167" s="50" t="s">
        <v>1108</v>
      </c>
      <c r="D167" s="335"/>
      <c r="E167" s="357"/>
      <c r="F167" s="339"/>
      <c r="G167" s="152"/>
      <c r="H167" s="148" t="s">
        <v>548</v>
      </c>
      <c r="I167" s="148"/>
      <c r="J167" s="157" t="s">
        <v>623</v>
      </c>
      <c r="K167" s="51">
        <f>ROUND($K152*53/1000,0)</f>
        <v>5</v>
      </c>
      <c r="L167" s="188"/>
    </row>
    <row r="168" spans="1:12" s="90" customFormat="1" ht="31.5" customHeight="1" x14ac:dyDescent="0.15">
      <c r="A168" s="147" t="s">
        <v>638</v>
      </c>
      <c r="B168" s="147">
        <v>6152</v>
      </c>
      <c r="C168" s="50" t="s">
        <v>1109</v>
      </c>
      <c r="D168" s="335"/>
      <c r="E168" s="357"/>
      <c r="F168" s="339"/>
      <c r="G168" s="152"/>
      <c r="H168" s="148" t="s">
        <v>550</v>
      </c>
      <c r="I168" s="148"/>
      <c r="J168" s="157" t="s">
        <v>624</v>
      </c>
      <c r="K168" s="51">
        <f>ROUND($K152*43/1000,0)</f>
        <v>4</v>
      </c>
      <c r="L168" s="188"/>
    </row>
    <row r="169" spans="1:12" s="90" customFormat="1" ht="31.5" customHeight="1" x14ac:dyDescent="0.15">
      <c r="A169" s="147" t="s">
        <v>638</v>
      </c>
      <c r="B169" s="147">
        <v>6153</v>
      </c>
      <c r="C169" s="50" t="s">
        <v>1110</v>
      </c>
      <c r="D169" s="335"/>
      <c r="E169" s="357"/>
      <c r="F169" s="339"/>
      <c r="G169" s="152"/>
      <c r="H169" s="148" t="s">
        <v>552</v>
      </c>
      <c r="I169" s="148"/>
      <c r="J169" s="157" t="s">
        <v>625</v>
      </c>
      <c r="K169" s="51">
        <f>ROUND($K152*44/1000,0)</f>
        <v>4</v>
      </c>
      <c r="L169" s="188"/>
    </row>
    <row r="170" spans="1:12" s="90" customFormat="1" ht="31.5" customHeight="1" x14ac:dyDescent="0.15">
      <c r="A170" s="147" t="s">
        <v>638</v>
      </c>
      <c r="B170" s="147">
        <v>6154</v>
      </c>
      <c r="C170" s="50" t="s">
        <v>1111</v>
      </c>
      <c r="D170" s="335"/>
      <c r="E170" s="357"/>
      <c r="F170" s="339"/>
      <c r="G170" s="152"/>
      <c r="H170" s="148" t="s">
        <v>554</v>
      </c>
      <c r="I170" s="148"/>
      <c r="J170" s="157" t="s">
        <v>626</v>
      </c>
      <c r="K170" s="51">
        <f>ROUND($K152*33/1000,0)</f>
        <v>3</v>
      </c>
      <c r="L170" s="188"/>
    </row>
    <row r="171" spans="1:12" s="90" customFormat="1" ht="31.5" customHeight="1" x14ac:dyDescent="0.15">
      <c r="A171" s="147" t="s">
        <v>638</v>
      </c>
      <c r="B171" s="147">
        <v>8314</v>
      </c>
      <c r="C171" s="50" t="s">
        <v>1589</v>
      </c>
      <c r="D171" s="335"/>
      <c r="E171" s="357"/>
      <c r="F171" s="339"/>
      <c r="G171" s="152" t="s">
        <v>628</v>
      </c>
      <c r="H171" s="148"/>
      <c r="I171" s="148"/>
      <c r="J171" s="157" t="s">
        <v>368</v>
      </c>
      <c r="K171" s="124">
        <f>ROUND(-$K152*1/100,0)</f>
        <v>-1</v>
      </c>
      <c r="L171" s="188"/>
    </row>
    <row r="172" spans="1:12" s="90" customFormat="1" ht="31.5" customHeight="1" x14ac:dyDescent="0.15">
      <c r="A172" s="147" t="s">
        <v>638</v>
      </c>
      <c r="B172" s="147">
        <v>9314</v>
      </c>
      <c r="C172" s="50" t="s">
        <v>1590</v>
      </c>
      <c r="D172" s="337"/>
      <c r="E172" s="358"/>
      <c r="F172" s="339"/>
      <c r="G172" s="152" t="s">
        <v>370</v>
      </c>
      <c r="H172" s="148"/>
      <c r="I172" s="148"/>
      <c r="J172" s="157" t="s">
        <v>368</v>
      </c>
      <c r="K172" s="124">
        <f>ROUND(-$K152*1/100,0)</f>
        <v>-1</v>
      </c>
      <c r="L172" s="189"/>
    </row>
    <row r="173" spans="1:12" s="90" customFormat="1" ht="31.5" customHeight="1" x14ac:dyDescent="0.15">
      <c r="A173" s="147" t="s">
        <v>638</v>
      </c>
      <c r="B173" s="147">
        <v>5612</v>
      </c>
      <c r="C173" s="50" t="s">
        <v>364</v>
      </c>
      <c r="D173" s="317" t="s">
        <v>365</v>
      </c>
      <c r="E173" s="186"/>
      <c r="F173" s="351"/>
      <c r="G173" s="158"/>
      <c r="H173" s="80"/>
      <c r="I173" s="80"/>
      <c r="J173" s="157" t="s">
        <v>366</v>
      </c>
      <c r="K173" s="124">
        <v>-47</v>
      </c>
      <c r="L173" s="151" t="s">
        <v>367</v>
      </c>
    </row>
    <row r="174" spans="1:12" s="90" customFormat="1" ht="31.5" customHeight="1" x14ac:dyDescent="0.15">
      <c r="A174" s="147" t="s">
        <v>638</v>
      </c>
      <c r="B174" s="147">
        <v>1111</v>
      </c>
      <c r="C174" s="50" t="s">
        <v>108</v>
      </c>
      <c r="D174" s="194" t="s">
        <v>496</v>
      </c>
      <c r="E174" s="348"/>
      <c r="F174" s="195"/>
      <c r="G174" s="158"/>
      <c r="H174" s="80"/>
      <c r="I174" s="80"/>
      <c r="J174" s="157" t="s">
        <v>631</v>
      </c>
      <c r="K174" s="51">
        <v>100</v>
      </c>
      <c r="L174" s="187" t="s">
        <v>9</v>
      </c>
    </row>
    <row r="175" spans="1:12" s="90" customFormat="1" ht="31.5" customHeight="1" x14ac:dyDescent="0.15">
      <c r="A175" s="147" t="s">
        <v>638</v>
      </c>
      <c r="B175" s="147">
        <v>1101</v>
      </c>
      <c r="C175" s="50" t="s">
        <v>105</v>
      </c>
      <c r="D175" s="194" t="s">
        <v>219</v>
      </c>
      <c r="E175" s="348"/>
      <c r="F175" s="195"/>
      <c r="G175" s="158"/>
      <c r="H175" s="80"/>
      <c r="I175" s="80"/>
      <c r="J175" s="157" t="s">
        <v>632</v>
      </c>
      <c r="K175" s="51">
        <v>240</v>
      </c>
      <c r="L175" s="188"/>
    </row>
    <row r="176" spans="1:12" s="90" customFormat="1" ht="31.5" customHeight="1" x14ac:dyDescent="0.15">
      <c r="A176" s="147" t="s">
        <v>638</v>
      </c>
      <c r="B176" s="147">
        <v>1611</v>
      </c>
      <c r="C176" s="50" t="s">
        <v>214</v>
      </c>
      <c r="D176" s="194" t="s">
        <v>178</v>
      </c>
      <c r="E176" s="348"/>
      <c r="F176" s="195"/>
      <c r="G176" s="158"/>
      <c r="H176" s="80"/>
      <c r="I176" s="80"/>
      <c r="J176" s="157" t="s">
        <v>633</v>
      </c>
      <c r="K176" s="51">
        <v>50</v>
      </c>
      <c r="L176" s="188"/>
    </row>
    <row r="177" spans="1:12" s="90" customFormat="1" ht="31.5" customHeight="1" x14ac:dyDescent="0.15">
      <c r="A177" s="147" t="s">
        <v>638</v>
      </c>
      <c r="B177" s="147">
        <v>1131</v>
      </c>
      <c r="C177" s="50" t="s">
        <v>110</v>
      </c>
      <c r="D177" s="194" t="s">
        <v>218</v>
      </c>
      <c r="E177" s="348"/>
      <c r="F177" s="195"/>
      <c r="G177" s="158"/>
      <c r="H177" s="80"/>
      <c r="I177" s="80"/>
      <c r="J177" s="157" t="s">
        <v>634</v>
      </c>
      <c r="K177" s="51">
        <v>200</v>
      </c>
      <c r="L177" s="188"/>
    </row>
    <row r="178" spans="1:12" s="90" customFormat="1" ht="31.5" customHeight="1" x14ac:dyDescent="0.15">
      <c r="A178" s="147" t="s">
        <v>638</v>
      </c>
      <c r="B178" s="147">
        <v>1141</v>
      </c>
      <c r="C178" s="50" t="s">
        <v>183</v>
      </c>
      <c r="D178" s="204" t="s">
        <v>313</v>
      </c>
      <c r="E178" s="350" t="s">
        <v>186</v>
      </c>
      <c r="F178" s="304"/>
      <c r="G178" s="158"/>
      <c r="H178" s="80"/>
      <c r="I178" s="80"/>
      <c r="J178" s="157" t="s">
        <v>635</v>
      </c>
      <c r="K178" s="51">
        <v>150</v>
      </c>
      <c r="L178" s="188"/>
    </row>
    <row r="179" spans="1:12" s="90" customFormat="1" ht="31.5" customHeight="1" x14ac:dyDescent="0.15">
      <c r="A179" s="147" t="s">
        <v>638</v>
      </c>
      <c r="B179" s="147">
        <v>1621</v>
      </c>
      <c r="C179" s="50" t="s">
        <v>184</v>
      </c>
      <c r="D179" s="205"/>
      <c r="E179" s="350" t="s">
        <v>205</v>
      </c>
      <c r="F179" s="304"/>
      <c r="G179" s="158"/>
      <c r="H179" s="80"/>
      <c r="I179" s="80"/>
      <c r="J179" s="157" t="s">
        <v>636</v>
      </c>
      <c r="K179" s="51">
        <v>160</v>
      </c>
      <c r="L179" s="188"/>
    </row>
    <row r="180" spans="1:12" s="90" customFormat="1" ht="31.5" customHeight="1" x14ac:dyDescent="0.15">
      <c r="A180" s="147" t="s">
        <v>638</v>
      </c>
      <c r="B180" s="147">
        <v>6310</v>
      </c>
      <c r="C180" s="50" t="s">
        <v>363</v>
      </c>
      <c r="D180" s="194" t="s">
        <v>362</v>
      </c>
      <c r="E180" s="348"/>
      <c r="F180" s="195"/>
      <c r="G180" s="158"/>
      <c r="H180" s="80"/>
      <c r="I180" s="80"/>
      <c r="J180" s="157" t="s">
        <v>637</v>
      </c>
      <c r="K180" s="51">
        <v>480</v>
      </c>
      <c r="L180" s="188"/>
    </row>
    <row r="181" spans="1:12" s="90" customFormat="1" ht="31.5" customHeight="1" x14ac:dyDescent="0.15">
      <c r="A181" s="147" t="s">
        <v>638</v>
      </c>
      <c r="B181" s="147">
        <v>1201</v>
      </c>
      <c r="C181" s="50" t="s">
        <v>194</v>
      </c>
      <c r="D181" s="318" t="s">
        <v>497</v>
      </c>
      <c r="E181" s="352"/>
      <c r="F181" s="319" t="s">
        <v>207</v>
      </c>
      <c r="G181" s="152" t="s">
        <v>24</v>
      </c>
      <c r="H181" s="148"/>
      <c r="I181" s="148"/>
      <c r="J181" s="157" t="s">
        <v>190</v>
      </c>
      <c r="K181" s="51">
        <v>88</v>
      </c>
      <c r="L181" s="188"/>
    </row>
    <row r="182" spans="1:12" s="90" customFormat="1" ht="31.5" customHeight="1" x14ac:dyDescent="0.15">
      <c r="A182" s="147" t="s">
        <v>638</v>
      </c>
      <c r="B182" s="147">
        <v>1211</v>
      </c>
      <c r="C182" s="50" t="s">
        <v>195</v>
      </c>
      <c r="D182" s="206"/>
      <c r="E182" s="353"/>
      <c r="F182" s="320"/>
      <c r="G182" s="152" t="s">
        <v>26</v>
      </c>
      <c r="H182" s="148"/>
      <c r="I182" s="148"/>
      <c r="J182" s="157" t="s">
        <v>191</v>
      </c>
      <c r="K182" s="51">
        <v>176</v>
      </c>
      <c r="L182" s="188"/>
    </row>
    <row r="183" spans="1:12" s="90" customFormat="1" ht="31.5" customHeight="1" x14ac:dyDescent="0.15">
      <c r="A183" s="147" t="s">
        <v>638</v>
      </c>
      <c r="B183" s="147">
        <v>1221</v>
      </c>
      <c r="C183" s="50" t="s">
        <v>121</v>
      </c>
      <c r="D183" s="206"/>
      <c r="E183" s="353"/>
      <c r="F183" s="319" t="s">
        <v>189</v>
      </c>
      <c r="G183" s="152" t="s">
        <v>24</v>
      </c>
      <c r="H183" s="148"/>
      <c r="I183" s="148"/>
      <c r="J183" s="157" t="s">
        <v>45</v>
      </c>
      <c r="K183" s="51">
        <v>72</v>
      </c>
      <c r="L183" s="188"/>
    </row>
    <row r="184" spans="1:12" s="90" customFormat="1" ht="31.5" customHeight="1" x14ac:dyDescent="0.15">
      <c r="A184" s="147" t="s">
        <v>638</v>
      </c>
      <c r="B184" s="147">
        <v>1231</v>
      </c>
      <c r="C184" s="50" t="s">
        <v>122</v>
      </c>
      <c r="D184" s="206"/>
      <c r="E184" s="353"/>
      <c r="F184" s="320"/>
      <c r="G184" s="152" t="s">
        <v>26</v>
      </c>
      <c r="H184" s="148"/>
      <c r="I184" s="148"/>
      <c r="J184" s="157" t="s">
        <v>46</v>
      </c>
      <c r="K184" s="51">
        <v>144</v>
      </c>
      <c r="L184" s="188"/>
    </row>
    <row r="185" spans="1:12" s="90" customFormat="1" ht="31.5" customHeight="1" x14ac:dyDescent="0.15">
      <c r="A185" s="147" t="s">
        <v>638</v>
      </c>
      <c r="B185" s="147">
        <v>1241</v>
      </c>
      <c r="C185" s="50" t="s">
        <v>208</v>
      </c>
      <c r="D185" s="206"/>
      <c r="E185" s="353"/>
      <c r="F185" s="319" t="s">
        <v>216</v>
      </c>
      <c r="G185" s="152" t="s">
        <v>24</v>
      </c>
      <c r="H185" s="148"/>
      <c r="I185" s="148"/>
      <c r="J185" s="157" t="s">
        <v>49</v>
      </c>
      <c r="K185" s="51">
        <v>24</v>
      </c>
      <c r="L185" s="188"/>
    </row>
    <row r="186" spans="1:12" s="134" customFormat="1" ht="31.5" customHeight="1" x14ac:dyDescent="0.15">
      <c r="A186" s="147" t="s">
        <v>638</v>
      </c>
      <c r="B186" s="147">
        <v>1251</v>
      </c>
      <c r="C186" s="50" t="s">
        <v>224</v>
      </c>
      <c r="D186" s="206"/>
      <c r="E186" s="353"/>
      <c r="F186" s="320"/>
      <c r="G186" s="152" t="s">
        <v>26</v>
      </c>
      <c r="H186" s="148"/>
      <c r="I186" s="148"/>
      <c r="J186" s="157" t="s">
        <v>47</v>
      </c>
      <c r="K186" s="51">
        <v>48</v>
      </c>
      <c r="L186" s="188"/>
    </row>
    <row r="187" spans="1:12" s="90" customFormat="1" ht="31.5" customHeight="1" x14ac:dyDescent="0.15">
      <c r="A187" s="147" t="s">
        <v>638</v>
      </c>
      <c r="B187" s="147">
        <v>1501</v>
      </c>
      <c r="C187" s="50" t="s">
        <v>196</v>
      </c>
      <c r="D187" s="318" t="s">
        <v>498</v>
      </c>
      <c r="E187" s="212"/>
      <c r="F187" s="352"/>
      <c r="G187" s="158"/>
      <c r="H187" s="80"/>
      <c r="I187" s="80"/>
      <c r="J187" s="157" t="s">
        <v>19</v>
      </c>
      <c r="K187" s="51">
        <v>100</v>
      </c>
      <c r="L187" s="188"/>
    </row>
    <row r="188" spans="1:12" s="90" customFormat="1" ht="31.5" customHeight="1" x14ac:dyDescent="0.15">
      <c r="A188" s="147" t="s">
        <v>638</v>
      </c>
      <c r="B188" s="147">
        <v>1511</v>
      </c>
      <c r="C188" s="50" t="s">
        <v>316</v>
      </c>
      <c r="D188" s="206"/>
      <c r="E188" s="354"/>
      <c r="F188" s="353"/>
      <c r="G188" s="158"/>
      <c r="H188" s="80"/>
      <c r="I188" s="80"/>
      <c r="J188" s="157" t="s">
        <v>18</v>
      </c>
      <c r="K188" s="51">
        <v>200</v>
      </c>
      <c r="L188" s="189"/>
    </row>
    <row r="189" spans="1:12" s="90" customFormat="1" ht="31.5" customHeight="1" x14ac:dyDescent="0.15">
      <c r="A189" s="147" t="s">
        <v>638</v>
      </c>
      <c r="B189" s="147">
        <v>1601</v>
      </c>
      <c r="C189" s="59" t="s">
        <v>200</v>
      </c>
      <c r="D189" s="194" t="s">
        <v>488</v>
      </c>
      <c r="E189" s="348"/>
      <c r="F189" s="195"/>
      <c r="G189" s="158" t="s">
        <v>499</v>
      </c>
      <c r="H189" s="80"/>
      <c r="I189" s="80"/>
      <c r="J189" s="157" t="s">
        <v>373</v>
      </c>
      <c r="K189" s="51">
        <v>20</v>
      </c>
      <c r="L189" s="187" t="s">
        <v>170</v>
      </c>
    </row>
    <row r="190" spans="1:12" s="90" customFormat="1" ht="31.5" customHeight="1" x14ac:dyDescent="0.15">
      <c r="A190" s="147" t="s">
        <v>638</v>
      </c>
      <c r="B190" s="147">
        <v>1604</v>
      </c>
      <c r="C190" s="59" t="s">
        <v>201</v>
      </c>
      <c r="D190" s="196"/>
      <c r="E190" s="349"/>
      <c r="F190" s="197"/>
      <c r="G190" s="158" t="s">
        <v>500</v>
      </c>
      <c r="H190" s="80"/>
      <c r="I190" s="80"/>
      <c r="J190" s="157" t="s">
        <v>372</v>
      </c>
      <c r="K190" s="51">
        <v>5</v>
      </c>
      <c r="L190" s="188"/>
    </row>
    <row r="191" spans="1:12" s="90" customFormat="1" ht="31.5" customHeight="1" x14ac:dyDescent="0.15">
      <c r="A191" s="147" t="s">
        <v>638</v>
      </c>
      <c r="B191" s="147">
        <v>1631</v>
      </c>
      <c r="C191" s="50" t="s">
        <v>217</v>
      </c>
      <c r="D191" s="190" t="s">
        <v>501</v>
      </c>
      <c r="E191" s="190"/>
      <c r="F191" s="190"/>
      <c r="G191" s="158"/>
      <c r="H191" s="80"/>
      <c r="I191" s="80"/>
      <c r="J191" s="157" t="s">
        <v>630</v>
      </c>
      <c r="K191" s="51">
        <v>40</v>
      </c>
      <c r="L191" s="147" t="s">
        <v>212</v>
      </c>
    </row>
    <row r="192" spans="1:12" ht="31.5" customHeight="1" x14ac:dyDescent="0.15">
      <c r="A192" s="34" t="s">
        <v>20</v>
      </c>
      <c r="B192" s="67"/>
      <c r="C192" s="38"/>
      <c r="D192" s="135"/>
      <c r="E192" s="135"/>
      <c r="F192" s="135"/>
      <c r="G192" s="136"/>
      <c r="H192" s="136"/>
      <c r="I192" s="136"/>
      <c r="J192" s="137"/>
      <c r="K192" s="138"/>
      <c r="L192" s="38"/>
    </row>
    <row r="193" spans="1:12" ht="31.5" customHeight="1" x14ac:dyDescent="0.15">
      <c r="A193" s="202" t="s">
        <v>2</v>
      </c>
      <c r="B193" s="202"/>
      <c r="C193" s="201" t="s">
        <v>3</v>
      </c>
      <c r="D193" s="201" t="s">
        <v>4</v>
      </c>
      <c r="E193" s="201"/>
      <c r="F193" s="201"/>
      <c r="G193" s="201"/>
      <c r="H193" s="201"/>
      <c r="I193" s="201"/>
      <c r="J193" s="201"/>
      <c r="K193" s="220" t="s">
        <v>491</v>
      </c>
      <c r="L193" s="201" t="s">
        <v>8</v>
      </c>
    </row>
    <row r="194" spans="1:12" ht="31.5" customHeight="1" x14ac:dyDescent="0.15">
      <c r="A194" s="153" t="s">
        <v>0</v>
      </c>
      <c r="B194" s="153" t="s">
        <v>1</v>
      </c>
      <c r="C194" s="202"/>
      <c r="D194" s="202"/>
      <c r="E194" s="202"/>
      <c r="F194" s="202"/>
      <c r="G194" s="202"/>
      <c r="H194" s="202"/>
      <c r="I194" s="202"/>
      <c r="J194" s="202"/>
      <c r="K194" s="221"/>
      <c r="L194" s="202"/>
    </row>
    <row r="195" spans="1:12" s="90" customFormat="1" ht="31.5" customHeight="1" x14ac:dyDescent="0.15">
      <c r="A195" s="147" t="s">
        <v>638</v>
      </c>
      <c r="B195" s="147">
        <v>1301</v>
      </c>
      <c r="C195" s="50" t="s">
        <v>1532</v>
      </c>
      <c r="D195" s="341" t="s">
        <v>169</v>
      </c>
      <c r="E195" s="342"/>
      <c r="F195" s="187" t="s">
        <v>24</v>
      </c>
      <c r="G195" s="332" t="s">
        <v>317</v>
      </c>
      <c r="H195" s="340"/>
      <c r="I195" s="307"/>
      <c r="J195" s="339" t="s">
        <v>140</v>
      </c>
      <c r="K195" s="51">
        <v>1259</v>
      </c>
      <c r="L195" s="187" t="s">
        <v>9</v>
      </c>
    </row>
    <row r="196" spans="1:12" s="90" customFormat="1" ht="31.5" customHeight="1" x14ac:dyDescent="0.15">
      <c r="A196" s="147" t="s">
        <v>638</v>
      </c>
      <c r="B196" s="147">
        <v>1302</v>
      </c>
      <c r="C196" s="50" t="s">
        <v>1591</v>
      </c>
      <c r="D196" s="343"/>
      <c r="E196" s="344"/>
      <c r="F196" s="188"/>
      <c r="G196" s="59" t="s">
        <v>1524</v>
      </c>
      <c r="H196" s="148"/>
      <c r="I196" s="157" t="s">
        <v>1543</v>
      </c>
      <c r="J196" s="339"/>
      <c r="K196" s="51">
        <f>ROUND($K195*92/1000,0)</f>
        <v>116</v>
      </c>
      <c r="L196" s="188"/>
    </row>
    <row r="197" spans="1:12" s="90" customFormat="1" ht="31.5" customHeight="1" x14ac:dyDescent="0.15">
      <c r="A197" s="147" t="s">
        <v>638</v>
      </c>
      <c r="B197" s="147">
        <v>1303</v>
      </c>
      <c r="C197" s="50" t="s">
        <v>1592</v>
      </c>
      <c r="D197" s="343"/>
      <c r="E197" s="344"/>
      <c r="F197" s="188"/>
      <c r="G197" s="59" t="s">
        <v>1526</v>
      </c>
      <c r="H197" s="148"/>
      <c r="I197" s="157" t="s">
        <v>1545</v>
      </c>
      <c r="J197" s="339"/>
      <c r="K197" s="51">
        <f>ROUND($K195*90/1000,0)</f>
        <v>113</v>
      </c>
      <c r="L197" s="188"/>
    </row>
    <row r="198" spans="1:12" s="90" customFormat="1" ht="31.5" customHeight="1" x14ac:dyDescent="0.15">
      <c r="A198" s="147" t="s">
        <v>638</v>
      </c>
      <c r="B198" s="147">
        <v>1304</v>
      </c>
      <c r="C198" s="50" t="s">
        <v>1593</v>
      </c>
      <c r="D198" s="343"/>
      <c r="E198" s="344"/>
      <c r="F198" s="188"/>
      <c r="G198" s="59" t="s">
        <v>1528</v>
      </c>
      <c r="H198" s="148"/>
      <c r="I198" s="157" t="s">
        <v>1547</v>
      </c>
      <c r="J198" s="339"/>
      <c r="K198" s="51">
        <f>ROUND($K195*80/1000,0)</f>
        <v>101</v>
      </c>
      <c r="L198" s="188"/>
    </row>
    <row r="199" spans="1:12" s="90" customFormat="1" ht="31.5" customHeight="1" x14ac:dyDescent="0.15">
      <c r="A199" s="147" t="s">
        <v>638</v>
      </c>
      <c r="B199" s="147">
        <v>6200</v>
      </c>
      <c r="C199" s="50" t="s">
        <v>1112</v>
      </c>
      <c r="D199" s="343"/>
      <c r="E199" s="344"/>
      <c r="F199" s="188"/>
      <c r="G199" s="59" t="s">
        <v>1530</v>
      </c>
      <c r="H199" s="148"/>
      <c r="I199" s="157" t="s">
        <v>612</v>
      </c>
      <c r="J199" s="339"/>
      <c r="K199" s="51">
        <f>ROUND($K195*64/1000,0)</f>
        <v>81</v>
      </c>
      <c r="L199" s="188"/>
    </row>
    <row r="200" spans="1:12" s="90" customFormat="1" ht="31.5" customHeight="1" x14ac:dyDescent="0.15">
      <c r="A200" s="147" t="s">
        <v>638</v>
      </c>
      <c r="B200" s="147">
        <v>6201</v>
      </c>
      <c r="C200" s="50" t="s">
        <v>1113</v>
      </c>
      <c r="D200" s="343"/>
      <c r="E200" s="344"/>
      <c r="F200" s="188"/>
      <c r="G200" s="59" t="s">
        <v>1531</v>
      </c>
      <c r="H200" s="148" t="s">
        <v>527</v>
      </c>
      <c r="I200" s="157" t="s">
        <v>629</v>
      </c>
      <c r="J200" s="339"/>
      <c r="K200" s="51">
        <f>ROUND($K195*81/1000,0)</f>
        <v>102</v>
      </c>
      <c r="L200" s="188"/>
    </row>
    <row r="201" spans="1:12" s="90" customFormat="1" ht="31.5" customHeight="1" x14ac:dyDescent="0.15">
      <c r="A201" s="147" t="s">
        <v>638</v>
      </c>
      <c r="B201" s="147">
        <v>6202</v>
      </c>
      <c r="C201" s="50" t="s">
        <v>1114</v>
      </c>
      <c r="D201" s="343"/>
      <c r="E201" s="344"/>
      <c r="F201" s="188"/>
      <c r="G201" s="152"/>
      <c r="H201" s="148" t="s">
        <v>530</v>
      </c>
      <c r="I201" s="157" t="s">
        <v>614</v>
      </c>
      <c r="J201" s="339"/>
      <c r="K201" s="51">
        <f>ROUND($K195*76/1000,0)</f>
        <v>96</v>
      </c>
      <c r="L201" s="188"/>
    </row>
    <row r="202" spans="1:12" s="90" customFormat="1" ht="31.5" customHeight="1" x14ac:dyDescent="0.15">
      <c r="A202" s="147" t="s">
        <v>638</v>
      </c>
      <c r="B202" s="147">
        <v>6203</v>
      </c>
      <c r="C202" s="50" t="s">
        <v>1115</v>
      </c>
      <c r="D202" s="343"/>
      <c r="E202" s="344"/>
      <c r="F202" s="188"/>
      <c r="G202" s="152"/>
      <c r="H202" s="148" t="s">
        <v>532</v>
      </c>
      <c r="I202" s="157" t="s">
        <v>615</v>
      </c>
      <c r="J202" s="339"/>
      <c r="K202" s="51">
        <f>ROUND($K195*79/1000,0)</f>
        <v>99</v>
      </c>
      <c r="L202" s="188"/>
    </row>
    <row r="203" spans="1:12" s="90" customFormat="1" ht="31.5" customHeight="1" x14ac:dyDescent="0.15">
      <c r="A203" s="147" t="s">
        <v>638</v>
      </c>
      <c r="B203" s="147">
        <v>6204</v>
      </c>
      <c r="C203" s="50" t="s">
        <v>1116</v>
      </c>
      <c r="D203" s="343"/>
      <c r="E203" s="344"/>
      <c r="F203" s="188"/>
      <c r="G203" s="152"/>
      <c r="H203" s="148" t="s">
        <v>534</v>
      </c>
      <c r="I203" s="157" t="s">
        <v>616</v>
      </c>
      <c r="J203" s="339"/>
      <c r="K203" s="51">
        <f>ROUND($K195*74/1000,0)</f>
        <v>93</v>
      </c>
      <c r="L203" s="188"/>
    </row>
    <row r="204" spans="1:12" s="90" customFormat="1" ht="31.5" customHeight="1" x14ac:dyDescent="0.15">
      <c r="A204" s="147" t="s">
        <v>638</v>
      </c>
      <c r="B204" s="147">
        <v>6205</v>
      </c>
      <c r="C204" s="50" t="s">
        <v>1117</v>
      </c>
      <c r="D204" s="343"/>
      <c r="E204" s="344"/>
      <c r="F204" s="188"/>
      <c r="G204" s="152"/>
      <c r="H204" s="148" t="s">
        <v>536</v>
      </c>
      <c r="I204" s="157" t="s">
        <v>617</v>
      </c>
      <c r="J204" s="339"/>
      <c r="K204" s="51">
        <f>ROUND($K195*65/1000,0)</f>
        <v>82</v>
      </c>
      <c r="L204" s="188"/>
    </row>
    <row r="205" spans="1:12" s="90" customFormat="1" ht="31.5" customHeight="1" x14ac:dyDescent="0.15">
      <c r="A205" s="147" t="s">
        <v>638</v>
      </c>
      <c r="B205" s="147">
        <v>6206</v>
      </c>
      <c r="C205" s="50" t="s">
        <v>1118</v>
      </c>
      <c r="D205" s="343"/>
      <c r="E205" s="344"/>
      <c r="F205" s="188"/>
      <c r="G205" s="152"/>
      <c r="H205" s="148" t="s">
        <v>538</v>
      </c>
      <c r="I205" s="157" t="s">
        <v>618</v>
      </c>
      <c r="J205" s="339"/>
      <c r="K205" s="51">
        <f>ROUND($K195*63/1000,0)</f>
        <v>79</v>
      </c>
      <c r="L205" s="188"/>
    </row>
    <row r="206" spans="1:12" s="90" customFormat="1" ht="31.5" customHeight="1" x14ac:dyDescent="0.15">
      <c r="A206" s="147" t="s">
        <v>638</v>
      </c>
      <c r="B206" s="147">
        <v>6207</v>
      </c>
      <c r="C206" s="50" t="s">
        <v>1119</v>
      </c>
      <c r="D206" s="343"/>
      <c r="E206" s="344"/>
      <c r="F206" s="188"/>
      <c r="G206" s="152"/>
      <c r="H206" s="148" t="s">
        <v>540</v>
      </c>
      <c r="I206" s="157" t="s">
        <v>619</v>
      </c>
      <c r="J206" s="339"/>
      <c r="K206" s="51">
        <f>ROUND($K195*56/1000,0)</f>
        <v>71</v>
      </c>
      <c r="L206" s="188"/>
    </row>
    <row r="207" spans="1:12" s="90" customFormat="1" ht="31.5" customHeight="1" x14ac:dyDescent="0.15">
      <c r="A207" s="147" t="s">
        <v>638</v>
      </c>
      <c r="B207" s="147">
        <v>6208</v>
      </c>
      <c r="C207" s="50" t="s">
        <v>1120</v>
      </c>
      <c r="D207" s="343"/>
      <c r="E207" s="344"/>
      <c r="F207" s="188"/>
      <c r="G207" s="152"/>
      <c r="H207" s="148" t="s">
        <v>542</v>
      </c>
      <c r="I207" s="157" t="s">
        <v>620</v>
      </c>
      <c r="J207" s="339"/>
      <c r="K207" s="51">
        <f>ROUND($K195*69/1000,0)</f>
        <v>87</v>
      </c>
      <c r="L207" s="188"/>
    </row>
    <row r="208" spans="1:12" s="90" customFormat="1" ht="31.5" customHeight="1" x14ac:dyDescent="0.15">
      <c r="A208" s="147" t="s">
        <v>638</v>
      </c>
      <c r="B208" s="147">
        <v>6209</v>
      </c>
      <c r="C208" s="50" t="s">
        <v>1121</v>
      </c>
      <c r="D208" s="343"/>
      <c r="E208" s="344"/>
      <c r="F208" s="188"/>
      <c r="G208" s="152"/>
      <c r="H208" s="148" t="s">
        <v>544</v>
      </c>
      <c r="I208" s="157" t="s">
        <v>621</v>
      </c>
      <c r="J208" s="339"/>
      <c r="K208" s="51">
        <f>ROUND($K195*54/1000,0)</f>
        <v>68</v>
      </c>
      <c r="L208" s="188"/>
    </row>
    <row r="209" spans="1:12" s="90" customFormat="1" ht="31.5" customHeight="1" x14ac:dyDescent="0.15">
      <c r="A209" s="147" t="s">
        <v>638</v>
      </c>
      <c r="B209" s="147">
        <v>6210</v>
      </c>
      <c r="C209" s="50" t="s">
        <v>1122</v>
      </c>
      <c r="D209" s="343"/>
      <c r="E209" s="344"/>
      <c r="F209" s="188"/>
      <c r="G209" s="152"/>
      <c r="H209" s="148" t="s">
        <v>546</v>
      </c>
      <c r="I209" s="157" t="s">
        <v>622</v>
      </c>
      <c r="J209" s="339"/>
      <c r="K209" s="51">
        <f>ROUND($K195*45/1000,0)</f>
        <v>57</v>
      </c>
      <c r="L209" s="188"/>
    </row>
    <row r="210" spans="1:12" s="90" customFormat="1" ht="31.5" customHeight="1" x14ac:dyDescent="0.15">
      <c r="A210" s="147" t="s">
        <v>638</v>
      </c>
      <c r="B210" s="147">
        <v>6211</v>
      </c>
      <c r="C210" s="50" t="s">
        <v>1123</v>
      </c>
      <c r="D210" s="343"/>
      <c r="E210" s="344"/>
      <c r="F210" s="188"/>
      <c r="G210" s="152"/>
      <c r="H210" s="148" t="s">
        <v>548</v>
      </c>
      <c r="I210" s="157" t="s">
        <v>623</v>
      </c>
      <c r="J210" s="339"/>
      <c r="K210" s="51">
        <f>ROUND($K195*53/1000,0)</f>
        <v>67</v>
      </c>
      <c r="L210" s="188"/>
    </row>
    <row r="211" spans="1:12" s="90" customFormat="1" ht="31.5" customHeight="1" x14ac:dyDescent="0.15">
      <c r="A211" s="147" t="s">
        <v>638</v>
      </c>
      <c r="B211" s="147">
        <v>6212</v>
      </c>
      <c r="C211" s="50" t="s">
        <v>1124</v>
      </c>
      <c r="D211" s="343"/>
      <c r="E211" s="344"/>
      <c r="F211" s="188"/>
      <c r="G211" s="152"/>
      <c r="H211" s="148" t="s">
        <v>550</v>
      </c>
      <c r="I211" s="157" t="s">
        <v>624</v>
      </c>
      <c r="J211" s="339"/>
      <c r="K211" s="51">
        <f>ROUND($K195*43/1000,0)</f>
        <v>54</v>
      </c>
      <c r="L211" s="188"/>
    </row>
    <row r="212" spans="1:12" s="90" customFormat="1" ht="31.5" customHeight="1" x14ac:dyDescent="0.15">
      <c r="A212" s="147" t="s">
        <v>638</v>
      </c>
      <c r="B212" s="147">
        <v>6213</v>
      </c>
      <c r="C212" s="50" t="s">
        <v>1125</v>
      </c>
      <c r="D212" s="343"/>
      <c r="E212" s="344"/>
      <c r="F212" s="188"/>
      <c r="G212" s="152"/>
      <c r="H212" s="148" t="s">
        <v>552</v>
      </c>
      <c r="I212" s="157" t="s">
        <v>625</v>
      </c>
      <c r="J212" s="339"/>
      <c r="K212" s="51">
        <f>ROUND($K195*44/1000,0)</f>
        <v>55</v>
      </c>
      <c r="L212" s="188"/>
    </row>
    <row r="213" spans="1:12" s="90" customFormat="1" ht="31.5" customHeight="1" x14ac:dyDescent="0.15">
      <c r="A213" s="147" t="s">
        <v>638</v>
      </c>
      <c r="B213" s="147">
        <v>6214</v>
      </c>
      <c r="C213" s="50" t="s">
        <v>1126</v>
      </c>
      <c r="D213" s="343"/>
      <c r="E213" s="344"/>
      <c r="F213" s="188"/>
      <c r="G213" s="152"/>
      <c r="H213" s="148" t="s">
        <v>554</v>
      </c>
      <c r="I213" s="157" t="s">
        <v>626</v>
      </c>
      <c r="J213" s="339"/>
      <c r="K213" s="51">
        <f>ROUND($K195*33/1000,0)</f>
        <v>42</v>
      </c>
      <c r="L213" s="188"/>
    </row>
    <row r="214" spans="1:12" s="90" customFormat="1" ht="31.5" customHeight="1" x14ac:dyDescent="0.15">
      <c r="A214" s="147" t="s">
        <v>638</v>
      </c>
      <c r="B214" s="147">
        <v>8215</v>
      </c>
      <c r="C214" s="50" t="s">
        <v>1594</v>
      </c>
      <c r="D214" s="343"/>
      <c r="E214" s="344"/>
      <c r="F214" s="188"/>
      <c r="G214" s="152" t="s">
        <v>326</v>
      </c>
      <c r="H214" s="162"/>
      <c r="I214" s="157" t="s">
        <v>369</v>
      </c>
      <c r="J214" s="339"/>
      <c r="K214" s="181">
        <f>ROUND(-$K195*1/100,0)</f>
        <v>-13</v>
      </c>
      <c r="L214" s="188"/>
    </row>
    <row r="215" spans="1:12" s="90" customFormat="1" ht="31.5" customHeight="1" x14ac:dyDescent="0.15">
      <c r="A215" s="147" t="s">
        <v>638</v>
      </c>
      <c r="B215" s="147">
        <v>9215</v>
      </c>
      <c r="C215" s="50" t="s">
        <v>1595</v>
      </c>
      <c r="D215" s="343"/>
      <c r="E215" s="344"/>
      <c r="F215" s="188"/>
      <c r="G215" s="152" t="s">
        <v>371</v>
      </c>
      <c r="H215" s="162"/>
      <c r="I215" s="157" t="s">
        <v>369</v>
      </c>
      <c r="J215" s="339"/>
      <c r="K215" s="181">
        <f>ROUND(-$K195*1/100,0)</f>
        <v>-13</v>
      </c>
      <c r="L215" s="188"/>
    </row>
    <row r="216" spans="1:12" s="90" customFormat="1" ht="31.5" customHeight="1" x14ac:dyDescent="0.15">
      <c r="A216" s="147" t="s">
        <v>638</v>
      </c>
      <c r="B216" s="147">
        <v>1311</v>
      </c>
      <c r="C216" s="50" t="s">
        <v>1596</v>
      </c>
      <c r="D216" s="343"/>
      <c r="E216" s="344"/>
      <c r="F216" s="188"/>
      <c r="G216" s="332" t="s">
        <v>502</v>
      </c>
      <c r="H216" s="340"/>
      <c r="I216" s="307"/>
      <c r="J216" s="339"/>
      <c r="K216" s="51">
        <v>995</v>
      </c>
      <c r="L216" s="188"/>
    </row>
    <row r="217" spans="1:12" s="90" customFormat="1" ht="31.5" customHeight="1" x14ac:dyDescent="0.15">
      <c r="A217" s="147" t="s">
        <v>638</v>
      </c>
      <c r="B217" s="147">
        <v>1312</v>
      </c>
      <c r="C217" s="50" t="s">
        <v>1597</v>
      </c>
      <c r="D217" s="343"/>
      <c r="E217" s="344"/>
      <c r="F217" s="188"/>
      <c r="G217" s="59" t="s">
        <v>1524</v>
      </c>
      <c r="H217" s="148"/>
      <c r="I217" s="157" t="s">
        <v>1543</v>
      </c>
      <c r="J217" s="339"/>
      <c r="K217" s="51">
        <f>ROUND($K216*92/1000,0)</f>
        <v>92</v>
      </c>
      <c r="L217" s="188"/>
    </row>
    <row r="218" spans="1:12" s="90" customFormat="1" ht="31.5" customHeight="1" x14ac:dyDescent="0.15">
      <c r="A218" s="147" t="s">
        <v>638</v>
      </c>
      <c r="B218" s="147">
        <v>1313</v>
      </c>
      <c r="C218" s="50" t="s">
        <v>1598</v>
      </c>
      <c r="D218" s="343"/>
      <c r="E218" s="344"/>
      <c r="F218" s="188"/>
      <c r="G218" s="59" t="s">
        <v>1526</v>
      </c>
      <c r="H218" s="148"/>
      <c r="I218" s="157" t="s">
        <v>1545</v>
      </c>
      <c r="J218" s="339"/>
      <c r="K218" s="51">
        <f>ROUND($K216*90/1000,0)</f>
        <v>90</v>
      </c>
      <c r="L218" s="188"/>
    </row>
    <row r="219" spans="1:12" s="90" customFormat="1" ht="31.5" customHeight="1" x14ac:dyDescent="0.15">
      <c r="A219" s="147" t="s">
        <v>638</v>
      </c>
      <c r="B219" s="147">
        <v>1314</v>
      </c>
      <c r="C219" s="50" t="s">
        <v>1599</v>
      </c>
      <c r="D219" s="343"/>
      <c r="E219" s="344"/>
      <c r="F219" s="188"/>
      <c r="G219" s="59" t="s">
        <v>1528</v>
      </c>
      <c r="H219" s="148"/>
      <c r="I219" s="157" t="s">
        <v>1547</v>
      </c>
      <c r="J219" s="339"/>
      <c r="K219" s="51">
        <f>ROUND($K216*80/1000,0)</f>
        <v>80</v>
      </c>
      <c r="L219" s="188"/>
    </row>
    <row r="220" spans="1:12" s="90" customFormat="1" ht="31.5" customHeight="1" x14ac:dyDescent="0.15">
      <c r="A220" s="147" t="s">
        <v>638</v>
      </c>
      <c r="B220" s="147">
        <v>6220</v>
      </c>
      <c r="C220" s="50" t="s">
        <v>1127</v>
      </c>
      <c r="D220" s="343"/>
      <c r="E220" s="344"/>
      <c r="F220" s="188"/>
      <c r="G220" s="59" t="s">
        <v>1530</v>
      </c>
      <c r="H220" s="148"/>
      <c r="I220" s="157" t="s">
        <v>612</v>
      </c>
      <c r="J220" s="339"/>
      <c r="K220" s="51">
        <f>ROUND($K216*64/1000,0)</f>
        <v>64</v>
      </c>
      <c r="L220" s="188"/>
    </row>
    <row r="221" spans="1:12" s="90" customFormat="1" ht="31.5" customHeight="1" x14ac:dyDescent="0.15">
      <c r="A221" s="147" t="s">
        <v>638</v>
      </c>
      <c r="B221" s="147">
        <v>6221</v>
      </c>
      <c r="C221" s="50" t="s">
        <v>1128</v>
      </c>
      <c r="D221" s="343"/>
      <c r="E221" s="344"/>
      <c r="F221" s="188"/>
      <c r="G221" s="59" t="s">
        <v>1531</v>
      </c>
      <c r="H221" s="148" t="s">
        <v>527</v>
      </c>
      <c r="I221" s="157" t="s">
        <v>629</v>
      </c>
      <c r="J221" s="339"/>
      <c r="K221" s="51">
        <f>ROUND($K216*81/1000,0)</f>
        <v>81</v>
      </c>
      <c r="L221" s="188"/>
    </row>
    <row r="222" spans="1:12" s="90" customFormat="1" ht="31.5" customHeight="1" x14ac:dyDescent="0.15">
      <c r="A222" s="147" t="s">
        <v>638</v>
      </c>
      <c r="B222" s="147">
        <v>6222</v>
      </c>
      <c r="C222" s="50" t="s">
        <v>1129</v>
      </c>
      <c r="D222" s="343"/>
      <c r="E222" s="344"/>
      <c r="F222" s="188"/>
      <c r="G222" s="152"/>
      <c r="H222" s="148" t="s">
        <v>530</v>
      </c>
      <c r="I222" s="157" t="s">
        <v>614</v>
      </c>
      <c r="J222" s="339"/>
      <c r="K222" s="51">
        <f>ROUND($K216*76/1000,0)</f>
        <v>76</v>
      </c>
      <c r="L222" s="188"/>
    </row>
    <row r="223" spans="1:12" s="90" customFormat="1" ht="31.5" customHeight="1" x14ac:dyDescent="0.15">
      <c r="A223" s="147" t="s">
        <v>638</v>
      </c>
      <c r="B223" s="147">
        <v>6223</v>
      </c>
      <c r="C223" s="50" t="s">
        <v>1130</v>
      </c>
      <c r="D223" s="343"/>
      <c r="E223" s="344"/>
      <c r="F223" s="188"/>
      <c r="G223" s="152"/>
      <c r="H223" s="148" t="s">
        <v>532</v>
      </c>
      <c r="I223" s="157" t="s">
        <v>615</v>
      </c>
      <c r="J223" s="339"/>
      <c r="K223" s="51">
        <f>ROUND($K216*79/1000,0)</f>
        <v>79</v>
      </c>
      <c r="L223" s="188"/>
    </row>
    <row r="224" spans="1:12" s="90" customFormat="1" ht="31.5" customHeight="1" x14ac:dyDescent="0.15">
      <c r="A224" s="147" t="s">
        <v>638</v>
      </c>
      <c r="B224" s="147">
        <v>6224</v>
      </c>
      <c r="C224" s="50" t="s">
        <v>1131</v>
      </c>
      <c r="D224" s="343"/>
      <c r="E224" s="344"/>
      <c r="F224" s="188"/>
      <c r="G224" s="152"/>
      <c r="H224" s="148" t="s">
        <v>534</v>
      </c>
      <c r="I224" s="157" t="s">
        <v>616</v>
      </c>
      <c r="J224" s="339"/>
      <c r="K224" s="51">
        <f>ROUND($K216*74/1000,0)</f>
        <v>74</v>
      </c>
      <c r="L224" s="188"/>
    </row>
    <row r="225" spans="1:12" s="90" customFormat="1" ht="31.5" customHeight="1" x14ac:dyDescent="0.15">
      <c r="A225" s="147" t="s">
        <v>638</v>
      </c>
      <c r="B225" s="147">
        <v>6225</v>
      </c>
      <c r="C225" s="50" t="s">
        <v>1132</v>
      </c>
      <c r="D225" s="343"/>
      <c r="E225" s="344"/>
      <c r="F225" s="188"/>
      <c r="G225" s="152"/>
      <c r="H225" s="148" t="s">
        <v>536</v>
      </c>
      <c r="I225" s="157" t="s">
        <v>617</v>
      </c>
      <c r="J225" s="339"/>
      <c r="K225" s="51">
        <f>ROUND($K216*65/1000,0)</f>
        <v>65</v>
      </c>
      <c r="L225" s="188"/>
    </row>
    <row r="226" spans="1:12" s="90" customFormat="1" ht="31.5" customHeight="1" x14ac:dyDescent="0.15">
      <c r="A226" s="147" t="s">
        <v>638</v>
      </c>
      <c r="B226" s="147">
        <v>6226</v>
      </c>
      <c r="C226" s="50" t="s">
        <v>1133</v>
      </c>
      <c r="D226" s="343"/>
      <c r="E226" s="344"/>
      <c r="F226" s="188"/>
      <c r="G226" s="152"/>
      <c r="H226" s="148" t="s">
        <v>538</v>
      </c>
      <c r="I226" s="157" t="s">
        <v>618</v>
      </c>
      <c r="J226" s="339"/>
      <c r="K226" s="51">
        <f>ROUND($K216*63/1000,0)</f>
        <v>63</v>
      </c>
      <c r="L226" s="188"/>
    </row>
    <row r="227" spans="1:12" s="90" customFormat="1" ht="31.5" customHeight="1" x14ac:dyDescent="0.15">
      <c r="A227" s="147" t="s">
        <v>638</v>
      </c>
      <c r="B227" s="147">
        <v>6227</v>
      </c>
      <c r="C227" s="50" t="s">
        <v>1134</v>
      </c>
      <c r="D227" s="343"/>
      <c r="E227" s="344"/>
      <c r="F227" s="188"/>
      <c r="G227" s="152"/>
      <c r="H227" s="148" t="s">
        <v>540</v>
      </c>
      <c r="I227" s="157" t="s">
        <v>619</v>
      </c>
      <c r="J227" s="339"/>
      <c r="K227" s="51">
        <f>ROUND($K216*56/1000,0)</f>
        <v>56</v>
      </c>
      <c r="L227" s="188"/>
    </row>
    <row r="228" spans="1:12" s="90" customFormat="1" ht="31.5" customHeight="1" x14ac:dyDescent="0.15">
      <c r="A228" s="147" t="s">
        <v>638</v>
      </c>
      <c r="B228" s="147">
        <v>6228</v>
      </c>
      <c r="C228" s="50" t="s">
        <v>1135</v>
      </c>
      <c r="D228" s="343"/>
      <c r="E228" s="344"/>
      <c r="F228" s="188"/>
      <c r="G228" s="152"/>
      <c r="H228" s="148" t="s">
        <v>542</v>
      </c>
      <c r="I228" s="157" t="s">
        <v>620</v>
      </c>
      <c r="J228" s="339"/>
      <c r="K228" s="51">
        <f>ROUND($K216*69/1000,0)</f>
        <v>69</v>
      </c>
      <c r="L228" s="188"/>
    </row>
    <row r="229" spans="1:12" s="90" customFormat="1" ht="31.5" customHeight="1" x14ac:dyDescent="0.15">
      <c r="A229" s="147" t="s">
        <v>638</v>
      </c>
      <c r="B229" s="147">
        <v>6229</v>
      </c>
      <c r="C229" s="50" t="s">
        <v>1136</v>
      </c>
      <c r="D229" s="343"/>
      <c r="E229" s="344"/>
      <c r="F229" s="188"/>
      <c r="G229" s="152"/>
      <c r="H229" s="148" t="s">
        <v>544</v>
      </c>
      <c r="I229" s="157" t="s">
        <v>621</v>
      </c>
      <c r="J229" s="339"/>
      <c r="K229" s="51">
        <f>ROUND($K216*54/1000,0)</f>
        <v>54</v>
      </c>
      <c r="L229" s="188"/>
    </row>
    <row r="230" spans="1:12" s="90" customFormat="1" ht="31.5" customHeight="1" x14ac:dyDescent="0.15">
      <c r="A230" s="147" t="s">
        <v>638</v>
      </c>
      <c r="B230" s="147">
        <v>6230</v>
      </c>
      <c r="C230" s="50" t="s">
        <v>1137</v>
      </c>
      <c r="D230" s="343"/>
      <c r="E230" s="344"/>
      <c r="F230" s="188"/>
      <c r="G230" s="152"/>
      <c r="H230" s="148" t="s">
        <v>546</v>
      </c>
      <c r="I230" s="157" t="s">
        <v>622</v>
      </c>
      <c r="J230" s="339"/>
      <c r="K230" s="51">
        <f>ROUND($K216*45/1000,0)</f>
        <v>45</v>
      </c>
      <c r="L230" s="188"/>
    </row>
    <row r="231" spans="1:12" s="90" customFormat="1" ht="31.5" customHeight="1" x14ac:dyDescent="0.15">
      <c r="A231" s="147" t="s">
        <v>638</v>
      </c>
      <c r="B231" s="147">
        <v>6231</v>
      </c>
      <c r="C231" s="50" t="s">
        <v>1138</v>
      </c>
      <c r="D231" s="343"/>
      <c r="E231" s="344"/>
      <c r="F231" s="188"/>
      <c r="G231" s="152"/>
      <c r="H231" s="148" t="s">
        <v>548</v>
      </c>
      <c r="I231" s="157" t="s">
        <v>623</v>
      </c>
      <c r="J231" s="339"/>
      <c r="K231" s="51">
        <f>ROUND($K216*53/1000,0)</f>
        <v>53</v>
      </c>
      <c r="L231" s="188"/>
    </row>
    <row r="232" spans="1:12" s="90" customFormat="1" ht="31.5" customHeight="1" x14ac:dyDescent="0.15">
      <c r="A232" s="147" t="s">
        <v>638</v>
      </c>
      <c r="B232" s="147">
        <v>6232</v>
      </c>
      <c r="C232" s="50" t="s">
        <v>1139</v>
      </c>
      <c r="D232" s="343"/>
      <c r="E232" s="344"/>
      <c r="F232" s="188"/>
      <c r="G232" s="152"/>
      <c r="H232" s="148" t="s">
        <v>550</v>
      </c>
      <c r="I232" s="157" t="s">
        <v>624</v>
      </c>
      <c r="J232" s="339"/>
      <c r="K232" s="51">
        <f>ROUND($K216*43/1000,0)</f>
        <v>43</v>
      </c>
      <c r="L232" s="188"/>
    </row>
    <row r="233" spans="1:12" s="90" customFormat="1" ht="31.5" customHeight="1" x14ac:dyDescent="0.15">
      <c r="A233" s="147" t="s">
        <v>638</v>
      </c>
      <c r="B233" s="147">
        <v>6233</v>
      </c>
      <c r="C233" s="50" t="s">
        <v>1140</v>
      </c>
      <c r="D233" s="343"/>
      <c r="E233" s="344"/>
      <c r="F233" s="188"/>
      <c r="G233" s="152"/>
      <c r="H233" s="148" t="s">
        <v>552</v>
      </c>
      <c r="I233" s="157" t="s">
        <v>625</v>
      </c>
      <c r="J233" s="339"/>
      <c r="K233" s="51">
        <f>ROUND($K216*44/1000,0)</f>
        <v>44</v>
      </c>
      <c r="L233" s="188"/>
    </row>
    <row r="234" spans="1:12" s="90" customFormat="1" ht="31.5" customHeight="1" x14ac:dyDescent="0.15">
      <c r="A234" s="147" t="s">
        <v>638</v>
      </c>
      <c r="B234" s="147">
        <v>6234</v>
      </c>
      <c r="C234" s="50" t="s">
        <v>1141</v>
      </c>
      <c r="D234" s="343"/>
      <c r="E234" s="344"/>
      <c r="F234" s="188"/>
      <c r="G234" s="152"/>
      <c r="H234" s="148" t="s">
        <v>554</v>
      </c>
      <c r="I234" s="157" t="s">
        <v>626</v>
      </c>
      <c r="J234" s="339"/>
      <c r="K234" s="51">
        <f>ROUND($K216*33/1000,0)</f>
        <v>33</v>
      </c>
      <c r="L234" s="188"/>
    </row>
    <row r="235" spans="1:12" s="90" customFormat="1" ht="31.5" customHeight="1" x14ac:dyDescent="0.15">
      <c r="A235" s="147" t="s">
        <v>638</v>
      </c>
      <c r="B235" s="147">
        <v>8315</v>
      </c>
      <c r="C235" s="50" t="s">
        <v>1600</v>
      </c>
      <c r="D235" s="343"/>
      <c r="E235" s="344"/>
      <c r="F235" s="188"/>
      <c r="G235" s="152" t="s">
        <v>326</v>
      </c>
      <c r="H235" s="162"/>
      <c r="I235" s="157" t="s">
        <v>369</v>
      </c>
      <c r="J235" s="339"/>
      <c r="K235" s="124">
        <f>ROUND(-$K216*1/100,0)</f>
        <v>-10</v>
      </c>
      <c r="L235" s="188"/>
    </row>
    <row r="236" spans="1:12" s="90" customFormat="1" ht="31.5" customHeight="1" x14ac:dyDescent="0.15">
      <c r="A236" s="147" t="s">
        <v>638</v>
      </c>
      <c r="B236" s="147">
        <v>9315</v>
      </c>
      <c r="C236" s="50" t="s">
        <v>1601</v>
      </c>
      <c r="D236" s="343"/>
      <c r="E236" s="344"/>
      <c r="F236" s="189"/>
      <c r="G236" s="152" t="s">
        <v>371</v>
      </c>
      <c r="H236" s="162"/>
      <c r="I236" s="157" t="s">
        <v>369</v>
      </c>
      <c r="J236" s="339"/>
      <c r="K236" s="124">
        <f>ROUND(-$K216*1/100,0)</f>
        <v>-10</v>
      </c>
      <c r="L236" s="189"/>
    </row>
    <row r="237" spans="1:12" s="90" customFormat="1" ht="31.5" customHeight="1" x14ac:dyDescent="0.15">
      <c r="A237" s="147" t="s">
        <v>638</v>
      </c>
      <c r="B237" s="147">
        <v>1321</v>
      </c>
      <c r="C237" s="50" t="s">
        <v>1533</v>
      </c>
      <c r="D237" s="343"/>
      <c r="E237" s="344"/>
      <c r="F237" s="319" t="s">
        <v>359</v>
      </c>
      <c r="G237" s="332" t="s">
        <v>318</v>
      </c>
      <c r="H237" s="340"/>
      <c r="I237" s="307"/>
      <c r="J237" s="339"/>
      <c r="K237" s="51">
        <v>41</v>
      </c>
      <c r="L237" s="187" t="s">
        <v>10</v>
      </c>
    </row>
    <row r="238" spans="1:12" s="90" customFormat="1" ht="31.5" customHeight="1" x14ac:dyDescent="0.15">
      <c r="A238" s="147" t="s">
        <v>638</v>
      </c>
      <c r="B238" s="147">
        <v>1322</v>
      </c>
      <c r="C238" s="50" t="s">
        <v>1602</v>
      </c>
      <c r="D238" s="343"/>
      <c r="E238" s="344"/>
      <c r="F238" s="320"/>
      <c r="G238" s="59" t="s">
        <v>1524</v>
      </c>
      <c r="H238" s="148"/>
      <c r="I238" s="157" t="s">
        <v>1543</v>
      </c>
      <c r="J238" s="339"/>
      <c r="K238" s="51">
        <f>ROUND($K237*92/1000,0)</f>
        <v>4</v>
      </c>
      <c r="L238" s="188"/>
    </row>
    <row r="239" spans="1:12" s="90" customFormat="1" ht="31.5" customHeight="1" x14ac:dyDescent="0.15">
      <c r="A239" s="147" t="s">
        <v>638</v>
      </c>
      <c r="B239" s="147">
        <v>1323</v>
      </c>
      <c r="C239" s="50" t="s">
        <v>1603</v>
      </c>
      <c r="D239" s="343"/>
      <c r="E239" s="344"/>
      <c r="F239" s="320"/>
      <c r="G239" s="59" t="s">
        <v>1526</v>
      </c>
      <c r="H239" s="148"/>
      <c r="I239" s="157" t="s">
        <v>1545</v>
      </c>
      <c r="J239" s="339"/>
      <c r="K239" s="51">
        <f>ROUND($K237*90/1000,0)</f>
        <v>4</v>
      </c>
      <c r="L239" s="188"/>
    </row>
    <row r="240" spans="1:12" s="90" customFormat="1" ht="31.5" customHeight="1" x14ac:dyDescent="0.15">
      <c r="A240" s="147" t="s">
        <v>638</v>
      </c>
      <c r="B240" s="147">
        <v>1324</v>
      </c>
      <c r="C240" s="50" t="s">
        <v>1604</v>
      </c>
      <c r="D240" s="343"/>
      <c r="E240" s="344"/>
      <c r="F240" s="320"/>
      <c r="G240" s="59" t="s">
        <v>1528</v>
      </c>
      <c r="H240" s="148"/>
      <c r="I240" s="157" t="s">
        <v>1547</v>
      </c>
      <c r="J240" s="339"/>
      <c r="K240" s="51">
        <f>ROUND($K237*80/1000,0)</f>
        <v>3</v>
      </c>
      <c r="L240" s="188"/>
    </row>
    <row r="241" spans="1:12" s="90" customFormat="1" ht="31.5" customHeight="1" x14ac:dyDescent="0.15">
      <c r="A241" s="147" t="s">
        <v>638</v>
      </c>
      <c r="B241" s="147">
        <v>6240</v>
      </c>
      <c r="C241" s="50" t="s">
        <v>1142</v>
      </c>
      <c r="D241" s="343"/>
      <c r="E241" s="344"/>
      <c r="F241" s="320"/>
      <c r="G241" s="59" t="s">
        <v>1530</v>
      </c>
      <c r="H241" s="148"/>
      <c r="I241" s="157" t="s">
        <v>612</v>
      </c>
      <c r="J241" s="339"/>
      <c r="K241" s="51">
        <f>ROUND($K237*64/1000,0)</f>
        <v>3</v>
      </c>
      <c r="L241" s="188"/>
    </row>
    <row r="242" spans="1:12" s="90" customFormat="1" ht="31.5" customHeight="1" x14ac:dyDescent="0.15">
      <c r="A242" s="147" t="s">
        <v>638</v>
      </c>
      <c r="B242" s="147">
        <v>6241</v>
      </c>
      <c r="C242" s="50" t="s">
        <v>1143</v>
      </c>
      <c r="D242" s="343"/>
      <c r="E242" s="344"/>
      <c r="F242" s="320"/>
      <c r="G242" s="59" t="s">
        <v>1531</v>
      </c>
      <c r="H242" s="148" t="s">
        <v>527</v>
      </c>
      <c r="I242" s="157" t="s">
        <v>629</v>
      </c>
      <c r="J242" s="339"/>
      <c r="K242" s="51">
        <f>ROUND($K237*81/1000,0)</f>
        <v>3</v>
      </c>
      <c r="L242" s="188"/>
    </row>
    <row r="243" spans="1:12" s="90" customFormat="1" ht="31.5" customHeight="1" x14ac:dyDescent="0.15">
      <c r="A243" s="147" t="s">
        <v>638</v>
      </c>
      <c r="B243" s="147">
        <v>6242</v>
      </c>
      <c r="C243" s="50" t="s">
        <v>1144</v>
      </c>
      <c r="D243" s="343"/>
      <c r="E243" s="344"/>
      <c r="F243" s="320"/>
      <c r="G243" s="152"/>
      <c r="H243" s="148" t="s">
        <v>530</v>
      </c>
      <c r="I243" s="157" t="s">
        <v>614</v>
      </c>
      <c r="J243" s="339"/>
      <c r="K243" s="51">
        <f>ROUND($K237*76/1000,0)</f>
        <v>3</v>
      </c>
      <c r="L243" s="188"/>
    </row>
    <row r="244" spans="1:12" s="90" customFormat="1" ht="31.5" customHeight="1" x14ac:dyDescent="0.15">
      <c r="A244" s="147" t="s">
        <v>638</v>
      </c>
      <c r="B244" s="147">
        <v>6243</v>
      </c>
      <c r="C244" s="50" t="s">
        <v>1145</v>
      </c>
      <c r="D244" s="343"/>
      <c r="E244" s="344"/>
      <c r="F244" s="320"/>
      <c r="G244" s="152"/>
      <c r="H244" s="148" t="s">
        <v>532</v>
      </c>
      <c r="I244" s="157" t="s">
        <v>615</v>
      </c>
      <c r="J244" s="339"/>
      <c r="K244" s="51">
        <f>ROUND($K237*79/1000,0)</f>
        <v>3</v>
      </c>
      <c r="L244" s="188"/>
    </row>
    <row r="245" spans="1:12" s="90" customFormat="1" ht="31.5" customHeight="1" x14ac:dyDescent="0.15">
      <c r="A245" s="147" t="s">
        <v>638</v>
      </c>
      <c r="B245" s="147">
        <v>6244</v>
      </c>
      <c r="C245" s="50" t="s">
        <v>1146</v>
      </c>
      <c r="D245" s="343"/>
      <c r="E245" s="344"/>
      <c r="F245" s="320"/>
      <c r="G245" s="152"/>
      <c r="H245" s="148" t="s">
        <v>534</v>
      </c>
      <c r="I245" s="157" t="s">
        <v>616</v>
      </c>
      <c r="J245" s="339"/>
      <c r="K245" s="51">
        <f>ROUND($K237*74/1000,0)</f>
        <v>3</v>
      </c>
      <c r="L245" s="188"/>
    </row>
    <row r="246" spans="1:12" s="90" customFormat="1" ht="31.5" customHeight="1" x14ac:dyDescent="0.15">
      <c r="A246" s="147" t="s">
        <v>638</v>
      </c>
      <c r="B246" s="147">
        <v>6245</v>
      </c>
      <c r="C246" s="50" t="s">
        <v>1147</v>
      </c>
      <c r="D246" s="343"/>
      <c r="E246" s="344"/>
      <c r="F246" s="320"/>
      <c r="G246" s="152"/>
      <c r="H246" s="148" t="s">
        <v>536</v>
      </c>
      <c r="I246" s="157" t="s">
        <v>617</v>
      </c>
      <c r="J246" s="339"/>
      <c r="K246" s="51">
        <f>ROUND($K237*65/1000,0)</f>
        <v>3</v>
      </c>
      <c r="L246" s="188"/>
    </row>
    <row r="247" spans="1:12" s="90" customFormat="1" ht="31.5" customHeight="1" x14ac:dyDescent="0.15">
      <c r="A247" s="147" t="s">
        <v>638</v>
      </c>
      <c r="B247" s="147">
        <v>6246</v>
      </c>
      <c r="C247" s="50" t="s">
        <v>1148</v>
      </c>
      <c r="D247" s="343"/>
      <c r="E247" s="344"/>
      <c r="F247" s="320"/>
      <c r="G247" s="152"/>
      <c r="H247" s="148" t="s">
        <v>538</v>
      </c>
      <c r="I247" s="157" t="s">
        <v>618</v>
      </c>
      <c r="J247" s="339"/>
      <c r="K247" s="51">
        <f>ROUND($K237*63/1000,0)</f>
        <v>3</v>
      </c>
      <c r="L247" s="188"/>
    </row>
    <row r="248" spans="1:12" s="90" customFormat="1" ht="31.5" customHeight="1" x14ac:dyDescent="0.15">
      <c r="A248" s="147" t="s">
        <v>638</v>
      </c>
      <c r="B248" s="147">
        <v>6247</v>
      </c>
      <c r="C248" s="50" t="s">
        <v>1149</v>
      </c>
      <c r="D248" s="343"/>
      <c r="E248" s="344"/>
      <c r="F248" s="320"/>
      <c r="G248" s="152"/>
      <c r="H248" s="148" t="s">
        <v>540</v>
      </c>
      <c r="I248" s="157" t="s">
        <v>619</v>
      </c>
      <c r="J248" s="339"/>
      <c r="K248" s="51">
        <f>ROUND($K237*56/1000,0)</f>
        <v>2</v>
      </c>
      <c r="L248" s="188"/>
    </row>
    <row r="249" spans="1:12" s="90" customFormat="1" ht="31.5" customHeight="1" x14ac:dyDescent="0.15">
      <c r="A249" s="147" t="s">
        <v>638</v>
      </c>
      <c r="B249" s="147">
        <v>6248</v>
      </c>
      <c r="C249" s="50" t="s">
        <v>1150</v>
      </c>
      <c r="D249" s="343"/>
      <c r="E249" s="344"/>
      <c r="F249" s="320"/>
      <c r="G249" s="152"/>
      <c r="H249" s="148" t="s">
        <v>542</v>
      </c>
      <c r="I249" s="157" t="s">
        <v>620</v>
      </c>
      <c r="J249" s="339"/>
      <c r="K249" s="51">
        <f>ROUND($K237*69/1000,0)</f>
        <v>3</v>
      </c>
      <c r="L249" s="188"/>
    </row>
    <row r="250" spans="1:12" s="90" customFormat="1" ht="31.5" customHeight="1" x14ac:dyDescent="0.15">
      <c r="A250" s="147" t="s">
        <v>638</v>
      </c>
      <c r="B250" s="147">
        <v>6249</v>
      </c>
      <c r="C250" s="50" t="s">
        <v>1151</v>
      </c>
      <c r="D250" s="343"/>
      <c r="E250" s="344"/>
      <c r="F250" s="320"/>
      <c r="G250" s="152"/>
      <c r="H250" s="148" t="s">
        <v>544</v>
      </c>
      <c r="I250" s="157" t="s">
        <v>621</v>
      </c>
      <c r="J250" s="339"/>
      <c r="K250" s="51">
        <f>ROUND($K237*54/1000,0)</f>
        <v>2</v>
      </c>
      <c r="L250" s="188"/>
    </row>
    <row r="251" spans="1:12" s="90" customFormat="1" ht="31.5" customHeight="1" x14ac:dyDescent="0.15">
      <c r="A251" s="147" t="s">
        <v>638</v>
      </c>
      <c r="B251" s="147">
        <v>6250</v>
      </c>
      <c r="C251" s="50" t="s">
        <v>1152</v>
      </c>
      <c r="D251" s="343"/>
      <c r="E251" s="344"/>
      <c r="F251" s="320"/>
      <c r="G251" s="152"/>
      <c r="H251" s="148" t="s">
        <v>546</v>
      </c>
      <c r="I251" s="157" t="s">
        <v>622</v>
      </c>
      <c r="J251" s="339"/>
      <c r="K251" s="51">
        <f>ROUND($K237*45/1000,0)</f>
        <v>2</v>
      </c>
      <c r="L251" s="188"/>
    </row>
    <row r="252" spans="1:12" s="90" customFormat="1" ht="31.5" customHeight="1" x14ac:dyDescent="0.15">
      <c r="A252" s="147" t="s">
        <v>638</v>
      </c>
      <c r="B252" s="147">
        <v>6251</v>
      </c>
      <c r="C252" s="50" t="s">
        <v>1153</v>
      </c>
      <c r="D252" s="343"/>
      <c r="E252" s="344"/>
      <c r="F252" s="320"/>
      <c r="G252" s="152"/>
      <c r="H252" s="148" t="s">
        <v>548</v>
      </c>
      <c r="I252" s="157" t="s">
        <v>623</v>
      </c>
      <c r="J252" s="339"/>
      <c r="K252" s="51">
        <f>ROUND($K237*53/1000,0)</f>
        <v>2</v>
      </c>
      <c r="L252" s="188"/>
    </row>
    <row r="253" spans="1:12" s="90" customFormat="1" ht="31.5" customHeight="1" x14ac:dyDescent="0.15">
      <c r="A253" s="147" t="s">
        <v>638</v>
      </c>
      <c r="B253" s="147">
        <v>6252</v>
      </c>
      <c r="C253" s="50" t="s">
        <v>1154</v>
      </c>
      <c r="D253" s="343"/>
      <c r="E253" s="344"/>
      <c r="F253" s="320"/>
      <c r="G253" s="152"/>
      <c r="H253" s="148" t="s">
        <v>550</v>
      </c>
      <c r="I253" s="157" t="s">
        <v>624</v>
      </c>
      <c r="J253" s="339"/>
      <c r="K253" s="51">
        <f>ROUND($K237*43/1000,0)</f>
        <v>2</v>
      </c>
      <c r="L253" s="188"/>
    </row>
    <row r="254" spans="1:12" s="90" customFormat="1" ht="31.5" customHeight="1" x14ac:dyDescent="0.15">
      <c r="A254" s="147" t="s">
        <v>638</v>
      </c>
      <c r="B254" s="147">
        <v>6253</v>
      </c>
      <c r="C254" s="50" t="s">
        <v>1155</v>
      </c>
      <c r="D254" s="343"/>
      <c r="E254" s="344"/>
      <c r="F254" s="320"/>
      <c r="G254" s="152"/>
      <c r="H254" s="148" t="s">
        <v>552</v>
      </c>
      <c r="I254" s="157" t="s">
        <v>625</v>
      </c>
      <c r="J254" s="339"/>
      <c r="K254" s="51">
        <f>ROUND($K237*44/1000,0)</f>
        <v>2</v>
      </c>
      <c r="L254" s="188"/>
    </row>
    <row r="255" spans="1:12" s="90" customFormat="1" ht="31.5" customHeight="1" x14ac:dyDescent="0.15">
      <c r="A255" s="147" t="s">
        <v>638</v>
      </c>
      <c r="B255" s="147">
        <v>6254</v>
      </c>
      <c r="C255" s="50" t="s">
        <v>1156</v>
      </c>
      <c r="D255" s="343"/>
      <c r="E255" s="344"/>
      <c r="F255" s="320"/>
      <c r="G255" s="152"/>
      <c r="H255" s="148" t="s">
        <v>554</v>
      </c>
      <c r="I255" s="157" t="s">
        <v>626</v>
      </c>
      <c r="J255" s="339"/>
      <c r="K255" s="51">
        <f>ROUND($K237*33/1000,0)</f>
        <v>1</v>
      </c>
      <c r="L255" s="188"/>
    </row>
    <row r="256" spans="1:12" s="90" customFormat="1" ht="31.5" customHeight="1" x14ac:dyDescent="0.15">
      <c r="A256" s="147" t="s">
        <v>638</v>
      </c>
      <c r="B256" s="147">
        <v>8216</v>
      </c>
      <c r="C256" s="50" t="s">
        <v>1605</v>
      </c>
      <c r="D256" s="343"/>
      <c r="E256" s="344"/>
      <c r="F256" s="320"/>
      <c r="G256" s="152" t="s">
        <v>326</v>
      </c>
      <c r="H256" s="162"/>
      <c r="I256" s="157" t="s">
        <v>369</v>
      </c>
      <c r="J256" s="339"/>
      <c r="K256" s="124">
        <v>-1</v>
      </c>
      <c r="L256" s="188"/>
    </row>
    <row r="257" spans="1:12" s="90" customFormat="1" ht="31.5" customHeight="1" x14ac:dyDescent="0.15">
      <c r="A257" s="147" t="s">
        <v>638</v>
      </c>
      <c r="B257" s="147">
        <v>9216</v>
      </c>
      <c r="C257" s="50" t="s">
        <v>1606</v>
      </c>
      <c r="D257" s="343"/>
      <c r="E257" s="344"/>
      <c r="F257" s="320"/>
      <c r="G257" s="152" t="s">
        <v>371</v>
      </c>
      <c r="H257" s="162"/>
      <c r="I257" s="157" t="s">
        <v>369</v>
      </c>
      <c r="J257" s="339"/>
      <c r="K257" s="124">
        <v>-1</v>
      </c>
      <c r="L257" s="188"/>
    </row>
    <row r="258" spans="1:12" s="90" customFormat="1" ht="31.5" customHeight="1" x14ac:dyDescent="0.15">
      <c r="A258" s="147" t="s">
        <v>638</v>
      </c>
      <c r="B258" s="147">
        <v>1367</v>
      </c>
      <c r="C258" s="50" t="s">
        <v>1607</v>
      </c>
      <c r="D258" s="343"/>
      <c r="E258" s="344"/>
      <c r="F258" s="320"/>
      <c r="G258" s="332" t="s">
        <v>503</v>
      </c>
      <c r="H258" s="340"/>
      <c r="I258" s="307"/>
      <c r="J258" s="339"/>
      <c r="K258" s="51">
        <v>33</v>
      </c>
      <c r="L258" s="188"/>
    </row>
    <row r="259" spans="1:12" s="90" customFormat="1" ht="31.5" customHeight="1" x14ac:dyDescent="0.15">
      <c r="A259" s="147" t="s">
        <v>638</v>
      </c>
      <c r="B259" s="147">
        <v>1368</v>
      </c>
      <c r="C259" s="50" t="s">
        <v>1608</v>
      </c>
      <c r="D259" s="343"/>
      <c r="E259" s="344"/>
      <c r="F259" s="320"/>
      <c r="G259" s="59" t="s">
        <v>1524</v>
      </c>
      <c r="H259" s="148"/>
      <c r="I259" s="157" t="s">
        <v>1543</v>
      </c>
      <c r="J259" s="339"/>
      <c r="K259" s="51">
        <f>ROUND($K258*92/1000,0)</f>
        <v>3</v>
      </c>
      <c r="L259" s="188"/>
    </row>
    <row r="260" spans="1:12" s="90" customFormat="1" ht="31.5" customHeight="1" x14ac:dyDescent="0.15">
      <c r="A260" s="147" t="s">
        <v>638</v>
      </c>
      <c r="B260" s="147">
        <v>1369</v>
      </c>
      <c r="C260" s="50" t="s">
        <v>1609</v>
      </c>
      <c r="D260" s="343"/>
      <c r="E260" s="344"/>
      <c r="F260" s="320"/>
      <c r="G260" s="59" t="s">
        <v>1526</v>
      </c>
      <c r="H260" s="148"/>
      <c r="I260" s="157" t="s">
        <v>1545</v>
      </c>
      <c r="J260" s="339"/>
      <c r="K260" s="51">
        <f>ROUND($K258*90/1000,0)</f>
        <v>3</v>
      </c>
      <c r="L260" s="188"/>
    </row>
    <row r="261" spans="1:12" s="90" customFormat="1" ht="31.5" customHeight="1" x14ac:dyDescent="0.15">
      <c r="A261" s="147" t="s">
        <v>638</v>
      </c>
      <c r="B261" s="147">
        <v>1370</v>
      </c>
      <c r="C261" s="50" t="s">
        <v>1610</v>
      </c>
      <c r="D261" s="343"/>
      <c r="E261" s="344"/>
      <c r="F261" s="320"/>
      <c r="G261" s="59" t="s">
        <v>1528</v>
      </c>
      <c r="H261" s="148"/>
      <c r="I261" s="157" t="s">
        <v>1547</v>
      </c>
      <c r="J261" s="339"/>
      <c r="K261" s="51">
        <f>ROUND($K258*80/1000,0)</f>
        <v>3</v>
      </c>
      <c r="L261" s="188"/>
    </row>
    <row r="262" spans="1:12" s="90" customFormat="1" ht="31.5" customHeight="1" x14ac:dyDescent="0.15">
      <c r="A262" s="147" t="s">
        <v>638</v>
      </c>
      <c r="B262" s="147">
        <v>6260</v>
      </c>
      <c r="C262" s="50" t="s">
        <v>1157</v>
      </c>
      <c r="D262" s="343"/>
      <c r="E262" s="344"/>
      <c r="F262" s="320"/>
      <c r="G262" s="59" t="s">
        <v>1530</v>
      </c>
      <c r="H262" s="148"/>
      <c r="I262" s="157" t="s">
        <v>612</v>
      </c>
      <c r="J262" s="339"/>
      <c r="K262" s="51">
        <f>ROUND($K258*64/1000,0)</f>
        <v>2</v>
      </c>
      <c r="L262" s="188"/>
    </row>
    <row r="263" spans="1:12" s="90" customFormat="1" ht="31.5" customHeight="1" x14ac:dyDescent="0.15">
      <c r="A263" s="147" t="s">
        <v>638</v>
      </c>
      <c r="B263" s="147">
        <v>6261</v>
      </c>
      <c r="C263" s="50" t="s">
        <v>1158</v>
      </c>
      <c r="D263" s="343"/>
      <c r="E263" s="344"/>
      <c r="F263" s="320"/>
      <c r="G263" s="59" t="s">
        <v>1531</v>
      </c>
      <c r="H263" s="148" t="s">
        <v>527</v>
      </c>
      <c r="I263" s="157" t="s">
        <v>629</v>
      </c>
      <c r="J263" s="339"/>
      <c r="K263" s="51">
        <f>ROUND($K258*81/1000,0)</f>
        <v>3</v>
      </c>
      <c r="L263" s="188"/>
    </row>
    <row r="264" spans="1:12" s="90" customFormat="1" ht="31.5" customHeight="1" x14ac:dyDescent="0.15">
      <c r="A264" s="147" t="s">
        <v>638</v>
      </c>
      <c r="B264" s="147">
        <v>6262</v>
      </c>
      <c r="C264" s="50" t="s">
        <v>1159</v>
      </c>
      <c r="D264" s="343"/>
      <c r="E264" s="344"/>
      <c r="F264" s="320"/>
      <c r="G264" s="152"/>
      <c r="H264" s="148" t="s">
        <v>530</v>
      </c>
      <c r="I264" s="157" t="s">
        <v>614</v>
      </c>
      <c r="J264" s="339"/>
      <c r="K264" s="51">
        <f>ROUND($K258*76/1000,0)</f>
        <v>3</v>
      </c>
      <c r="L264" s="188"/>
    </row>
    <row r="265" spans="1:12" s="90" customFormat="1" ht="31.5" customHeight="1" x14ac:dyDescent="0.15">
      <c r="A265" s="147" t="s">
        <v>638</v>
      </c>
      <c r="B265" s="147">
        <v>6263</v>
      </c>
      <c r="C265" s="50" t="s">
        <v>1160</v>
      </c>
      <c r="D265" s="343"/>
      <c r="E265" s="344"/>
      <c r="F265" s="320"/>
      <c r="G265" s="152"/>
      <c r="H265" s="148" t="s">
        <v>532</v>
      </c>
      <c r="I265" s="157" t="s">
        <v>615</v>
      </c>
      <c r="J265" s="339"/>
      <c r="K265" s="51">
        <f>ROUND($K258*79/1000,0)</f>
        <v>3</v>
      </c>
      <c r="L265" s="188"/>
    </row>
    <row r="266" spans="1:12" s="90" customFormat="1" ht="31.5" customHeight="1" x14ac:dyDescent="0.15">
      <c r="A266" s="147" t="s">
        <v>638</v>
      </c>
      <c r="B266" s="147">
        <v>6264</v>
      </c>
      <c r="C266" s="50" t="s">
        <v>1161</v>
      </c>
      <c r="D266" s="343"/>
      <c r="E266" s="344"/>
      <c r="F266" s="320"/>
      <c r="G266" s="152"/>
      <c r="H266" s="148" t="s">
        <v>534</v>
      </c>
      <c r="I266" s="157" t="s">
        <v>616</v>
      </c>
      <c r="J266" s="339"/>
      <c r="K266" s="51">
        <f>ROUND($K258*74/1000,0)</f>
        <v>2</v>
      </c>
      <c r="L266" s="188"/>
    </row>
    <row r="267" spans="1:12" s="90" customFormat="1" ht="31.5" customHeight="1" x14ac:dyDescent="0.15">
      <c r="A267" s="147" t="s">
        <v>638</v>
      </c>
      <c r="B267" s="147">
        <v>6265</v>
      </c>
      <c r="C267" s="50" t="s">
        <v>1162</v>
      </c>
      <c r="D267" s="343"/>
      <c r="E267" s="344"/>
      <c r="F267" s="320"/>
      <c r="G267" s="152"/>
      <c r="H267" s="148" t="s">
        <v>536</v>
      </c>
      <c r="I267" s="157" t="s">
        <v>617</v>
      </c>
      <c r="J267" s="339"/>
      <c r="K267" s="51">
        <f>ROUND($K258*65/1000,0)</f>
        <v>2</v>
      </c>
      <c r="L267" s="188"/>
    </row>
    <row r="268" spans="1:12" s="90" customFormat="1" ht="31.5" customHeight="1" x14ac:dyDescent="0.15">
      <c r="A268" s="147" t="s">
        <v>638</v>
      </c>
      <c r="B268" s="147">
        <v>6266</v>
      </c>
      <c r="C268" s="50" t="s">
        <v>1163</v>
      </c>
      <c r="D268" s="343"/>
      <c r="E268" s="344"/>
      <c r="F268" s="320"/>
      <c r="G268" s="152"/>
      <c r="H268" s="148" t="s">
        <v>538</v>
      </c>
      <c r="I268" s="157" t="s">
        <v>618</v>
      </c>
      <c r="J268" s="339"/>
      <c r="K268" s="51">
        <f>ROUND($K258*63/1000,0)</f>
        <v>2</v>
      </c>
      <c r="L268" s="188"/>
    </row>
    <row r="269" spans="1:12" s="90" customFormat="1" ht="31.5" customHeight="1" x14ac:dyDescent="0.15">
      <c r="A269" s="147" t="s">
        <v>638</v>
      </c>
      <c r="B269" s="147">
        <v>6267</v>
      </c>
      <c r="C269" s="50" t="s">
        <v>1164</v>
      </c>
      <c r="D269" s="343"/>
      <c r="E269" s="344"/>
      <c r="F269" s="320"/>
      <c r="G269" s="152"/>
      <c r="H269" s="148" t="s">
        <v>540</v>
      </c>
      <c r="I269" s="157" t="s">
        <v>619</v>
      </c>
      <c r="J269" s="339"/>
      <c r="K269" s="51">
        <f>ROUND($K258*56/1000,0)</f>
        <v>2</v>
      </c>
      <c r="L269" s="188"/>
    </row>
    <row r="270" spans="1:12" s="90" customFormat="1" ht="31.5" customHeight="1" x14ac:dyDescent="0.15">
      <c r="A270" s="147" t="s">
        <v>638</v>
      </c>
      <c r="B270" s="147">
        <v>6268</v>
      </c>
      <c r="C270" s="50" t="s">
        <v>1165</v>
      </c>
      <c r="D270" s="343"/>
      <c r="E270" s="344"/>
      <c r="F270" s="320"/>
      <c r="G270" s="152"/>
      <c r="H270" s="148" t="s">
        <v>542</v>
      </c>
      <c r="I270" s="157" t="s">
        <v>620</v>
      </c>
      <c r="J270" s="339"/>
      <c r="K270" s="51">
        <f>ROUND($K258*69/1000,0)</f>
        <v>2</v>
      </c>
      <c r="L270" s="188"/>
    </row>
    <row r="271" spans="1:12" s="90" customFormat="1" ht="31.5" customHeight="1" x14ac:dyDescent="0.15">
      <c r="A271" s="147" t="s">
        <v>638</v>
      </c>
      <c r="B271" s="147">
        <v>6269</v>
      </c>
      <c r="C271" s="50" t="s">
        <v>1166</v>
      </c>
      <c r="D271" s="343"/>
      <c r="E271" s="344"/>
      <c r="F271" s="320"/>
      <c r="G271" s="152"/>
      <c r="H271" s="148" t="s">
        <v>544</v>
      </c>
      <c r="I271" s="157" t="s">
        <v>621</v>
      </c>
      <c r="J271" s="339"/>
      <c r="K271" s="51">
        <f>ROUND($K258*54/1000,0)</f>
        <v>2</v>
      </c>
      <c r="L271" s="188"/>
    </row>
    <row r="272" spans="1:12" s="90" customFormat="1" ht="31.5" customHeight="1" x14ac:dyDescent="0.15">
      <c r="A272" s="147" t="s">
        <v>638</v>
      </c>
      <c r="B272" s="147">
        <v>6270</v>
      </c>
      <c r="C272" s="50" t="s">
        <v>1167</v>
      </c>
      <c r="D272" s="343"/>
      <c r="E272" s="344"/>
      <c r="F272" s="320"/>
      <c r="G272" s="152"/>
      <c r="H272" s="148" t="s">
        <v>546</v>
      </c>
      <c r="I272" s="157" t="s">
        <v>622</v>
      </c>
      <c r="J272" s="339"/>
      <c r="K272" s="51">
        <f>ROUND($K258*45/1000,0)</f>
        <v>1</v>
      </c>
      <c r="L272" s="188"/>
    </row>
    <row r="273" spans="1:12" s="90" customFormat="1" ht="31.5" customHeight="1" x14ac:dyDescent="0.15">
      <c r="A273" s="147" t="s">
        <v>638</v>
      </c>
      <c r="B273" s="147">
        <v>6271</v>
      </c>
      <c r="C273" s="50" t="s">
        <v>1168</v>
      </c>
      <c r="D273" s="343"/>
      <c r="E273" s="344"/>
      <c r="F273" s="320"/>
      <c r="G273" s="152"/>
      <c r="H273" s="148" t="s">
        <v>548</v>
      </c>
      <c r="I273" s="157" t="s">
        <v>623</v>
      </c>
      <c r="J273" s="339"/>
      <c r="K273" s="51">
        <f>ROUND($K258*53/1000,0)</f>
        <v>2</v>
      </c>
      <c r="L273" s="188"/>
    </row>
    <row r="274" spans="1:12" s="90" customFormat="1" ht="31.5" customHeight="1" x14ac:dyDescent="0.15">
      <c r="A274" s="147" t="s">
        <v>638</v>
      </c>
      <c r="B274" s="147">
        <v>6272</v>
      </c>
      <c r="C274" s="50" t="s">
        <v>1169</v>
      </c>
      <c r="D274" s="343"/>
      <c r="E274" s="344"/>
      <c r="F274" s="320"/>
      <c r="G274" s="152"/>
      <c r="H274" s="148" t="s">
        <v>550</v>
      </c>
      <c r="I274" s="157" t="s">
        <v>624</v>
      </c>
      <c r="J274" s="339"/>
      <c r="K274" s="51">
        <f>ROUND($K258*43/1000,0)</f>
        <v>1</v>
      </c>
      <c r="L274" s="188"/>
    </row>
    <row r="275" spans="1:12" s="90" customFormat="1" ht="31.5" customHeight="1" x14ac:dyDescent="0.15">
      <c r="A275" s="147" t="s">
        <v>638</v>
      </c>
      <c r="B275" s="147">
        <v>6273</v>
      </c>
      <c r="C275" s="50" t="s">
        <v>1170</v>
      </c>
      <c r="D275" s="343"/>
      <c r="E275" s="344"/>
      <c r="F275" s="320"/>
      <c r="G275" s="152"/>
      <c r="H275" s="148" t="s">
        <v>552</v>
      </c>
      <c r="I275" s="157" t="s">
        <v>625</v>
      </c>
      <c r="J275" s="339"/>
      <c r="K275" s="51">
        <f>ROUND($K258*44/1000,0)</f>
        <v>1</v>
      </c>
      <c r="L275" s="188"/>
    </row>
    <row r="276" spans="1:12" s="90" customFormat="1" ht="31.5" customHeight="1" x14ac:dyDescent="0.15">
      <c r="A276" s="147" t="s">
        <v>638</v>
      </c>
      <c r="B276" s="147">
        <v>6274</v>
      </c>
      <c r="C276" s="50" t="s">
        <v>1171</v>
      </c>
      <c r="D276" s="343"/>
      <c r="E276" s="344"/>
      <c r="F276" s="320"/>
      <c r="G276" s="152"/>
      <c r="H276" s="148" t="s">
        <v>554</v>
      </c>
      <c r="I276" s="157" t="s">
        <v>626</v>
      </c>
      <c r="J276" s="339"/>
      <c r="K276" s="51">
        <f>ROUND($K258*33/1000,0)</f>
        <v>1</v>
      </c>
      <c r="L276" s="188"/>
    </row>
    <row r="277" spans="1:12" s="90" customFormat="1" ht="31.5" customHeight="1" x14ac:dyDescent="0.15">
      <c r="A277" s="147" t="s">
        <v>638</v>
      </c>
      <c r="B277" s="147">
        <v>8316</v>
      </c>
      <c r="C277" s="50" t="s">
        <v>1611</v>
      </c>
      <c r="D277" s="343"/>
      <c r="E277" s="344"/>
      <c r="F277" s="320"/>
      <c r="G277" s="152" t="s">
        <v>326</v>
      </c>
      <c r="H277" s="162"/>
      <c r="I277" s="157" t="s">
        <v>369</v>
      </c>
      <c r="J277" s="339"/>
      <c r="K277" s="124">
        <v>-1</v>
      </c>
      <c r="L277" s="188"/>
    </row>
    <row r="278" spans="1:12" s="90" customFormat="1" ht="31.5" customHeight="1" x14ac:dyDescent="0.15">
      <c r="A278" s="147" t="s">
        <v>638</v>
      </c>
      <c r="B278" s="147">
        <v>9316</v>
      </c>
      <c r="C278" s="50" t="s">
        <v>1612</v>
      </c>
      <c r="D278" s="343"/>
      <c r="E278" s="344"/>
      <c r="F278" s="321"/>
      <c r="G278" s="152" t="s">
        <v>371</v>
      </c>
      <c r="H278" s="162"/>
      <c r="I278" s="157" t="s">
        <v>369</v>
      </c>
      <c r="J278" s="339"/>
      <c r="K278" s="124">
        <v>-1</v>
      </c>
      <c r="L278" s="189"/>
    </row>
    <row r="279" spans="1:12" s="90" customFormat="1" ht="31.5" customHeight="1" x14ac:dyDescent="0.15">
      <c r="A279" s="147" t="s">
        <v>638</v>
      </c>
      <c r="B279" s="147">
        <v>1331</v>
      </c>
      <c r="C279" s="50" t="s">
        <v>1613</v>
      </c>
      <c r="D279" s="343"/>
      <c r="E279" s="344"/>
      <c r="F279" s="187" t="s">
        <v>26</v>
      </c>
      <c r="G279" s="332" t="s">
        <v>319</v>
      </c>
      <c r="H279" s="340"/>
      <c r="I279" s="307"/>
      <c r="J279" s="339"/>
      <c r="K279" s="51">
        <v>2535</v>
      </c>
      <c r="L279" s="187" t="s">
        <v>9</v>
      </c>
    </row>
    <row r="280" spans="1:12" s="90" customFormat="1" ht="31.5" customHeight="1" x14ac:dyDescent="0.15">
      <c r="A280" s="147" t="s">
        <v>638</v>
      </c>
      <c r="B280" s="147">
        <v>1332</v>
      </c>
      <c r="C280" s="50" t="s">
        <v>1614</v>
      </c>
      <c r="D280" s="343"/>
      <c r="E280" s="344"/>
      <c r="F280" s="188"/>
      <c r="G280" s="59" t="s">
        <v>1524</v>
      </c>
      <c r="H280" s="148"/>
      <c r="I280" s="157" t="s">
        <v>1543</v>
      </c>
      <c r="J280" s="339"/>
      <c r="K280" s="51">
        <f>ROUND($K279*92/1000,0)</f>
        <v>233</v>
      </c>
      <c r="L280" s="188"/>
    </row>
    <row r="281" spans="1:12" s="90" customFormat="1" ht="31.5" customHeight="1" x14ac:dyDescent="0.15">
      <c r="A281" s="147" t="s">
        <v>638</v>
      </c>
      <c r="B281" s="147">
        <v>1333</v>
      </c>
      <c r="C281" s="50" t="s">
        <v>1615</v>
      </c>
      <c r="D281" s="343"/>
      <c r="E281" s="344"/>
      <c r="F281" s="188"/>
      <c r="G281" s="59" t="s">
        <v>1526</v>
      </c>
      <c r="H281" s="148"/>
      <c r="I281" s="157" t="s">
        <v>1545</v>
      </c>
      <c r="J281" s="339"/>
      <c r="K281" s="51">
        <f>ROUND($K279*90/1000,0)</f>
        <v>228</v>
      </c>
      <c r="L281" s="188"/>
    </row>
    <row r="282" spans="1:12" s="90" customFormat="1" ht="31.5" customHeight="1" x14ac:dyDescent="0.15">
      <c r="A282" s="147" t="s">
        <v>638</v>
      </c>
      <c r="B282" s="147">
        <v>1334</v>
      </c>
      <c r="C282" s="50" t="s">
        <v>1616</v>
      </c>
      <c r="D282" s="343"/>
      <c r="E282" s="344"/>
      <c r="F282" s="188"/>
      <c r="G282" s="59" t="s">
        <v>1528</v>
      </c>
      <c r="H282" s="148"/>
      <c r="I282" s="157" t="s">
        <v>1547</v>
      </c>
      <c r="J282" s="339"/>
      <c r="K282" s="51">
        <f>ROUND($K279*80/1000,0)</f>
        <v>203</v>
      </c>
      <c r="L282" s="188"/>
    </row>
    <row r="283" spans="1:12" s="90" customFormat="1" ht="31.5" customHeight="1" x14ac:dyDescent="0.15">
      <c r="A283" s="147" t="s">
        <v>638</v>
      </c>
      <c r="B283" s="147">
        <v>6280</v>
      </c>
      <c r="C283" s="50" t="s">
        <v>1172</v>
      </c>
      <c r="D283" s="343"/>
      <c r="E283" s="344"/>
      <c r="F283" s="188"/>
      <c r="G283" s="59" t="s">
        <v>1530</v>
      </c>
      <c r="H283" s="148"/>
      <c r="I283" s="157" t="s">
        <v>612</v>
      </c>
      <c r="J283" s="339"/>
      <c r="K283" s="51">
        <f>ROUND($K279*64/1000,0)</f>
        <v>162</v>
      </c>
      <c r="L283" s="188"/>
    </row>
    <row r="284" spans="1:12" s="90" customFormat="1" ht="31.5" customHeight="1" x14ac:dyDescent="0.15">
      <c r="A284" s="147" t="s">
        <v>638</v>
      </c>
      <c r="B284" s="147">
        <v>6281</v>
      </c>
      <c r="C284" s="50" t="s">
        <v>1173</v>
      </c>
      <c r="D284" s="343"/>
      <c r="E284" s="344"/>
      <c r="F284" s="188"/>
      <c r="G284" s="59" t="s">
        <v>1531</v>
      </c>
      <c r="H284" s="148" t="s">
        <v>527</v>
      </c>
      <c r="I284" s="157" t="s">
        <v>629</v>
      </c>
      <c r="J284" s="339"/>
      <c r="K284" s="51">
        <f>ROUND($K279*81/1000,0)</f>
        <v>205</v>
      </c>
      <c r="L284" s="188"/>
    </row>
    <row r="285" spans="1:12" s="90" customFormat="1" ht="31.5" customHeight="1" x14ac:dyDescent="0.15">
      <c r="A285" s="147" t="s">
        <v>638</v>
      </c>
      <c r="B285" s="147">
        <v>6282</v>
      </c>
      <c r="C285" s="50" t="s">
        <v>1174</v>
      </c>
      <c r="D285" s="343"/>
      <c r="E285" s="344"/>
      <c r="F285" s="188"/>
      <c r="G285" s="152"/>
      <c r="H285" s="148" t="s">
        <v>530</v>
      </c>
      <c r="I285" s="157" t="s">
        <v>614</v>
      </c>
      <c r="J285" s="339"/>
      <c r="K285" s="51">
        <f>ROUND($K279*76/1000,0)</f>
        <v>193</v>
      </c>
      <c r="L285" s="188"/>
    </row>
    <row r="286" spans="1:12" s="90" customFormat="1" ht="31.5" customHeight="1" x14ac:dyDescent="0.15">
      <c r="A286" s="147" t="s">
        <v>638</v>
      </c>
      <c r="B286" s="147">
        <v>6283</v>
      </c>
      <c r="C286" s="50" t="s">
        <v>1175</v>
      </c>
      <c r="D286" s="343"/>
      <c r="E286" s="344"/>
      <c r="F286" s="188"/>
      <c r="G286" s="152"/>
      <c r="H286" s="148" t="s">
        <v>532</v>
      </c>
      <c r="I286" s="157" t="s">
        <v>615</v>
      </c>
      <c r="J286" s="339"/>
      <c r="K286" s="51">
        <f>ROUND($K279*79/1000,0)</f>
        <v>200</v>
      </c>
      <c r="L286" s="188"/>
    </row>
    <row r="287" spans="1:12" s="90" customFormat="1" ht="31.5" customHeight="1" x14ac:dyDescent="0.15">
      <c r="A287" s="147" t="s">
        <v>638</v>
      </c>
      <c r="B287" s="147">
        <v>6284</v>
      </c>
      <c r="C287" s="50" t="s">
        <v>1176</v>
      </c>
      <c r="D287" s="343"/>
      <c r="E287" s="344"/>
      <c r="F287" s="188"/>
      <c r="G287" s="152"/>
      <c r="H287" s="148" t="s">
        <v>534</v>
      </c>
      <c r="I287" s="157" t="s">
        <v>616</v>
      </c>
      <c r="J287" s="339"/>
      <c r="K287" s="51">
        <f>ROUND($K279*74/1000,0)</f>
        <v>188</v>
      </c>
      <c r="L287" s="188"/>
    </row>
    <row r="288" spans="1:12" s="90" customFormat="1" ht="31.5" customHeight="1" x14ac:dyDescent="0.15">
      <c r="A288" s="147" t="s">
        <v>638</v>
      </c>
      <c r="B288" s="147">
        <v>6285</v>
      </c>
      <c r="C288" s="50" t="s">
        <v>1177</v>
      </c>
      <c r="D288" s="343"/>
      <c r="E288" s="344"/>
      <c r="F288" s="188"/>
      <c r="G288" s="152"/>
      <c r="H288" s="148" t="s">
        <v>536</v>
      </c>
      <c r="I288" s="157" t="s">
        <v>617</v>
      </c>
      <c r="J288" s="339"/>
      <c r="K288" s="51">
        <f>ROUND($K279*65/1000,0)</f>
        <v>165</v>
      </c>
      <c r="L288" s="188"/>
    </row>
    <row r="289" spans="1:12" s="90" customFormat="1" ht="31.5" customHeight="1" x14ac:dyDescent="0.15">
      <c r="A289" s="147" t="s">
        <v>638</v>
      </c>
      <c r="B289" s="147">
        <v>6286</v>
      </c>
      <c r="C289" s="50" t="s">
        <v>1178</v>
      </c>
      <c r="D289" s="343"/>
      <c r="E289" s="344"/>
      <c r="F289" s="188"/>
      <c r="G289" s="152"/>
      <c r="H289" s="148" t="s">
        <v>538</v>
      </c>
      <c r="I289" s="157" t="s">
        <v>618</v>
      </c>
      <c r="J289" s="339"/>
      <c r="K289" s="51">
        <f>ROUND($K279*63/1000,0)</f>
        <v>160</v>
      </c>
      <c r="L289" s="188"/>
    </row>
    <row r="290" spans="1:12" s="90" customFormat="1" ht="31.5" customHeight="1" x14ac:dyDescent="0.15">
      <c r="A290" s="147" t="s">
        <v>638</v>
      </c>
      <c r="B290" s="147">
        <v>6287</v>
      </c>
      <c r="C290" s="50" t="s">
        <v>1179</v>
      </c>
      <c r="D290" s="343"/>
      <c r="E290" s="344"/>
      <c r="F290" s="188"/>
      <c r="G290" s="152"/>
      <c r="H290" s="148" t="s">
        <v>540</v>
      </c>
      <c r="I290" s="157" t="s">
        <v>619</v>
      </c>
      <c r="J290" s="339"/>
      <c r="K290" s="51">
        <f>ROUND($K279*56/1000,0)</f>
        <v>142</v>
      </c>
      <c r="L290" s="188"/>
    </row>
    <row r="291" spans="1:12" s="90" customFormat="1" ht="31.5" customHeight="1" x14ac:dyDescent="0.15">
      <c r="A291" s="147" t="s">
        <v>638</v>
      </c>
      <c r="B291" s="147">
        <v>6288</v>
      </c>
      <c r="C291" s="50" t="s">
        <v>1180</v>
      </c>
      <c r="D291" s="343"/>
      <c r="E291" s="344"/>
      <c r="F291" s="188"/>
      <c r="G291" s="152"/>
      <c r="H291" s="148" t="s">
        <v>542</v>
      </c>
      <c r="I291" s="157" t="s">
        <v>620</v>
      </c>
      <c r="J291" s="339"/>
      <c r="K291" s="51">
        <f>ROUND($K279*69/1000,0)</f>
        <v>175</v>
      </c>
      <c r="L291" s="188"/>
    </row>
    <row r="292" spans="1:12" s="90" customFormat="1" ht="31.5" customHeight="1" x14ac:dyDescent="0.15">
      <c r="A292" s="147" t="s">
        <v>638</v>
      </c>
      <c r="B292" s="147">
        <v>6289</v>
      </c>
      <c r="C292" s="50" t="s">
        <v>1181</v>
      </c>
      <c r="D292" s="343"/>
      <c r="E292" s="344"/>
      <c r="F292" s="188"/>
      <c r="G292" s="152"/>
      <c r="H292" s="148" t="s">
        <v>544</v>
      </c>
      <c r="I292" s="157" t="s">
        <v>621</v>
      </c>
      <c r="J292" s="339"/>
      <c r="K292" s="51">
        <f>ROUND($K279*54/1000,0)</f>
        <v>137</v>
      </c>
      <c r="L292" s="188"/>
    </row>
    <row r="293" spans="1:12" s="90" customFormat="1" ht="31.5" customHeight="1" x14ac:dyDescent="0.15">
      <c r="A293" s="147" t="s">
        <v>638</v>
      </c>
      <c r="B293" s="147">
        <v>6290</v>
      </c>
      <c r="C293" s="50" t="s">
        <v>1182</v>
      </c>
      <c r="D293" s="343"/>
      <c r="E293" s="344"/>
      <c r="F293" s="188"/>
      <c r="G293" s="152"/>
      <c r="H293" s="148" t="s">
        <v>546</v>
      </c>
      <c r="I293" s="157" t="s">
        <v>622</v>
      </c>
      <c r="J293" s="339"/>
      <c r="K293" s="51">
        <f>ROUND($K279*45/1000,0)</f>
        <v>114</v>
      </c>
      <c r="L293" s="188"/>
    </row>
    <row r="294" spans="1:12" s="90" customFormat="1" ht="31.5" customHeight="1" x14ac:dyDescent="0.15">
      <c r="A294" s="147" t="s">
        <v>638</v>
      </c>
      <c r="B294" s="147">
        <v>6291</v>
      </c>
      <c r="C294" s="50" t="s">
        <v>1183</v>
      </c>
      <c r="D294" s="343"/>
      <c r="E294" s="344"/>
      <c r="F294" s="188"/>
      <c r="G294" s="152"/>
      <c r="H294" s="148" t="s">
        <v>548</v>
      </c>
      <c r="I294" s="157" t="s">
        <v>623</v>
      </c>
      <c r="J294" s="339"/>
      <c r="K294" s="51">
        <f>ROUND($K279*53/1000,0)</f>
        <v>134</v>
      </c>
      <c r="L294" s="188"/>
    </row>
    <row r="295" spans="1:12" s="90" customFormat="1" ht="31.5" customHeight="1" x14ac:dyDescent="0.15">
      <c r="A295" s="147" t="s">
        <v>638</v>
      </c>
      <c r="B295" s="147">
        <v>6292</v>
      </c>
      <c r="C295" s="50" t="s">
        <v>1184</v>
      </c>
      <c r="D295" s="343"/>
      <c r="E295" s="344"/>
      <c r="F295" s="188"/>
      <c r="G295" s="152"/>
      <c r="H295" s="148" t="s">
        <v>550</v>
      </c>
      <c r="I295" s="157" t="s">
        <v>624</v>
      </c>
      <c r="J295" s="339"/>
      <c r="K295" s="51">
        <f>ROUND($K279*43/1000,0)</f>
        <v>109</v>
      </c>
      <c r="L295" s="188"/>
    </row>
    <row r="296" spans="1:12" s="90" customFormat="1" ht="31.5" customHeight="1" x14ac:dyDescent="0.15">
      <c r="A296" s="147" t="s">
        <v>638</v>
      </c>
      <c r="B296" s="147">
        <v>6293</v>
      </c>
      <c r="C296" s="50" t="s">
        <v>1185</v>
      </c>
      <c r="D296" s="343"/>
      <c r="E296" s="344"/>
      <c r="F296" s="188"/>
      <c r="G296" s="152"/>
      <c r="H296" s="148" t="s">
        <v>552</v>
      </c>
      <c r="I296" s="157" t="s">
        <v>625</v>
      </c>
      <c r="J296" s="339"/>
      <c r="K296" s="51">
        <f>ROUND($K279*44/1000,0)</f>
        <v>112</v>
      </c>
      <c r="L296" s="188"/>
    </row>
    <row r="297" spans="1:12" s="90" customFormat="1" ht="31.5" customHeight="1" x14ac:dyDescent="0.15">
      <c r="A297" s="147" t="s">
        <v>638</v>
      </c>
      <c r="B297" s="147">
        <v>6294</v>
      </c>
      <c r="C297" s="50" t="s">
        <v>1186</v>
      </c>
      <c r="D297" s="343"/>
      <c r="E297" s="344"/>
      <c r="F297" s="188"/>
      <c r="G297" s="152"/>
      <c r="H297" s="148" t="s">
        <v>554</v>
      </c>
      <c r="I297" s="157" t="s">
        <v>626</v>
      </c>
      <c r="J297" s="339"/>
      <c r="K297" s="51">
        <f>ROUND($K279*33/1000,0)</f>
        <v>84</v>
      </c>
      <c r="L297" s="188"/>
    </row>
    <row r="298" spans="1:12" s="90" customFormat="1" ht="31.5" customHeight="1" x14ac:dyDescent="0.15">
      <c r="A298" s="147" t="s">
        <v>638</v>
      </c>
      <c r="B298" s="147">
        <v>8217</v>
      </c>
      <c r="C298" s="50" t="s">
        <v>1617</v>
      </c>
      <c r="D298" s="343"/>
      <c r="E298" s="344"/>
      <c r="F298" s="188"/>
      <c r="G298" s="152" t="s">
        <v>326</v>
      </c>
      <c r="H298" s="162"/>
      <c r="I298" s="157" t="s">
        <v>369</v>
      </c>
      <c r="J298" s="339"/>
      <c r="K298" s="124">
        <f>ROUND(-$K279*1/100,0)</f>
        <v>-25</v>
      </c>
      <c r="L298" s="188"/>
    </row>
    <row r="299" spans="1:12" s="90" customFormat="1" ht="31.5" customHeight="1" x14ac:dyDescent="0.15">
      <c r="A299" s="147" t="s">
        <v>638</v>
      </c>
      <c r="B299" s="147">
        <v>9217</v>
      </c>
      <c r="C299" s="50" t="s">
        <v>1618</v>
      </c>
      <c r="D299" s="343"/>
      <c r="E299" s="344"/>
      <c r="F299" s="188"/>
      <c r="G299" s="152" t="s">
        <v>371</v>
      </c>
      <c r="H299" s="162"/>
      <c r="I299" s="157" t="s">
        <v>369</v>
      </c>
      <c r="J299" s="339"/>
      <c r="K299" s="124">
        <f>ROUND(-$K279*1/100,0)</f>
        <v>-25</v>
      </c>
      <c r="L299" s="188"/>
    </row>
    <row r="300" spans="1:12" s="90" customFormat="1" ht="31.5" customHeight="1" x14ac:dyDescent="0.15">
      <c r="A300" s="147" t="s">
        <v>638</v>
      </c>
      <c r="B300" s="147">
        <v>1341</v>
      </c>
      <c r="C300" s="50" t="s">
        <v>1619</v>
      </c>
      <c r="D300" s="343"/>
      <c r="E300" s="344"/>
      <c r="F300" s="188"/>
      <c r="G300" s="332" t="s">
        <v>504</v>
      </c>
      <c r="H300" s="340"/>
      <c r="I300" s="307"/>
      <c r="J300" s="339"/>
      <c r="K300" s="51">
        <v>2008</v>
      </c>
      <c r="L300" s="188"/>
    </row>
    <row r="301" spans="1:12" s="90" customFormat="1" ht="31.5" customHeight="1" x14ac:dyDescent="0.15">
      <c r="A301" s="147" t="s">
        <v>638</v>
      </c>
      <c r="B301" s="147">
        <v>1342</v>
      </c>
      <c r="C301" s="50" t="s">
        <v>1620</v>
      </c>
      <c r="D301" s="343"/>
      <c r="E301" s="344"/>
      <c r="F301" s="188"/>
      <c r="G301" s="59" t="s">
        <v>1524</v>
      </c>
      <c r="H301" s="148"/>
      <c r="I301" s="157" t="s">
        <v>1543</v>
      </c>
      <c r="J301" s="339"/>
      <c r="K301" s="51">
        <f>ROUND($K300*92/1000,0)</f>
        <v>185</v>
      </c>
      <c r="L301" s="188"/>
    </row>
    <row r="302" spans="1:12" s="90" customFormat="1" ht="31.5" customHeight="1" x14ac:dyDescent="0.15">
      <c r="A302" s="147" t="s">
        <v>638</v>
      </c>
      <c r="B302" s="147">
        <v>1343</v>
      </c>
      <c r="C302" s="50" t="s">
        <v>1621</v>
      </c>
      <c r="D302" s="343"/>
      <c r="E302" s="344"/>
      <c r="F302" s="188"/>
      <c r="G302" s="59" t="s">
        <v>1526</v>
      </c>
      <c r="H302" s="148"/>
      <c r="I302" s="157" t="s">
        <v>1545</v>
      </c>
      <c r="J302" s="339"/>
      <c r="K302" s="51">
        <f>ROUND($K300*90/1000,0)</f>
        <v>181</v>
      </c>
      <c r="L302" s="188"/>
    </row>
    <row r="303" spans="1:12" s="90" customFormat="1" ht="31.5" customHeight="1" x14ac:dyDescent="0.15">
      <c r="A303" s="147" t="s">
        <v>638</v>
      </c>
      <c r="B303" s="147">
        <v>1344</v>
      </c>
      <c r="C303" s="50" t="s">
        <v>1622</v>
      </c>
      <c r="D303" s="343"/>
      <c r="E303" s="344"/>
      <c r="F303" s="188"/>
      <c r="G303" s="59" t="s">
        <v>1528</v>
      </c>
      <c r="H303" s="148"/>
      <c r="I303" s="157" t="s">
        <v>1547</v>
      </c>
      <c r="J303" s="339"/>
      <c r="K303" s="51">
        <f>ROUND($K300*80/1000,0)</f>
        <v>161</v>
      </c>
      <c r="L303" s="188"/>
    </row>
    <row r="304" spans="1:12" s="90" customFormat="1" ht="31.5" customHeight="1" x14ac:dyDescent="0.15">
      <c r="A304" s="147" t="s">
        <v>638</v>
      </c>
      <c r="B304" s="147">
        <v>6320</v>
      </c>
      <c r="C304" s="50" t="s">
        <v>1187</v>
      </c>
      <c r="D304" s="343"/>
      <c r="E304" s="344"/>
      <c r="F304" s="188"/>
      <c r="G304" s="59" t="s">
        <v>1530</v>
      </c>
      <c r="H304" s="148"/>
      <c r="I304" s="157" t="s">
        <v>612</v>
      </c>
      <c r="J304" s="339"/>
      <c r="K304" s="51">
        <f>ROUND($K300*64/1000,0)</f>
        <v>129</v>
      </c>
      <c r="L304" s="188"/>
    </row>
    <row r="305" spans="1:12" s="90" customFormat="1" ht="31.5" customHeight="1" x14ac:dyDescent="0.15">
      <c r="A305" s="147" t="s">
        <v>638</v>
      </c>
      <c r="B305" s="147">
        <v>6321</v>
      </c>
      <c r="C305" s="50" t="s">
        <v>1188</v>
      </c>
      <c r="D305" s="343"/>
      <c r="E305" s="344"/>
      <c r="F305" s="188"/>
      <c r="G305" s="59" t="s">
        <v>1531</v>
      </c>
      <c r="H305" s="148" t="s">
        <v>527</v>
      </c>
      <c r="I305" s="157" t="s">
        <v>629</v>
      </c>
      <c r="J305" s="339"/>
      <c r="K305" s="51">
        <f>ROUND($K300*81/1000,0)</f>
        <v>163</v>
      </c>
      <c r="L305" s="188"/>
    </row>
    <row r="306" spans="1:12" s="90" customFormat="1" ht="31.5" customHeight="1" x14ac:dyDescent="0.15">
      <c r="A306" s="147" t="s">
        <v>638</v>
      </c>
      <c r="B306" s="147">
        <v>6322</v>
      </c>
      <c r="C306" s="50" t="s">
        <v>1189</v>
      </c>
      <c r="D306" s="343"/>
      <c r="E306" s="344"/>
      <c r="F306" s="188"/>
      <c r="G306" s="152"/>
      <c r="H306" s="148" t="s">
        <v>530</v>
      </c>
      <c r="I306" s="157" t="s">
        <v>614</v>
      </c>
      <c r="J306" s="339"/>
      <c r="K306" s="51">
        <f>ROUND($K300*76/1000,0)</f>
        <v>153</v>
      </c>
      <c r="L306" s="188"/>
    </row>
    <row r="307" spans="1:12" s="90" customFormat="1" ht="31.5" customHeight="1" x14ac:dyDescent="0.15">
      <c r="A307" s="147" t="s">
        <v>638</v>
      </c>
      <c r="B307" s="147">
        <v>6323</v>
      </c>
      <c r="C307" s="50" t="s">
        <v>1190</v>
      </c>
      <c r="D307" s="343"/>
      <c r="E307" s="344"/>
      <c r="F307" s="188"/>
      <c r="G307" s="152"/>
      <c r="H307" s="148" t="s">
        <v>532</v>
      </c>
      <c r="I307" s="157" t="s">
        <v>615</v>
      </c>
      <c r="J307" s="339"/>
      <c r="K307" s="51">
        <f>ROUND($K300*79/1000,0)</f>
        <v>159</v>
      </c>
      <c r="L307" s="188"/>
    </row>
    <row r="308" spans="1:12" s="90" customFormat="1" ht="31.5" customHeight="1" x14ac:dyDescent="0.15">
      <c r="A308" s="147" t="s">
        <v>638</v>
      </c>
      <c r="B308" s="147">
        <v>6324</v>
      </c>
      <c r="C308" s="50" t="s">
        <v>1191</v>
      </c>
      <c r="D308" s="343"/>
      <c r="E308" s="344"/>
      <c r="F308" s="188"/>
      <c r="G308" s="152"/>
      <c r="H308" s="148" t="s">
        <v>534</v>
      </c>
      <c r="I308" s="157" t="s">
        <v>616</v>
      </c>
      <c r="J308" s="339"/>
      <c r="K308" s="51">
        <f>ROUND($K300*74/1000,0)</f>
        <v>149</v>
      </c>
      <c r="L308" s="188"/>
    </row>
    <row r="309" spans="1:12" s="90" customFormat="1" ht="31.5" customHeight="1" x14ac:dyDescent="0.15">
      <c r="A309" s="147" t="s">
        <v>638</v>
      </c>
      <c r="B309" s="147">
        <v>6325</v>
      </c>
      <c r="C309" s="50" t="s">
        <v>1192</v>
      </c>
      <c r="D309" s="343"/>
      <c r="E309" s="344"/>
      <c r="F309" s="188"/>
      <c r="G309" s="152"/>
      <c r="H309" s="148" t="s">
        <v>536</v>
      </c>
      <c r="I309" s="157" t="s">
        <v>617</v>
      </c>
      <c r="J309" s="339"/>
      <c r="K309" s="51">
        <f>ROUND($K300*65/1000,0)</f>
        <v>131</v>
      </c>
      <c r="L309" s="188"/>
    </row>
    <row r="310" spans="1:12" s="90" customFormat="1" ht="31.5" customHeight="1" x14ac:dyDescent="0.15">
      <c r="A310" s="147" t="s">
        <v>638</v>
      </c>
      <c r="B310" s="147">
        <v>6326</v>
      </c>
      <c r="C310" s="50" t="s">
        <v>1193</v>
      </c>
      <c r="D310" s="343"/>
      <c r="E310" s="344"/>
      <c r="F310" s="188"/>
      <c r="G310" s="152"/>
      <c r="H310" s="148" t="s">
        <v>538</v>
      </c>
      <c r="I310" s="157" t="s">
        <v>618</v>
      </c>
      <c r="J310" s="339"/>
      <c r="K310" s="51">
        <f>ROUND($K300*63/1000,0)</f>
        <v>127</v>
      </c>
      <c r="L310" s="188"/>
    </row>
    <row r="311" spans="1:12" s="90" customFormat="1" ht="31.5" customHeight="1" x14ac:dyDescent="0.15">
      <c r="A311" s="147" t="s">
        <v>638</v>
      </c>
      <c r="B311" s="147">
        <v>6327</v>
      </c>
      <c r="C311" s="50" t="s">
        <v>1194</v>
      </c>
      <c r="D311" s="343"/>
      <c r="E311" s="344"/>
      <c r="F311" s="188"/>
      <c r="G311" s="152"/>
      <c r="H311" s="148" t="s">
        <v>540</v>
      </c>
      <c r="I311" s="157" t="s">
        <v>619</v>
      </c>
      <c r="J311" s="339"/>
      <c r="K311" s="51">
        <f>ROUND($K300*56/1000,0)</f>
        <v>112</v>
      </c>
      <c r="L311" s="188"/>
    </row>
    <row r="312" spans="1:12" s="90" customFormat="1" ht="31.5" customHeight="1" x14ac:dyDescent="0.15">
      <c r="A312" s="147" t="s">
        <v>638</v>
      </c>
      <c r="B312" s="147">
        <v>6328</v>
      </c>
      <c r="C312" s="50" t="s">
        <v>1195</v>
      </c>
      <c r="D312" s="343"/>
      <c r="E312" s="344"/>
      <c r="F312" s="188"/>
      <c r="G312" s="152"/>
      <c r="H312" s="148" t="s">
        <v>542</v>
      </c>
      <c r="I312" s="157" t="s">
        <v>620</v>
      </c>
      <c r="J312" s="339"/>
      <c r="K312" s="51">
        <f>ROUND($K300*69/1000,0)</f>
        <v>139</v>
      </c>
      <c r="L312" s="188"/>
    </row>
    <row r="313" spans="1:12" s="90" customFormat="1" ht="31.5" customHeight="1" x14ac:dyDescent="0.15">
      <c r="A313" s="147" t="s">
        <v>638</v>
      </c>
      <c r="B313" s="147">
        <v>6329</v>
      </c>
      <c r="C313" s="50" t="s">
        <v>1196</v>
      </c>
      <c r="D313" s="343"/>
      <c r="E313" s="344"/>
      <c r="F313" s="188"/>
      <c r="G313" s="152"/>
      <c r="H313" s="148" t="s">
        <v>544</v>
      </c>
      <c r="I313" s="157" t="s">
        <v>621</v>
      </c>
      <c r="J313" s="339"/>
      <c r="K313" s="51">
        <f>ROUND($K300*54/1000,0)</f>
        <v>108</v>
      </c>
      <c r="L313" s="188"/>
    </row>
    <row r="314" spans="1:12" s="90" customFormat="1" ht="31.5" customHeight="1" x14ac:dyDescent="0.15">
      <c r="A314" s="147" t="s">
        <v>638</v>
      </c>
      <c r="B314" s="147">
        <v>6330</v>
      </c>
      <c r="C314" s="50" t="s">
        <v>1197</v>
      </c>
      <c r="D314" s="343"/>
      <c r="E314" s="344"/>
      <c r="F314" s="188"/>
      <c r="G314" s="152"/>
      <c r="H314" s="148" t="s">
        <v>546</v>
      </c>
      <c r="I314" s="157" t="s">
        <v>622</v>
      </c>
      <c r="J314" s="339"/>
      <c r="K314" s="51">
        <f>ROUND($K300*45/1000,0)</f>
        <v>90</v>
      </c>
      <c r="L314" s="188"/>
    </row>
    <row r="315" spans="1:12" s="90" customFormat="1" ht="31.5" customHeight="1" x14ac:dyDescent="0.15">
      <c r="A315" s="147" t="s">
        <v>638</v>
      </c>
      <c r="B315" s="147">
        <v>6331</v>
      </c>
      <c r="C315" s="50" t="s">
        <v>1198</v>
      </c>
      <c r="D315" s="343"/>
      <c r="E315" s="344"/>
      <c r="F315" s="188"/>
      <c r="G315" s="152"/>
      <c r="H315" s="148" t="s">
        <v>548</v>
      </c>
      <c r="I315" s="157" t="s">
        <v>623</v>
      </c>
      <c r="J315" s="339"/>
      <c r="K315" s="51">
        <f>ROUND($K300*53/1000,0)</f>
        <v>106</v>
      </c>
      <c r="L315" s="188"/>
    </row>
    <row r="316" spans="1:12" s="90" customFormat="1" ht="31.5" customHeight="1" x14ac:dyDescent="0.15">
      <c r="A316" s="147" t="s">
        <v>638</v>
      </c>
      <c r="B316" s="147">
        <v>6332</v>
      </c>
      <c r="C316" s="50" t="s">
        <v>1199</v>
      </c>
      <c r="D316" s="343"/>
      <c r="E316" s="344"/>
      <c r="F316" s="188"/>
      <c r="G316" s="152"/>
      <c r="H316" s="148" t="s">
        <v>550</v>
      </c>
      <c r="I316" s="157" t="s">
        <v>624</v>
      </c>
      <c r="J316" s="339"/>
      <c r="K316" s="51">
        <f>ROUND($K300*43/1000,0)</f>
        <v>86</v>
      </c>
      <c r="L316" s="188"/>
    </row>
    <row r="317" spans="1:12" s="90" customFormat="1" ht="31.5" customHeight="1" x14ac:dyDescent="0.15">
      <c r="A317" s="147" t="s">
        <v>638</v>
      </c>
      <c r="B317" s="147">
        <v>6333</v>
      </c>
      <c r="C317" s="50" t="s">
        <v>1200</v>
      </c>
      <c r="D317" s="343"/>
      <c r="E317" s="344"/>
      <c r="F317" s="188"/>
      <c r="G317" s="152"/>
      <c r="H317" s="148" t="s">
        <v>552</v>
      </c>
      <c r="I317" s="157" t="s">
        <v>625</v>
      </c>
      <c r="J317" s="339"/>
      <c r="K317" s="51">
        <f>ROUND($K300*44/1000,0)</f>
        <v>88</v>
      </c>
      <c r="L317" s="188"/>
    </row>
    <row r="318" spans="1:12" s="90" customFormat="1" ht="31.5" customHeight="1" x14ac:dyDescent="0.15">
      <c r="A318" s="147" t="s">
        <v>638</v>
      </c>
      <c r="B318" s="147">
        <v>6334</v>
      </c>
      <c r="C318" s="50" t="s">
        <v>1201</v>
      </c>
      <c r="D318" s="343"/>
      <c r="E318" s="344"/>
      <c r="F318" s="188"/>
      <c r="G318" s="152"/>
      <c r="H318" s="148" t="s">
        <v>554</v>
      </c>
      <c r="I318" s="157" t="s">
        <v>626</v>
      </c>
      <c r="J318" s="339"/>
      <c r="K318" s="51">
        <f>ROUND($K300*33/1000,0)</f>
        <v>66</v>
      </c>
      <c r="L318" s="188"/>
    </row>
    <row r="319" spans="1:12" s="90" customFormat="1" ht="31.5" customHeight="1" x14ac:dyDescent="0.15">
      <c r="A319" s="147" t="s">
        <v>638</v>
      </c>
      <c r="B319" s="147">
        <v>8317</v>
      </c>
      <c r="C319" s="50" t="s">
        <v>1623</v>
      </c>
      <c r="D319" s="343"/>
      <c r="E319" s="344"/>
      <c r="F319" s="188"/>
      <c r="G319" s="152" t="s">
        <v>326</v>
      </c>
      <c r="H319" s="162"/>
      <c r="I319" s="157" t="s">
        <v>369</v>
      </c>
      <c r="J319" s="339"/>
      <c r="K319" s="124">
        <f>ROUND(-$K300*1/100,0)</f>
        <v>-20</v>
      </c>
      <c r="L319" s="188"/>
    </row>
    <row r="320" spans="1:12" s="90" customFormat="1" ht="31.5" customHeight="1" x14ac:dyDescent="0.15">
      <c r="A320" s="147" t="s">
        <v>638</v>
      </c>
      <c r="B320" s="147">
        <v>9317</v>
      </c>
      <c r="C320" s="50" t="s">
        <v>1624</v>
      </c>
      <c r="D320" s="343"/>
      <c r="E320" s="344"/>
      <c r="F320" s="189"/>
      <c r="G320" s="152" t="s">
        <v>371</v>
      </c>
      <c r="H320" s="162"/>
      <c r="I320" s="157" t="s">
        <v>369</v>
      </c>
      <c r="J320" s="339"/>
      <c r="K320" s="124">
        <f>ROUND(-$K300*1/100,0)</f>
        <v>-20</v>
      </c>
      <c r="L320" s="189"/>
    </row>
    <row r="321" spans="1:12" s="90" customFormat="1" ht="31.5" customHeight="1" x14ac:dyDescent="0.15">
      <c r="A321" s="147" t="s">
        <v>638</v>
      </c>
      <c r="B321" s="147">
        <v>1351</v>
      </c>
      <c r="C321" s="50" t="s">
        <v>1625</v>
      </c>
      <c r="D321" s="343"/>
      <c r="E321" s="344"/>
      <c r="F321" s="319" t="s">
        <v>361</v>
      </c>
      <c r="G321" s="332" t="s">
        <v>320</v>
      </c>
      <c r="H321" s="340"/>
      <c r="I321" s="307"/>
      <c r="J321" s="339"/>
      <c r="K321" s="51">
        <v>83</v>
      </c>
      <c r="L321" s="187" t="s">
        <v>10</v>
      </c>
    </row>
    <row r="322" spans="1:12" s="90" customFormat="1" ht="31.5" customHeight="1" x14ac:dyDescent="0.15">
      <c r="A322" s="147" t="s">
        <v>638</v>
      </c>
      <c r="B322" s="147">
        <v>1352</v>
      </c>
      <c r="C322" s="50" t="s">
        <v>1626</v>
      </c>
      <c r="D322" s="343"/>
      <c r="E322" s="344"/>
      <c r="F322" s="320"/>
      <c r="G322" s="59" t="s">
        <v>1524</v>
      </c>
      <c r="H322" s="148"/>
      <c r="I322" s="157" t="s">
        <v>1543</v>
      </c>
      <c r="J322" s="339"/>
      <c r="K322" s="51">
        <f>ROUND($K321*92/1000,0)</f>
        <v>8</v>
      </c>
      <c r="L322" s="188"/>
    </row>
    <row r="323" spans="1:12" s="90" customFormat="1" ht="31.5" customHeight="1" x14ac:dyDescent="0.15">
      <c r="A323" s="147" t="s">
        <v>638</v>
      </c>
      <c r="B323" s="147">
        <v>1353</v>
      </c>
      <c r="C323" s="50" t="s">
        <v>1627</v>
      </c>
      <c r="D323" s="343"/>
      <c r="E323" s="344"/>
      <c r="F323" s="320"/>
      <c r="G323" s="59" t="s">
        <v>1526</v>
      </c>
      <c r="H323" s="148"/>
      <c r="I323" s="157" t="s">
        <v>1545</v>
      </c>
      <c r="J323" s="339"/>
      <c r="K323" s="51">
        <f>ROUND($K321*90/1000,0)</f>
        <v>7</v>
      </c>
      <c r="L323" s="188"/>
    </row>
    <row r="324" spans="1:12" s="90" customFormat="1" ht="31.5" customHeight="1" x14ac:dyDescent="0.15">
      <c r="A324" s="147" t="s">
        <v>638</v>
      </c>
      <c r="B324" s="147">
        <v>1354</v>
      </c>
      <c r="C324" s="50" t="s">
        <v>1628</v>
      </c>
      <c r="D324" s="343"/>
      <c r="E324" s="344"/>
      <c r="F324" s="320"/>
      <c r="G324" s="59" t="s">
        <v>1528</v>
      </c>
      <c r="H324" s="148"/>
      <c r="I324" s="157" t="s">
        <v>1547</v>
      </c>
      <c r="J324" s="339"/>
      <c r="K324" s="51">
        <f>ROUND($K321*80/1000,0)</f>
        <v>7</v>
      </c>
      <c r="L324" s="188"/>
    </row>
    <row r="325" spans="1:12" s="90" customFormat="1" ht="31.5" customHeight="1" x14ac:dyDescent="0.15">
      <c r="A325" s="147" t="s">
        <v>638</v>
      </c>
      <c r="B325" s="147">
        <v>6340</v>
      </c>
      <c r="C325" s="50" t="s">
        <v>1202</v>
      </c>
      <c r="D325" s="343"/>
      <c r="E325" s="344"/>
      <c r="F325" s="320"/>
      <c r="G325" s="59" t="s">
        <v>1530</v>
      </c>
      <c r="H325" s="148"/>
      <c r="I325" s="157" t="s">
        <v>612</v>
      </c>
      <c r="J325" s="339"/>
      <c r="K325" s="51">
        <f>ROUND($K321*64/1000,0)</f>
        <v>5</v>
      </c>
      <c r="L325" s="188"/>
    </row>
    <row r="326" spans="1:12" s="90" customFormat="1" ht="31.5" customHeight="1" x14ac:dyDescent="0.15">
      <c r="A326" s="147" t="s">
        <v>638</v>
      </c>
      <c r="B326" s="147">
        <v>6341</v>
      </c>
      <c r="C326" s="50" t="s">
        <v>1203</v>
      </c>
      <c r="D326" s="343"/>
      <c r="E326" s="344"/>
      <c r="F326" s="320"/>
      <c r="G326" s="59" t="s">
        <v>1531</v>
      </c>
      <c r="H326" s="148" t="s">
        <v>527</v>
      </c>
      <c r="I326" s="157" t="s">
        <v>629</v>
      </c>
      <c r="J326" s="339"/>
      <c r="K326" s="51">
        <f>ROUND($K321*81/1000,0)</f>
        <v>7</v>
      </c>
      <c r="L326" s="188"/>
    </row>
    <row r="327" spans="1:12" s="90" customFormat="1" ht="31.5" customHeight="1" x14ac:dyDescent="0.15">
      <c r="A327" s="147" t="s">
        <v>638</v>
      </c>
      <c r="B327" s="147">
        <v>6342</v>
      </c>
      <c r="C327" s="50" t="s">
        <v>1204</v>
      </c>
      <c r="D327" s="343"/>
      <c r="E327" s="344"/>
      <c r="F327" s="320"/>
      <c r="G327" s="152"/>
      <c r="H327" s="148" t="s">
        <v>530</v>
      </c>
      <c r="I327" s="157" t="s">
        <v>614</v>
      </c>
      <c r="J327" s="339"/>
      <c r="K327" s="51">
        <f>ROUND($K321*76/1000,0)</f>
        <v>6</v>
      </c>
      <c r="L327" s="188"/>
    </row>
    <row r="328" spans="1:12" s="90" customFormat="1" ht="31.5" customHeight="1" x14ac:dyDescent="0.15">
      <c r="A328" s="147" t="s">
        <v>638</v>
      </c>
      <c r="B328" s="147">
        <v>6343</v>
      </c>
      <c r="C328" s="50" t="s">
        <v>1205</v>
      </c>
      <c r="D328" s="343"/>
      <c r="E328" s="344"/>
      <c r="F328" s="320"/>
      <c r="G328" s="152"/>
      <c r="H328" s="148" t="s">
        <v>532</v>
      </c>
      <c r="I328" s="157" t="s">
        <v>615</v>
      </c>
      <c r="J328" s="339"/>
      <c r="K328" s="51">
        <f>ROUND($K321*79/1000,0)</f>
        <v>7</v>
      </c>
      <c r="L328" s="188"/>
    </row>
    <row r="329" spans="1:12" s="90" customFormat="1" ht="31.5" customHeight="1" x14ac:dyDescent="0.15">
      <c r="A329" s="147" t="s">
        <v>638</v>
      </c>
      <c r="B329" s="147">
        <v>6344</v>
      </c>
      <c r="C329" s="50" t="s">
        <v>1206</v>
      </c>
      <c r="D329" s="343"/>
      <c r="E329" s="344"/>
      <c r="F329" s="320"/>
      <c r="G329" s="152"/>
      <c r="H329" s="148" t="s">
        <v>534</v>
      </c>
      <c r="I329" s="157" t="s">
        <v>616</v>
      </c>
      <c r="J329" s="339"/>
      <c r="K329" s="51">
        <f>ROUND($K321*74/1000,0)</f>
        <v>6</v>
      </c>
      <c r="L329" s="188"/>
    </row>
    <row r="330" spans="1:12" s="90" customFormat="1" ht="31.5" customHeight="1" x14ac:dyDescent="0.15">
      <c r="A330" s="147" t="s">
        <v>638</v>
      </c>
      <c r="B330" s="147">
        <v>6345</v>
      </c>
      <c r="C330" s="50" t="s">
        <v>1207</v>
      </c>
      <c r="D330" s="343"/>
      <c r="E330" s="344"/>
      <c r="F330" s="320"/>
      <c r="G330" s="152"/>
      <c r="H330" s="148" t="s">
        <v>536</v>
      </c>
      <c r="I330" s="157" t="s">
        <v>617</v>
      </c>
      <c r="J330" s="339"/>
      <c r="K330" s="51">
        <f>ROUND($K321*65/1000,0)</f>
        <v>5</v>
      </c>
      <c r="L330" s="188"/>
    </row>
    <row r="331" spans="1:12" s="90" customFormat="1" ht="31.5" customHeight="1" x14ac:dyDescent="0.15">
      <c r="A331" s="147" t="s">
        <v>638</v>
      </c>
      <c r="B331" s="147">
        <v>6346</v>
      </c>
      <c r="C331" s="50" t="s">
        <v>1208</v>
      </c>
      <c r="D331" s="343"/>
      <c r="E331" s="344"/>
      <c r="F331" s="320"/>
      <c r="G331" s="152"/>
      <c r="H331" s="148" t="s">
        <v>538</v>
      </c>
      <c r="I331" s="157" t="s">
        <v>618</v>
      </c>
      <c r="J331" s="339"/>
      <c r="K331" s="51">
        <f>ROUND($K321*63/1000,0)</f>
        <v>5</v>
      </c>
      <c r="L331" s="188"/>
    </row>
    <row r="332" spans="1:12" s="90" customFormat="1" ht="31.5" customHeight="1" x14ac:dyDescent="0.15">
      <c r="A332" s="147" t="s">
        <v>638</v>
      </c>
      <c r="B332" s="147">
        <v>6347</v>
      </c>
      <c r="C332" s="50" t="s">
        <v>1209</v>
      </c>
      <c r="D332" s="343"/>
      <c r="E332" s="344"/>
      <c r="F332" s="320"/>
      <c r="G332" s="152"/>
      <c r="H332" s="148" t="s">
        <v>540</v>
      </c>
      <c r="I332" s="157" t="s">
        <v>619</v>
      </c>
      <c r="J332" s="339"/>
      <c r="K332" s="51">
        <f>ROUND($K321*56/1000,0)</f>
        <v>5</v>
      </c>
      <c r="L332" s="188"/>
    </row>
    <row r="333" spans="1:12" s="90" customFormat="1" ht="31.5" customHeight="1" x14ac:dyDescent="0.15">
      <c r="A333" s="147" t="s">
        <v>638</v>
      </c>
      <c r="B333" s="147">
        <v>6348</v>
      </c>
      <c r="C333" s="50" t="s">
        <v>1210</v>
      </c>
      <c r="D333" s="343"/>
      <c r="E333" s="344"/>
      <c r="F333" s="320"/>
      <c r="G333" s="152"/>
      <c r="H333" s="148" t="s">
        <v>542</v>
      </c>
      <c r="I333" s="157" t="s">
        <v>620</v>
      </c>
      <c r="J333" s="339"/>
      <c r="K333" s="51">
        <f>ROUND($K321*69/1000,0)</f>
        <v>6</v>
      </c>
      <c r="L333" s="188"/>
    </row>
    <row r="334" spans="1:12" s="90" customFormat="1" ht="31.5" customHeight="1" x14ac:dyDescent="0.15">
      <c r="A334" s="147" t="s">
        <v>638</v>
      </c>
      <c r="B334" s="147">
        <v>6349</v>
      </c>
      <c r="C334" s="50" t="s">
        <v>1211</v>
      </c>
      <c r="D334" s="343"/>
      <c r="E334" s="344"/>
      <c r="F334" s="320"/>
      <c r="G334" s="152"/>
      <c r="H334" s="148" t="s">
        <v>544</v>
      </c>
      <c r="I334" s="157" t="s">
        <v>621</v>
      </c>
      <c r="J334" s="339"/>
      <c r="K334" s="51">
        <f>ROUND($K321*54/1000,0)</f>
        <v>4</v>
      </c>
      <c r="L334" s="188"/>
    </row>
    <row r="335" spans="1:12" s="90" customFormat="1" ht="31.5" customHeight="1" x14ac:dyDescent="0.15">
      <c r="A335" s="147" t="s">
        <v>638</v>
      </c>
      <c r="B335" s="147">
        <v>6350</v>
      </c>
      <c r="C335" s="50" t="s">
        <v>1212</v>
      </c>
      <c r="D335" s="343"/>
      <c r="E335" s="344"/>
      <c r="F335" s="320"/>
      <c r="G335" s="152"/>
      <c r="H335" s="148" t="s">
        <v>546</v>
      </c>
      <c r="I335" s="157" t="s">
        <v>622</v>
      </c>
      <c r="J335" s="339"/>
      <c r="K335" s="51">
        <f>ROUND($K321*45/1000,0)</f>
        <v>4</v>
      </c>
      <c r="L335" s="188"/>
    </row>
    <row r="336" spans="1:12" s="90" customFormat="1" ht="31.5" customHeight="1" x14ac:dyDescent="0.15">
      <c r="A336" s="147" t="s">
        <v>638</v>
      </c>
      <c r="B336" s="147">
        <v>6351</v>
      </c>
      <c r="C336" s="50" t="s">
        <v>1213</v>
      </c>
      <c r="D336" s="343"/>
      <c r="E336" s="344"/>
      <c r="F336" s="320"/>
      <c r="G336" s="152"/>
      <c r="H336" s="148" t="s">
        <v>548</v>
      </c>
      <c r="I336" s="157" t="s">
        <v>623</v>
      </c>
      <c r="J336" s="339"/>
      <c r="K336" s="51">
        <f>ROUND($K321*53/1000,0)</f>
        <v>4</v>
      </c>
      <c r="L336" s="188"/>
    </row>
    <row r="337" spans="1:12" s="90" customFormat="1" ht="31.5" customHeight="1" x14ac:dyDescent="0.15">
      <c r="A337" s="147" t="s">
        <v>638</v>
      </c>
      <c r="B337" s="147">
        <v>6352</v>
      </c>
      <c r="C337" s="50" t="s">
        <v>1214</v>
      </c>
      <c r="D337" s="343"/>
      <c r="E337" s="344"/>
      <c r="F337" s="320"/>
      <c r="G337" s="152"/>
      <c r="H337" s="148" t="s">
        <v>550</v>
      </c>
      <c r="I337" s="157" t="s">
        <v>624</v>
      </c>
      <c r="J337" s="339"/>
      <c r="K337" s="51">
        <f>ROUND($K321*43/1000,0)</f>
        <v>4</v>
      </c>
      <c r="L337" s="188"/>
    </row>
    <row r="338" spans="1:12" s="90" customFormat="1" ht="31.5" customHeight="1" x14ac:dyDescent="0.15">
      <c r="A338" s="147" t="s">
        <v>638</v>
      </c>
      <c r="B338" s="147">
        <v>6353</v>
      </c>
      <c r="C338" s="50" t="s">
        <v>1215</v>
      </c>
      <c r="D338" s="343"/>
      <c r="E338" s="344"/>
      <c r="F338" s="320"/>
      <c r="G338" s="152"/>
      <c r="H338" s="148" t="s">
        <v>552</v>
      </c>
      <c r="I338" s="157" t="s">
        <v>625</v>
      </c>
      <c r="J338" s="339"/>
      <c r="K338" s="51">
        <f>ROUND($K321*44/1000,0)</f>
        <v>4</v>
      </c>
      <c r="L338" s="188"/>
    </row>
    <row r="339" spans="1:12" s="90" customFormat="1" ht="31.5" customHeight="1" x14ac:dyDescent="0.15">
      <c r="A339" s="147" t="s">
        <v>638</v>
      </c>
      <c r="B339" s="147">
        <v>6354</v>
      </c>
      <c r="C339" s="50" t="s">
        <v>1216</v>
      </c>
      <c r="D339" s="343"/>
      <c r="E339" s="344"/>
      <c r="F339" s="320"/>
      <c r="G339" s="152"/>
      <c r="H339" s="148" t="s">
        <v>554</v>
      </c>
      <c r="I339" s="157" t="s">
        <v>626</v>
      </c>
      <c r="J339" s="339"/>
      <c r="K339" s="51">
        <f>ROUND($K321*33/1000,0)</f>
        <v>3</v>
      </c>
      <c r="L339" s="188"/>
    </row>
    <row r="340" spans="1:12" s="90" customFormat="1" ht="31.5" customHeight="1" x14ac:dyDescent="0.15">
      <c r="A340" s="147" t="s">
        <v>638</v>
      </c>
      <c r="B340" s="147">
        <v>8218</v>
      </c>
      <c r="C340" s="50" t="s">
        <v>1629</v>
      </c>
      <c r="D340" s="343"/>
      <c r="E340" s="344"/>
      <c r="F340" s="320"/>
      <c r="G340" s="152" t="s">
        <v>326</v>
      </c>
      <c r="H340" s="162"/>
      <c r="I340" s="157" t="s">
        <v>369</v>
      </c>
      <c r="J340" s="339"/>
      <c r="K340" s="124">
        <f>ROUND(-$K321*1/100,0)</f>
        <v>-1</v>
      </c>
      <c r="L340" s="188"/>
    </row>
    <row r="341" spans="1:12" s="90" customFormat="1" ht="31.5" customHeight="1" x14ac:dyDescent="0.15">
      <c r="A341" s="147" t="s">
        <v>638</v>
      </c>
      <c r="B341" s="147">
        <v>9218</v>
      </c>
      <c r="C341" s="50" t="s">
        <v>1630</v>
      </c>
      <c r="D341" s="343"/>
      <c r="E341" s="344"/>
      <c r="F341" s="320"/>
      <c r="G341" s="152" t="s">
        <v>371</v>
      </c>
      <c r="H341" s="162"/>
      <c r="I341" s="157" t="s">
        <v>369</v>
      </c>
      <c r="J341" s="339"/>
      <c r="K341" s="124">
        <f>ROUND(-$K321*1/100,0)</f>
        <v>-1</v>
      </c>
      <c r="L341" s="188"/>
    </row>
    <row r="342" spans="1:12" s="90" customFormat="1" ht="31.5" customHeight="1" x14ac:dyDescent="0.15">
      <c r="A342" s="147" t="s">
        <v>638</v>
      </c>
      <c r="B342" s="147">
        <v>1359</v>
      </c>
      <c r="C342" s="50" t="s">
        <v>1631</v>
      </c>
      <c r="D342" s="343"/>
      <c r="E342" s="344"/>
      <c r="F342" s="320"/>
      <c r="G342" s="332" t="s">
        <v>505</v>
      </c>
      <c r="H342" s="340"/>
      <c r="I342" s="307"/>
      <c r="J342" s="339"/>
      <c r="K342" s="124">
        <v>66</v>
      </c>
      <c r="L342" s="188"/>
    </row>
    <row r="343" spans="1:12" s="90" customFormat="1" ht="31.5" customHeight="1" x14ac:dyDescent="0.15">
      <c r="A343" s="147" t="s">
        <v>638</v>
      </c>
      <c r="B343" s="147">
        <v>1360</v>
      </c>
      <c r="C343" s="50" t="s">
        <v>1632</v>
      </c>
      <c r="D343" s="343"/>
      <c r="E343" s="344"/>
      <c r="F343" s="320"/>
      <c r="G343" s="59" t="s">
        <v>1524</v>
      </c>
      <c r="H343" s="148"/>
      <c r="I343" s="157" t="s">
        <v>1543</v>
      </c>
      <c r="J343" s="339"/>
      <c r="K343" s="124">
        <f>ROUND($K342*92/1000,0)</f>
        <v>6</v>
      </c>
      <c r="L343" s="188"/>
    </row>
    <row r="344" spans="1:12" ht="31.5" customHeight="1" x14ac:dyDescent="0.15">
      <c r="A344" s="33" t="s">
        <v>638</v>
      </c>
      <c r="B344" s="33">
        <v>1361</v>
      </c>
      <c r="C344" s="182" t="s">
        <v>1633</v>
      </c>
      <c r="D344" s="343"/>
      <c r="E344" s="344"/>
      <c r="F344" s="320"/>
      <c r="G344" s="59" t="s">
        <v>1526</v>
      </c>
      <c r="H344" s="148"/>
      <c r="I344" s="157" t="s">
        <v>1545</v>
      </c>
      <c r="J344" s="339"/>
      <c r="K344" s="124">
        <f>ROUND($K342*90/1000,0)</f>
        <v>6</v>
      </c>
      <c r="L344" s="188"/>
    </row>
    <row r="345" spans="1:12" ht="31.5" customHeight="1" x14ac:dyDescent="0.15">
      <c r="A345" s="33" t="s">
        <v>638</v>
      </c>
      <c r="B345" s="33">
        <v>1362</v>
      </c>
      <c r="C345" s="182" t="s">
        <v>1634</v>
      </c>
      <c r="D345" s="343"/>
      <c r="E345" s="344"/>
      <c r="F345" s="320"/>
      <c r="G345" s="59" t="s">
        <v>1528</v>
      </c>
      <c r="H345" s="148"/>
      <c r="I345" s="157" t="s">
        <v>1547</v>
      </c>
      <c r="J345" s="339"/>
      <c r="K345" s="124">
        <f>ROUND($K342*80/1000,0)</f>
        <v>5</v>
      </c>
      <c r="L345" s="188"/>
    </row>
    <row r="346" spans="1:12" ht="31.5" customHeight="1" x14ac:dyDescent="0.15">
      <c r="A346" s="33" t="s">
        <v>638</v>
      </c>
      <c r="B346" s="33">
        <v>6360</v>
      </c>
      <c r="C346" s="182" t="s">
        <v>1217</v>
      </c>
      <c r="D346" s="343"/>
      <c r="E346" s="344"/>
      <c r="F346" s="320"/>
      <c r="G346" s="59" t="s">
        <v>1530</v>
      </c>
      <c r="H346" s="148"/>
      <c r="I346" s="157" t="s">
        <v>612</v>
      </c>
      <c r="J346" s="339"/>
      <c r="K346" s="124">
        <f>ROUND($K342*64/1000,0)</f>
        <v>4</v>
      </c>
      <c r="L346" s="188"/>
    </row>
    <row r="347" spans="1:12" ht="31.5" customHeight="1" x14ac:dyDescent="0.15">
      <c r="A347" s="33" t="s">
        <v>638</v>
      </c>
      <c r="B347" s="33">
        <v>6361</v>
      </c>
      <c r="C347" s="182" t="s">
        <v>1218</v>
      </c>
      <c r="D347" s="343"/>
      <c r="E347" s="344"/>
      <c r="F347" s="320"/>
      <c r="G347" s="59" t="s">
        <v>1531</v>
      </c>
      <c r="H347" s="148" t="s">
        <v>527</v>
      </c>
      <c r="I347" s="157" t="s">
        <v>629</v>
      </c>
      <c r="J347" s="339"/>
      <c r="K347" s="124">
        <f>ROUND($K342*81/1000,0)</f>
        <v>5</v>
      </c>
      <c r="L347" s="188"/>
    </row>
    <row r="348" spans="1:12" ht="31.5" customHeight="1" x14ac:dyDescent="0.15">
      <c r="A348" s="33" t="s">
        <v>638</v>
      </c>
      <c r="B348" s="33">
        <v>6362</v>
      </c>
      <c r="C348" s="182" t="s">
        <v>1219</v>
      </c>
      <c r="D348" s="343"/>
      <c r="E348" s="344"/>
      <c r="F348" s="320"/>
      <c r="G348" s="152"/>
      <c r="H348" s="148" t="s">
        <v>530</v>
      </c>
      <c r="I348" s="157" t="s">
        <v>614</v>
      </c>
      <c r="J348" s="339"/>
      <c r="K348" s="124">
        <f>ROUND($K342*76/1000,0)</f>
        <v>5</v>
      </c>
      <c r="L348" s="188"/>
    </row>
    <row r="349" spans="1:12" ht="31.5" customHeight="1" x14ac:dyDescent="0.15">
      <c r="A349" s="33" t="s">
        <v>638</v>
      </c>
      <c r="B349" s="33">
        <v>6363</v>
      </c>
      <c r="C349" s="182" t="s">
        <v>1220</v>
      </c>
      <c r="D349" s="343"/>
      <c r="E349" s="344"/>
      <c r="F349" s="320"/>
      <c r="G349" s="152"/>
      <c r="H349" s="148" t="s">
        <v>532</v>
      </c>
      <c r="I349" s="157" t="s">
        <v>615</v>
      </c>
      <c r="J349" s="339"/>
      <c r="K349" s="124">
        <f>ROUND($K342*79/1000,0)</f>
        <v>5</v>
      </c>
      <c r="L349" s="188"/>
    </row>
    <row r="350" spans="1:12" ht="31.5" customHeight="1" x14ac:dyDescent="0.15">
      <c r="A350" s="33" t="s">
        <v>638</v>
      </c>
      <c r="B350" s="33">
        <v>6364</v>
      </c>
      <c r="C350" s="182" t="s">
        <v>1221</v>
      </c>
      <c r="D350" s="343"/>
      <c r="E350" s="344"/>
      <c r="F350" s="320"/>
      <c r="G350" s="152"/>
      <c r="H350" s="148" t="s">
        <v>534</v>
      </c>
      <c r="I350" s="157" t="s">
        <v>616</v>
      </c>
      <c r="J350" s="339"/>
      <c r="K350" s="124">
        <f>ROUND($K342*74/1000,0)</f>
        <v>5</v>
      </c>
      <c r="L350" s="188"/>
    </row>
    <row r="351" spans="1:12" ht="31.5" customHeight="1" x14ac:dyDescent="0.15">
      <c r="A351" s="33" t="s">
        <v>638</v>
      </c>
      <c r="B351" s="33">
        <v>6365</v>
      </c>
      <c r="C351" s="182" t="s">
        <v>1222</v>
      </c>
      <c r="D351" s="343"/>
      <c r="E351" s="344"/>
      <c r="F351" s="320"/>
      <c r="G351" s="152"/>
      <c r="H351" s="148" t="s">
        <v>536</v>
      </c>
      <c r="I351" s="157" t="s">
        <v>617</v>
      </c>
      <c r="J351" s="339"/>
      <c r="K351" s="124">
        <f>ROUND($K342*65/1000,0)</f>
        <v>4</v>
      </c>
      <c r="L351" s="188"/>
    </row>
    <row r="352" spans="1:12" ht="31.5" customHeight="1" x14ac:dyDescent="0.15">
      <c r="A352" s="33" t="s">
        <v>638</v>
      </c>
      <c r="B352" s="33">
        <v>6366</v>
      </c>
      <c r="C352" s="182" t="s">
        <v>1223</v>
      </c>
      <c r="D352" s="343"/>
      <c r="E352" s="344"/>
      <c r="F352" s="320"/>
      <c r="G352" s="152"/>
      <c r="H352" s="148" t="s">
        <v>538</v>
      </c>
      <c r="I352" s="157" t="s">
        <v>618</v>
      </c>
      <c r="J352" s="339"/>
      <c r="K352" s="124">
        <f>ROUND($K342*63/1000,0)</f>
        <v>4</v>
      </c>
      <c r="L352" s="188"/>
    </row>
    <row r="353" spans="1:12" ht="31.5" customHeight="1" x14ac:dyDescent="0.15">
      <c r="A353" s="33" t="s">
        <v>638</v>
      </c>
      <c r="B353" s="33">
        <v>6367</v>
      </c>
      <c r="C353" s="182" t="s">
        <v>1224</v>
      </c>
      <c r="D353" s="343"/>
      <c r="E353" s="344"/>
      <c r="F353" s="320"/>
      <c r="G353" s="152"/>
      <c r="H353" s="148" t="s">
        <v>540</v>
      </c>
      <c r="I353" s="157" t="s">
        <v>619</v>
      </c>
      <c r="J353" s="339"/>
      <c r="K353" s="124">
        <f>ROUND($K342*56/1000,0)</f>
        <v>4</v>
      </c>
      <c r="L353" s="188"/>
    </row>
    <row r="354" spans="1:12" ht="31.5" customHeight="1" x14ac:dyDescent="0.15">
      <c r="A354" s="33" t="s">
        <v>638</v>
      </c>
      <c r="B354" s="33">
        <v>6368</v>
      </c>
      <c r="C354" s="182" t="s">
        <v>1225</v>
      </c>
      <c r="D354" s="343"/>
      <c r="E354" s="344"/>
      <c r="F354" s="320"/>
      <c r="G354" s="152"/>
      <c r="H354" s="148" t="s">
        <v>542</v>
      </c>
      <c r="I354" s="157" t="s">
        <v>620</v>
      </c>
      <c r="J354" s="339"/>
      <c r="K354" s="124">
        <f>ROUND($K342*69/1000,0)</f>
        <v>5</v>
      </c>
      <c r="L354" s="188"/>
    </row>
    <row r="355" spans="1:12" ht="31.5" customHeight="1" x14ac:dyDescent="0.15">
      <c r="A355" s="33" t="s">
        <v>638</v>
      </c>
      <c r="B355" s="33">
        <v>6369</v>
      </c>
      <c r="C355" s="182" t="s">
        <v>1226</v>
      </c>
      <c r="D355" s="343"/>
      <c r="E355" s="344"/>
      <c r="F355" s="320"/>
      <c r="G355" s="152"/>
      <c r="H355" s="148" t="s">
        <v>544</v>
      </c>
      <c r="I355" s="157" t="s">
        <v>621</v>
      </c>
      <c r="J355" s="339"/>
      <c r="K355" s="124">
        <f>ROUND($K342*54/1000,0)</f>
        <v>4</v>
      </c>
      <c r="L355" s="188"/>
    </row>
    <row r="356" spans="1:12" ht="31.5" customHeight="1" x14ac:dyDescent="0.15">
      <c r="A356" s="33" t="s">
        <v>638</v>
      </c>
      <c r="B356" s="33">
        <v>6370</v>
      </c>
      <c r="C356" s="182" t="s">
        <v>1227</v>
      </c>
      <c r="D356" s="343"/>
      <c r="E356" s="344"/>
      <c r="F356" s="320"/>
      <c r="G356" s="152"/>
      <c r="H356" s="148" t="s">
        <v>546</v>
      </c>
      <c r="I356" s="157" t="s">
        <v>622</v>
      </c>
      <c r="J356" s="339"/>
      <c r="K356" s="124">
        <f>ROUND($K342*45/1000,0)</f>
        <v>3</v>
      </c>
      <c r="L356" s="188"/>
    </row>
    <row r="357" spans="1:12" ht="31.5" customHeight="1" x14ac:dyDescent="0.15">
      <c r="A357" s="33" t="s">
        <v>638</v>
      </c>
      <c r="B357" s="33">
        <v>6371</v>
      </c>
      <c r="C357" s="182" t="s">
        <v>1228</v>
      </c>
      <c r="D357" s="343"/>
      <c r="E357" s="344"/>
      <c r="F357" s="320"/>
      <c r="G357" s="152"/>
      <c r="H357" s="148" t="s">
        <v>548</v>
      </c>
      <c r="I357" s="157" t="s">
        <v>623</v>
      </c>
      <c r="J357" s="339"/>
      <c r="K357" s="124">
        <f>ROUND($K342*53/1000,0)</f>
        <v>3</v>
      </c>
      <c r="L357" s="188"/>
    </row>
    <row r="358" spans="1:12" ht="31.5" customHeight="1" x14ac:dyDescent="0.15">
      <c r="A358" s="33" t="s">
        <v>638</v>
      </c>
      <c r="B358" s="33">
        <v>6372</v>
      </c>
      <c r="C358" s="182" t="s">
        <v>1229</v>
      </c>
      <c r="D358" s="343"/>
      <c r="E358" s="344"/>
      <c r="F358" s="320"/>
      <c r="G358" s="152"/>
      <c r="H358" s="148" t="s">
        <v>550</v>
      </c>
      <c r="I358" s="157" t="s">
        <v>624</v>
      </c>
      <c r="J358" s="339"/>
      <c r="K358" s="124">
        <f>ROUND($K342*43/1000,0)</f>
        <v>3</v>
      </c>
      <c r="L358" s="188"/>
    </row>
    <row r="359" spans="1:12" ht="31.5" customHeight="1" x14ac:dyDescent="0.15">
      <c r="A359" s="33" t="s">
        <v>638</v>
      </c>
      <c r="B359" s="33">
        <v>6373</v>
      </c>
      <c r="C359" s="182" t="s">
        <v>1230</v>
      </c>
      <c r="D359" s="343"/>
      <c r="E359" s="344"/>
      <c r="F359" s="320"/>
      <c r="G359" s="152"/>
      <c r="H359" s="148" t="s">
        <v>552</v>
      </c>
      <c r="I359" s="157" t="s">
        <v>625</v>
      </c>
      <c r="J359" s="339"/>
      <c r="K359" s="124">
        <f>ROUND($K342*44/1000,0)</f>
        <v>3</v>
      </c>
      <c r="L359" s="188"/>
    </row>
    <row r="360" spans="1:12" ht="31.5" customHeight="1" x14ac:dyDescent="0.15">
      <c r="A360" s="33" t="s">
        <v>638</v>
      </c>
      <c r="B360" s="33">
        <v>6374</v>
      </c>
      <c r="C360" s="182" t="s">
        <v>1231</v>
      </c>
      <c r="D360" s="343"/>
      <c r="E360" s="344"/>
      <c r="F360" s="320"/>
      <c r="G360" s="152"/>
      <c r="H360" s="148" t="s">
        <v>554</v>
      </c>
      <c r="I360" s="157" t="s">
        <v>626</v>
      </c>
      <c r="J360" s="339"/>
      <c r="K360" s="124">
        <f>ROUND($K342*33/1000,0)</f>
        <v>2</v>
      </c>
      <c r="L360" s="188"/>
    </row>
    <row r="361" spans="1:12" ht="31.5" customHeight="1" x14ac:dyDescent="0.15">
      <c r="A361" s="33" t="s">
        <v>638</v>
      </c>
      <c r="B361" s="33">
        <v>8318</v>
      </c>
      <c r="C361" s="50" t="s">
        <v>1635</v>
      </c>
      <c r="D361" s="343"/>
      <c r="E361" s="344"/>
      <c r="F361" s="320"/>
      <c r="G361" s="152" t="s">
        <v>326</v>
      </c>
      <c r="H361" s="162"/>
      <c r="I361" s="157" t="s">
        <v>369</v>
      </c>
      <c r="J361" s="347"/>
      <c r="K361" s="124">
        <f>ROUND(-$K342*1/100,0)</f>
        <v>-1</v>
      </c>
      <c r="L361" s="188"/>
    </row>
    <row r="362" spans="1:12" ht="31.5" customHeight="1" x14ac:dyDescent="0.15">
      <c r="A362" s="33" t="s">
        <v>638</v>
      </c>
      <c r="B362" s="33">
        <v>9318</v>
      </c>
      <c r="C362" s="50" t="s">
        <v>1636</v>
      </c>
      <c r="D362" s="345"/>
      <c r="E362" s="346"/>
      <c r="F362" s="321"/>
      <c r="G362" s="152" t="s">
        <v>371</v>
      </c>
      <c r="H362" s="162"/>
      <c r="I362" s="157" t="s">
        <v>369</v>
      </c>
      <c r="J362" s="347"/>
      <c r="K362" s="124">
        <f>ROUND(-$K342*1/100,0)</f>
        <v>-1</v>
      </c>
      <c r="L362" s="189"/>
    </row>
    <row r="363" spans="1:12" s="90" customFormat="1" ht="31.5" customHeight="1" x14ac:dyDescent="0.15">
      <c r="A363" s="67"/>
      <c r="B363" s="67"/>
      <c r="C363" s="68"/>
      <c r="D363" s="172"/>
      <c r="E363" s="172"/>
      <c r="F363" s="172"/>
      <c r="G363" s="167"/>
      <c r="H363" s="167"/>
      <c r="I363" s="167"/>
      <c r="J363" s="88"/>
      <c r="K363" s="139"/>
      <c r="L363" s="67"/>
    </row>
    <row r="364" spans="1:12" ht="31.5" customHeight="1" x14ac:dyDescent="0.15">
      <c r="A364" s="35" t="s">
        <v>21</v>
      </c>
      <c r="K364" s="40"/>
    </row>
    <row r="365" spans="1:12" ht="31.5" customHeight="1" x14ac:dyDescent="0.15">
      <c r="A365" s="202" t="s">
        <v>2</v>
      </c>
      <c r="B365" s="202"/>
      <c r="C365" s="200" t="s">
        <v>3</v>
      </c>
      <c r="D365" s="202" t="s">
        <v>4</v>
      </c>
      <c r="E365" s="202"/>
      <c r="F365" s="202"/>
      <c r="G365" s="202"/>
      <c r="H365" s="202"/>
      <c r="I365" s="202"/>
      <c r="J365" s="202"/>
      <c r="K365" s="220" t="s">
        <v>491</v>
      </c>
      <c r="L365" s="202" t="s">
        <v>8</v>
      </c>
    </row>
    <row r="366" spans="1:12" ht="31.5" customHeight="1" x14ac:dyDescent="0.15">
      <c r="A366" s="153" t="s">
        <v>0</v>
      </c>
      <c r="B366" s="153" t="s">
        <v>1</v>
      </c>
      <c r="C366" s="201"/>
      <c r="D366" s="202"/>
      <c r="E366" s="202"/>
      <c r="F366" s="202"/>
      <c r="G366" s="202"/>
      <c r="H366" s="202"/>
      <c r="I366" s="202"/>
      <c r="J366" s="202"/>
      <c r="K366" s="221"/>
      <c r="L366" s="202"/>
    </row>
    <row r="367" spans="1:12" ht="31.5" customHeight="1" x14ac:dyDescent="0.15">
      <c r="A367" s="147" t="s">
        <v>638</v>
      </c>
      <c r="B367" s="147">
        <v>1401</v>
      </c>
      <c r="C367" s="50" t="s">
        <v>1536</v>
      </c>
      <c r="D367" s="333" t="s">
        <v>169</v>
      </c>
      <c r="E367" s="334"/>
      <c r="F367" s="187" t="s">
        <v>24</v>
      </c>
      <c r="G367" s="332" t="s">
        <v>317</v>
      </c>
      <c r="H367" s="340"/>
      <c r="I367" s="307"/>
      <c r="J367" s="339" t="s">
        <v>23</v>
      </c>
      <c r="K367" s="124">
        <v>1259</v>
      </c>
      <c r="L367" s="187" t="s">
        <v>9</v>
      </c>
    </row>
    <row r="368" spans="1:12" ht="31.5" customHeight="1" x14ac:dyDescent="0.15">
      <c r="A368" s="147" t="s">
        <v>638</v>
      </c>
      <c r="B368" s="147">
        <v>1402</v>
      </c>
      <c r="C368" s="50" t="s">
        <v>1637</v>
      </c>
      <c r="D368" s="335"/>
      <c r="E368" s="336"/>
      <c r="F368" s="188"/>
      <c r="G368" s="59" t="s">
        <v>1524</v>
      </c>
      <c r="H368" s="148"/>
      <c r="I368" s="157" t="s">
        <v>1543</v>
      </c>
      <c r="J368" s="339"/>
      <c r="K368" s="124">
        <f>ROUND($K367*92/1000,0)</f>
        <v>116</v>
      </c>
      <c r="L368" s="188"/>
    </row>
    <row r="369" spans="1:12" ht="31.5" customHeight="1" x14ac:dyDescent="0.15">
      <c r="A369" s="147" t="s">
        <v>638</v>
      </c>
      <c r="B369" s="147">
        <v>1403</v>
      </c>
      <c r="C369" s="50" t="s">
        <v>1638</v>
      </c>
      <c r="D369" s="335"/>
      <c r="E369" s="336"/>
      <c r="F369" s="188"/>
      <c r="G369" s="59" t="s">
        <v>1526</v>
      </c>
      <c r="H369" s="148"/>
      <c r="I369" s="157" t="s">
        <v>1545</v>
      </c>
      <c r="J369" s="339"/>
      <c r="K369" s="124">
        <f>ROUND($K367*90/1000,0)</f>
        <v>113</v>
      </c>
      <c r="L369" s="188"/>
    </row>
    <row r="370" spans="1:12" ht="31.5" customHeight="1" x14ac:dyDescent="0.15">
      <c r="A370" s="147" t="s">
        <v>638</v>
      </c>
      <c r="B370" s="147">
        <v>1404</v>
      </c>
      <c r="C370" s="50" t="s">
        <v>1639</v>
      </c>
      <c r="D370" s="335"/>
      <c r="E370" s="336"/>
      <c r="F370" s="188"/>
      <c r="G370" s="59" t="s">
        <v>1528</v>
      </c>
      <c r="H370" s="148"/>
      <c r="I370" s="157" t="s">
        <v>1547</v>
      </c>
      <c r="J370" s="339"/>
      <c r="K370" s="124">
        <f>ROUND($K367*80/1000,0)</f>
        <v>101</v>
      </c>
      <c r="L370" s="188"/>
    </row>
    <row r="371" spans="1:12" ht="31.5" customHeight="1" x14ac:dyDescent="0.15">
      <c r="A371" s="147" t="s">
        <v>638</v>
      </c>
      <c r="B371" s="147">
        <v>6400</v>
      </c>
      <c r="C371" s="50" t="s">
        <v>1232</v>
      </c>
      <c r="D371" s="335"/>
      <c r="E371" s="336"/>
      <c r="F371" s="188"/>
      <c r="G371" s="59" t="s">
        <v>1530</v>
      </c>
      <c r="H371" s="148"/>
      <c r="I371" s="157" t="s">
        <v>612</v>
      </c>
      <c r="J371" s="339"/>
      <c r="K371" s="124">
        <f>ROUND($K367*64/1000,0)</f>
        <v>81</v>
      </c>
      <c r="L371" s="188"/>
    </row>
    <row r="372" spans="1:12" ht="31.5" customHeight="1" x14ac:dyDescent="0.15">
      <c r="A372" s="147" t="s">
        <v>638</v>
      </c>
      <c r="B372" s="147">
        <v>6401</v>
      </c>
      <c r="C372" s="50" t="s">
        <v>1233</v>
      </c>
      <c r="D372" s="335"/>
      <c r="E372" s="336"/>
      <c r="F372" s="188"/>
      <c r="G372" s="59" t="s">
        <v>1531</v>
      </c>
      <c r="H372" s="148" t="s">
        <v>527</v>
      </c>
      <c r="I372" s="157" t="s">
        <v>629</v>
      </c>
      <c r="J372" s="339"/>
      <c r="K372" s="124">
        <f>ROUND($K367*81/1000,0)</f>
        <v>102</v>
      </c>
      <c r="L372" s="188"/>
    </row>
    <row r="373" spans="1:12" ht="31.5" customHeight="1" x14ac:dyDescent="0.15">
      <c r="A373" s="147" t="s">
        <v>638</v>
      </c>
      <c r="B373" s="147">
        <v>6402</v>
      </c>
      <c r="C373" s="50" t="s">
        <v>1234</v>
      </c>
      <c r="D373" s="335"/>
      <c r="E373" s="336"/>
      <c r="F373" s="188"/>
      <c r="G373" s="152"/>
      <c r="H373" s="148" t="s">
        <v>530</v>
      </c>
      <c r="I373" s="157" t="s">
        <v>614</v>
      </c>
      <c r="J373" s="339"/>
      <c r="K373" s="124">
        <f>ROUND($K367*76/1000,0)</f>
        <v>96</v>
      </c>
      <c r="L373" s="188"/>
    </row>
    <row r="374" spans="1:12" ht="31.5" customHeight="1" x14ac:dyDescent="0.15">
      <c r="A374" s="147" t="s">
        <v>638</v>
      </c>
      <c r="B374" s="147">
        <v>6403</v>
      </c>
      <c r="C374" s="50" t="s">
        <v>1235</v>
      </c>
      <c r="D374" s="335"/>
      <c r="E374" s="336"/>
      <c r="F374" s="188"/>
      <c r="G374" s="152"/>
      <c r="H374" s="148" t="s">
        <v>532</v>
      </c>
      <c r="I374" s="157" t="s">
        <v>615</v>
      </c>
      <c r="J374" s="339"/>
      <c r="K374" s="124">
        <f>ROUND($K367*79/1000,0)</f>
        <v>99</v>
      </c>
      <c r="L374" s="188"/>
    </row>
    <row r="375" spans="1:12" ht="31.5" customHeight="1" x14ac:dyDescent="0.15">
      <c r="A375" s="147" t="s">
        <v>638</v>
      </c>
      <c r="B375" s="147">
        <v>6404</v>
      </c>
      <c r="C375" s="50" t="s">
        <v>1236</v>
      </c>
      <c r="D375" s="335"/>
      <c r="E375" s="336"/>
      <c r="F375" s="188"/>
      <c r="G375" s="152"/>
      <c r="H375" s="148" t="s">
        <v>534</v>
      </c>
      <c r="I375" s="157" t="s">
        <v>616</v>
      </c>
      <c r="J375" s="339"/>
      <c r="K375" s="124">
        <f>ROUND($K367*74/1000,0)</f>
        <v>93</v>
      </c>
      <c r="L375" s="188"/>
    </row>
    <row r="376" spans="1:12" ht="31.5" customHeight="1" x14ac:dyDescent="0.15">
      <c r="A376" s="147" t="s">
        <v>638</v>
      </c>
      <c r="B376" s="147">
        <v>6405</v>
      </c>
      <c r="C376" s="50" t="s">
        <v>1237</v>
      </c>
      <c r="D376" s="335"/>
      <c r="E376" s="336"/>
      <c r="F376" s="188"/>
      <c r="G376" s="152"/>
      <c r="H376" s="148" t="s">
        <v>536</v>
      </c>
      <c r="I376" s="157" t="s">
        <v>617</v>
      </c>
      <c r="J376" s="339"/>
      <c r="K376" s="124">
        <f>ROUND($K367*65/1000,0)</f>
        <v>82</v>
      </c>
      <c r="L376" s="188"/>
    </row>
    <row r="377" spans="1:12" ht="31.5" customHeight="1" x14ac:dyDescent="0.15">
      <c r="A377" s="147" t="s">
        <v>638</v>
      </c>
      <c r="B377" s="147">
        <v>6406</v>
      </c>
      <c r="C377" s="50" t="s">
        <v>1238</v>
      </c>
      <c r="D377" s="335"/>
      <c r="E377" s="336"/>
      <c r="F377" s="188"/>
      <c r="G377" s="152"/>
      <c r="H377" s="148" t="s">
        <v>538</v>
      </c>
      <c r="I377" s="157" t="s">
        <v>618</v>
      </c>
      <c r="J377" s="339"/>
      <c r="K377" s="124">
        <f>ROUND($K367*63/1000,0)</f>
        <v>79</v>
      </c>
      <c r="L377" s="188"/>
    </row>
    <row r="378" spans="1:12" ht="31.5" customHeight="1" x14ac:dyDescent="0.15">
      <c r="A378" s="147" t="s">
        <v>638</v>
      </c>
      <c r="B378" s="147">
        <v>6407</v>
      </c>
      <c r="C378" s="50" t="s">
        <v>1239</v>
      </c>
      <c r="D378" s="335"/>
      <c r="E378" s="336"/>
      <c r="F378" s="188"/>
      <c r="G378" s="152"/>
      <c r="H378" s="148" t="s">
        <v>540</v>
      </c>
      <c r="I378" s="157" t="s">
        <v>619</v>
      </c>
      <c r="J378" s="339"/>
      <c r="K378" s="124">
        <f>ROUND($K367*56/1000,0)</f>
        <v>71</v>
      </c>
      <c r="L378" s="188"/>
    </row>
    <row r="379" spans="1:12" ht="31.5" customHeight="1" x14ac:dyDescent="0.15">
      <c r="A379" s="147" t="s">
        <v>638</v>
      </c>
      <c r="B379" s="147">
        <v>6408</v>
      </c>
      <c r="C379" s="50" t="s">
        <v>1240</v>
      </c>
      <c r="D379" s="335"/>
      <c r="E379" s="336"/>
      <c r="F379" s="188"/>
      <c r="G379" s="152"/>
      <c r="H379" s="148" t="s">
        <v>542</v>
      </c>
      <c r="I379" s="157" t="s">
        <v>620</v>
      </c>
      <c r="J379" s="339"/>
      <c r="K379" s="124">
        <f>ROUND($K367*69/1000,0)</f>
        <v>87</v>
      </c>
      <c r="L379" s="188"/>
    </row>
    <row r="380" spans="1:12" ht="31.5" customHeight="1" x14ac:dyDescent="0.15">
      <c r="A380" s="147" t="s">
        <v>638</v>
      </c>
      <c r="B380" s="147">
        <v>6409</v>
      </c>
      <c r="C380" s="50" t="s">
        <v>1241</v>
      </c>
      <c r="D380" s="335"/>
      <c r="E380" s="336"/>
      <c r="F380" s="188"/>
      <c r="G380" s="152"/>
      <c r="H380" s="148" t="s">
        <v>544</v>
      </c>
      <c r="I380" s="157" t="s">
        <v>621</v>
      </c>
      <c r="J380" s="339"/>
      <c r="K380" s="124">
        <f>ROUND($K367*54/1000,0)</f>
        <v>68</v>
      </c>
      <c r="L380" s="188"/>
    </row>
    <row r="381" spans="1:12" ht="31.5" customHeight="1" x14ac:dyDescent="0.15">
      <c r="A381" s="147" t="s">
        <v>638</v>
      </c>
      <c r="B381" s="147">
        <v>6410</v>
      </c>
      <c r="C381" s="50" t="s">
        <v>1242</v>
      </c>
      <c r="D381" s="335"/>
      <c r="E381" s="336"/>
      <c r="F381" s="188"/>
      <c r="G381" s="152"/>
      <c r="H381" s="148" t="s">
        <v>546</v>
      </c>
      <c r="I381" s="157" t="s">
        <v>622</v>
      </c>
      <c r="J381" s="339"/>
      <c r="K381" s="124">
        <f>ROUND($K367*45/1000,0)</f>
        <v>57</v>
      </c>
      <c r="L381" s="188"/>
    </row>
    <row r="382" spans="1:12" ht="31.5" customHeight="1" x14ac:dyDescent="0.15">
      <c r="A382" s="147" t="s">
        <v>638</v>
      </c>
      <c r="B382" s="147">
        <v>6411</v>
      </c>
      <c r="C382" s="50" t="s">
        <v>1243</v>
      </c>
      <c r="D382" s="335"/>
      <c r="E382" s="336"/>
      <c r="F382" s="188"/>
      <c r="G382" s="152"/>
      <c r="H382" s="148" t="s">
        <v>548</v>
      </c>
      <c r="I382" s="157" t="s">
        <v>623</v>
      </c>
      <c r="J382" s="339"/>
      <c r="K382" s="124">
        <f>ROUND($K367*53/1000,0)</f>
        <v>67</v>
      </c>
      <c r="L382" s="188"/>
    </row>
    <row r="383" spans="1:12" ht="31.5" customHeight="1" x14ac:dyDescent="0.15">
      <c r="A383" s="147" t="s">
        <v>638</v>
      </c>
      <c r="B383" s="147">
        <v>6412</v>
      </c>
      <c r="C383" s="50" t="s">
        <v>1244</v>
      </c>
      <c r="D383" s="335"/>
      <c r="E383" s="336"/>
      <c r="F383" s="188"/>
      <c r="G383" s="152"/>
      <c r="H383" s="148" t="s">
        <v>550</v>
      </c>
      <c r="I383" s="157" t="s">
        <v>624</v>
      </c>
      <c r="J383" s="339"/>
      <c r="K383" s="124">
        <f>ROUND($K367*43/1000,0)</f>
        <v>54</v>
      </c>
      <c r="L383" s="188"/>
    </row>
    <row r="384" spans="1:12" ht="31.5" customHeight="1" x14ac:dyDescent="0.15">
      <c r="A384" s="147" t="s">
        <v>638</v>
      </c>
      <c r="B384" s="147">
        <v>6413</v>
      </c>
      <c r="C384" s="50" t="s">
        <v>1245</v>
      </c>
      <c r="D384" s="335"/>
      <c r="E384" s="336"/>
      <c r="F384" s="188"/>
      <c r="G384" s="152"/>
      <c r="H384" s="148" t="s">
        <v>552</v>
      </c>
      <c r="I384" s="157" t="s">
        <v>625</v>
      </c>
      <c r="J384" s="339"/>
      <c r="K384" s="124">
        <f>ROUND($K367*44/1000,0)</f>
        <v>55</v>
      </c>
      <c r="L384" s="188"/>
    </row>
    <row r="385" spans="1:12" ht="31.5" customHeight="1" x14ac:dyDescent="0.15">
      <c r="A385" s="147" t="s">
        <v>638</v>
      </c>
      <c r="B385" s="147">
        <v>6414</v>
      </c>
      <c r="C385" s="50" t="s">
        <v>1246</v>
      </c>
      <c r="D385" s="335"/>
      <c r="E385" s="336"/>
      <c r="F385" s="188"/>
      <c r="G385" s="152"/>
      <c r="H385" s="148" t="s">
        <v>554</v>
      </c>
      <c r="I385" s="157" t="s">
        <v>626</v>
      </c>
      <c r="J385" s="339"/>
      <c r="K385" s="124">
        <f>ROUND($K367*33/1000,0)</f>
        <v>42</v>
      </c>
      <c r="L385" s="188"/>
    </row>
    <row r="386" spans="1:12" ht="29.25" customHeight="1" x14ac:dyDescent="0.15">
      <c r="A386" s="147" t="s">
        <v>638</v>
      </c>
      <c r="B386" s="147">
        <v>8219</v>
      </c>
      <c r="C386" s="50" t="s">
        <v>1640</v>
      </c>
      <c r="D386" s="335"/>
      <c r="E386" s="336"/>
      <c r="F386" s="188"/>
      <c r="G386" s="152" t="s">
        <v>326</v>
      </c>
      <c r="H386" s="162"/>
      <c r="I386" s="157" t="s">
        <v>369</v>
      </c>
      <c r="J386" s="339"/>
      <c r="K386" s="124">
        <f>ROUND(-$K367*1/100,0)</f>
        <v>-13</v>
      </c>
      <c r="L386" s="188"/>
    </row>
    <row r="387" spans="1:12" ht="29.25" customHeight="1" x14ac:dyDescent="0.15">
      <c r="A387" s="147" t="s">
        <v>638</v>
      </c>
      <c r="B387" s="147">
        <v>9219</v>
      </c>
      <c r="C387" s="50" t="s">
        <v>1641</v>
      </c>
      <c r="D387" s="335"/>
      <c r="E387" s="336"/>
      <c r="F387" s="188"/>
      <c r="G387" s="152" t="s">
        <v>371</v>
      </c>
      <c r="H387" s="162"/>
      <c r="I387" s="157" t="s">
        <v>369</v>
      </c>
      <c r="J387" s="339"/>
      <c r="K387" s="124">
        <f>ROUND(-$K367*1/100,0)</f>
        <v>-13</v>
      </c>
      <c r="L387" s="188"/>
    </row>
    <row r="388" spans="1:12" ht="31.5" customHeight="1" x14ac:dyDescent="0.15">
      <c r="A388" s="147" t="s">
        <v>638</v>
      </c>
      <c r="B388" s="147">
        <v>1411</v>
      </c>
      <c r="C388" s="50" t="s">
        <v>1642</v>
      </c>
      <c r="D388" s="335"/>
      <c r="E388" s="336"/>
      <c r="F388" s="188"/>
      <c r="G388" s="332" t="s">
        <v>502</v>
      </c>
      <c r="H388" s="340"/>
      <c r="I388" s="307"/>
      <c r="J388" s="339"/>
      <c r="K388" s="124">
        <v>995</v>
      </c>
      <c r="L388" s="188"/>
    </row>
    <row r="389" spans="1:12" ht="31.5" customHeight="1" x14ac:dyDescent="0.15">
      <c r="A389" s="147" t="s">
        <v>638</v>
      </c>
      <c r="B389" s="147">
        <v>1412</v>
      </c>
      <c r="C389" s="50" t="s">
        <v>1643</v>
      </c>
      <c r="D389" s="335"/>
      <c r="E389" s="336"/>
      <c r="F389" s="188"/>
      <c r="G389" s="59" t="s">
        <v>1524</v>
      </c>
      <c r="H389" s="148"/>
      <c r="I389" s="157" t="s">
        <v>1543</v>
      </c>
      <c r="J389" s="339"/>
      <c r="K389" s="124">
        <f>ROUND($K388*92/1000,0)</f>
        <v>92</v>
      </c>
      <c r="L389" s="188"/>
    </row>
    <row r="390" spans="1:12" ht="31.5" customHeight="1" x14ac:dyDescent="0.15">
      <c r="A390" s="147" t="s">
        <v>638</v>
      </c>
      <c r="B390" s="147">
        <v>1413</v>
      </c>
      <c r="C390" s="50" t="s">
        <v>1644</v>
      </c>
      <c r="D390" s="335"/>
      <c r="E390" s="336"/>
      <c r="F390" s="188"/>
      <c r="G390" s="59" t="s">
        <v>1526</v>
      </c>
      <c r="H390" s="148"/>
      <c r="I390" s="157" t="s">
        <v>1545</v>
      </c>
      <c r="J390" s="339"/>
      <c r="K390" s="124">
        <f>ROUND($K388*90/1000,0)</f>
        <v>90</v>
      </c>
      <c r="L390" s="188"/>
    </row>
    <row r="391" spans="1:12" ht="31.5" customHeight="1" x14ac:dyDescent="0.15">
      <c r="A391" s="147" t="s">
        <v>638</v>
      </c>
      <c r="B391" s="147">
        <v>1414</v>
      </c>
      <c r="C391" s="50" t="s">
        <v>1645</v>
      </c>
      <c r="D391" s="335"/>
      <c r="E391" s="336"/>
      <c r="F391" s="188"/>
      <c r="G391" s="59" t="s">
        <v>1528</v>
      </c>
      <c r="H391" s="148"/>
      <c r="I391" s="157" t="s">
        <v>1547</v>
      </c>
      <c r="J391" s="339"/>
      <c r="K391" s="124">
        <f>ROUND($K388*80/1000,0)</f>
        <v>80</v>
      </c>
      <c r="L391" s="188"/>
    </row>
    <row r="392" spans="1:12" ht="31.5" customHeight="1" x14ac:dyDescent="0.15">
      <c r="A392" s="147" t="s">
        <v>638</v>
      </c>
      <c r="B392" s="147">
        <v>6420</v>
      </c>
      <c r="C392" s="50" t="s">
        <v>1247</v>
      </c>
      <c r="D392" s="335"/>
      <c r="E392" s="336"/>
      <c r="F392" s="188"/>
      <c r="G392" s="59" t="s">
        <v>1530</v>
      </c>
      <c r="H392" s="148"/>
      <c r="I392" s="157" t="s">
        <v>612</v>
      </c>
      <c r="J392" s="339"/>
      <c r="K392" s="124">
        <f>ROUND($K388*64/1000,0)</f>
        <v>64</v>
      </c>
      <c r="L392" s="188"/>
    </row>
    <row r="393" spans="1:12" ht="31.5" customHeight="1" x14ac:dyDescent="0.15">
      <c r="A393" s="147" t="s">
        <v>638</v>
      </c>
      <c r="B393" s="147">
        <v>6421</v>
      </c>
      <c r="C393" s="50" t="s">
        <v>1248</v>
      </c>
      <c r="D393" s="335"/>
      <c r="E393" s="336"/>
      <c r="F393" s="188"/>
      <c r="G393" s="59" t="s">
        <v>1531</v>
      </c>
      <c r="H393" s="148" t="s">
        <v>527</v>
      </c>
      <c r="I393" s="157" t="s">
        <v>629</v>
      </c>
      <c r="J393" s="339"/>
      <c r="K393" s="124">
        <f>ROUND($K388*81/1000,0)</f>
        <v>81</v>
      </c>
      <c r="L393" s="188"/>
    </row>
    <row r="394" spans="1:12" ht="31.5" customHeight="1" x14ac:dyDescent="0.15">
      <c r="A394" s="147" t="s">
        <v>638</v>
      </c>
      <c r="B394" s="147">
        <v>6422</v>
      </c>
      <c r="C394" s="50" t="s">
        <v>1249</v>
      </c>
      <c r="D394" s="335"/>
      <c r="E394" s="336"/>
      <c r="F394" s="188"/>
      <c r="G394" s="152"/>
      <c r="H394" s="148" t="s">
        <v>530</v>
      </c>
      <c r="I394" s="157" t="s">
        <v>614</v>
      </c>
      <c r="J394" s="339"/>
      <c r="K394" s="124">
        <f>ROUND($K388*76/1000,0)</f>
        <v>76</v>
      </c>
      <c r="L394" s="188"/>
    </row>
    <row r="395" spans="1:12" ht="31.5" customHeight="1" x14ac:dyDescent="0.15">
      <c r="A395" s="147" t="s">
        <v>638</v>
      </c>
      <c r="B395" s="147">
        <v>6423</v>
      </c>
      <c r="C395" s="50" t="s">
        <v>1250</v>
      </c>
      <c r="D395" s="335"/>
      <c r="E395" s="336"/>
      <c r="F395" s="188"/>
      <c r="G395" s="152"/>
      <c r="H395" s="148" t="s">
        <v>532</v>
      </c>
      <c r="I395" s="157" t="s">
        <v>615</v>
      </c>
      <c r="J395" s="339"/>
      <c r="K395" s="124">
        <f>ROUND($K388*79/1000,0)</f>
        <v>79</v>
      </c>
      <c r="L395" s="188"/>
    </row>
    <row r="396" spans="1:12" ht="31.5" customHeight="1" x14ac:dyDescent="0.15">
      <c r="A396" s="147" t="s">
        <v>638</v>
      </c>
      <c r="B396" s="147">
        <v>6424</v>
      </c>
      <c r="C396" s="50" t="s">
        <v>1251</v>
      </c>
      <c r="D396" s="335"/>
      <c r="E396" s="336"/>
      <c r="F396" s="188"/>
      <c r="G396" s="152"/>
      <c r="H396" s="148" t="s">
        <v>534</v>
      </c>
      <c r="I396" s="157" t="s">
        <v>616</v>
      </c>
      <c r="J396" s="339"/>
      <c r="K396" s="124">
        <f>ROUND($K388*74/1000,0)</f>
        <v>74</v>
      </c>
      <c r="L396" s="188"/>
    </row>
    <row r="397" spans="1:12" ht="31.5" customHeight="1" x14ac:dyDescent="0.15">
      <c r="A397" s="147" t="s">
        <v>638</v>
      </c>
      <c r="B397" s="147">
        <v>6425</v>
      </c>
      <c r="C397" s="50" t="s">
        <v>1252</v>
      </c>
      <c r="D397" s="335"/>
      <c r="E397" s="336"/>
      <c r="F397" s="188"/>
      <c r="G397" s="152"/>
      <c r="H397" s="148" t="s">
        <v>536</v>
      </c>
      <c r="I397" s="157" t="s">
        <v>617</v>
      </c>
      <c r="J397" s="339"/>
      <c r="K397" s="124">
        <f>ROUND($K388*65/1000,0)</f>
        <v>65</v>
      </c>
      <c r="L397" s="188"/>
    </row>
    <row r="398" spans="1:12" ht="31.5" customHeight="1" x14ac:dyDescent="0.15">
      <c r="A398" s="147" t="s">
        <v>638</v>
      </c>
      <c r="B398" s="147">
        <v>6426</v>
      </c>
      <c r="C398" s="50" t="s">
        <v>1253</v>
      </c>
      <c r="D398" s="335"/>
      <c r="E398" s="336"/>
      <c r="F398" s="188"/>
      <c r="G398" s="152"/>
      <c r="H398" s="148" t="s">
        <v>538</v>
      </c>
      <c r="I398" s="157" t="s">
        <v>618</v>
      </c>
      <c r="J398" s="339"/>
      <c r="K398" s="124">
        <f>ROUND($K388*63/1000,0)</f>
        <v>63</v>
      </c>
      <c r="L398" s="188"/>
    </row>
    <row r="399" spans="1:12" ht="31.5" customHeight="1" x14ac:dyDescent="0.15">
      <c r="A399" s="147" t="s">
        <v>638</v>
      </c>
      <c r="B399" s="147">
        <v>6427</v>
      </c>
      <c r="C399" s="50" t="s">
        <v>1254</v>
      </c>
      <c r="D399" s="335"/>
      <c r="E399" s="336"/>
      <c r="F399" s="188"/>
      <c r="G399" s="152"/>
      <c r="H399" s="148" t="s">
        <v>540</v>
      </c>
      <c r="I399" s="157" t="s">
        <v>619</v>
      </c>
      <c r="J399" s="339"/>
      <c r="K399" s="124">
        <f>ROUND($K388*56/1000,0)</f>
        <v>56</v>
      </c>
      <c r="L399" s="188"/>
    </row>
    <row r="400" spans="1:12" ht="31.5" customHeight="1" x14ac:dyDescent="0.15">
      <c r="A400" s="147" t="s">
        <v>638</v>
      </c>
      <c r="B400" s="147">
        <v>6428</v>
      </c>
      <c r="C400" s="50" t="s">
        <v>1255</v>
      </c>
      <c r="D400" s="335"/>
      <c r="E400" s="336"/>
      <c r="F400" s="188"/>
      <c r="G400" s="152"/>
      <c r="H400" s="148" t="s">
        <v>542</v>
      </c>
      <c r="I400" s="157" t="s">
        <v>620</v>
      </c>
      <c r="J400" s="339"/>
      <c r="K400" s="124">
        <f>ROUND($K388*69/1000,0)</f>
        <v>69</v>
      </c>
      <c r="L400" s="188"/>
    </row>
    <row r="401" spans="1:12" ht="31.5" customHeight="1" x14ac:dyDescent="0.15">
      <c r="A401" s="147" t="s">
        <v>638</v>
      </c>
      <c r="B401" s="147">
        <v>6429</v>
      </c>
      <c r="C401" s="50" t="s">
        <v>1256</v>
      </c>
      <c r="D401" s="335"/>
      <c r="E401" s="336"/>
      <c r="F401" s="188"/>
      <c r="G401" s="152"/>
      <c r="H401" s="148" t="s">
        <v>544</v>
      </c>
      <c r="I401" s="157" t="s">
        <v>621</v>
      </c>
      <c r="J401" s="339"/>
      <c r="K401" s="124">
        <f>ROUND($K388*54/1000,0)</f>
        <v>54</v>
      </c>
      <c r="L401" s="188"/>
    </row>
    <row r="402" spans="1:12" ht="31.5" customHeight="1" x14ac:dyDescent="0.15">
      <c r="A402" s="147" t="s">
        <v>638</v>
      </c>
      <c r="B402" s="147">
        <v>6430</v>
      </c>
      <c r="C402" s="50" t="s">
        <v>1257</v>
      </c>
      <c r="D402" s="335"/>
      <c r="E402" s="336"/>
      <c r="F402" s="188"/>
      <c r="G402" s="152"/>
      <c r="H402" s="148" t="s">
        <v>546</v>
      </c>
      <c r="I402" s="157" t="s">
        <v>622</v>
      </c>
      <c r="J402" s="339"/>
      <c r="K402" s="124">
        <f>ROUND($K388*45/1000,0)</f>
        <v>45</v>
      </c>
      <c r="L402" s="188"/>
    </row>
    <row r="403" spans="1:12" ht="31.5" customHeight="1" x14ac:dyDescent="0.15">
      <c r="A403" s="147" t="s">
        <v>638</v>
      </c>
      <c r="B403" s="147">
        <v>6431</v>
      </c>
      <c r="C403" s="50" t="s">
        <v>1258</v>
      </c>
      <c r="D403" s="335"/>
      <c r="E403" s="336"/>
      <c r="F403" s="188"/>
      <c r="G403" s="152"/>
      <c r="H403" s="148" t="s">
        <v>548</v>
      </c>
      <c r="I403" s="157" t="s">
        <v>623</v>
      </c>
      <c r="J403" s="339"/>
      <c r="K403" s="124">
        <f>ROUND($K388*53/1000,0)</f>
        <v>53</v>
      </c>
      <c r="L403" s="188"/>
    </row>
    <row r="404" spans="1:12" ht="31.5" customHeight="1" x14ac:dyDescent="0.15">
      <c r="A404" s="147" t="s">
        <v>638</v>
      </c>
      <c r="B404" s="147">
        <v>6432</v>
      </c>
      <c r="C404" s="50" t="s">
        <v>1259</v>
      </c>
      <c r="D404" s="335"/>
      <c r="E404" s="336"/>
      <c r="F404" s="188"/>
      <c r="G404" s="152"/>
      <c r="H404" s="148" t="s">
        <v>550</v>
      </c>
      <c r="I404" s="157" t="s">
        <v>624</v>
      </c>
      <c r="J404" s="339"/>
      <c r="K404" s="124">
        <f>ROUND($K388*43/1000,0)</f>
        <v>43</v>
      </c>
      <c r="L404" s="188"/>
    </row>
    <row r="405" spans="1:12" ht="31.5" customHeight="1" x14ac:dyDescent="0.15">
      <c r="A405" s="147" t="s">
        <v>638</v>
      </c>
      <c r="B405" s="147">
        <v>6433</v>
      </c>
      <c r="C405" s="50" t="s">
        <v>1260</v>
      </c>
      <c r="D405" s="335"/>
      <c r="E405" s="336"/>
      <c r="F405" s="188"/>
      <c r="G405" s="152"/>
      <c r="H405" s="148" t="s">
        <v>552</v>
      </c>
      <c r="I405" s="157" t="s">
        <v>625</v>
      </c>
      <c r="J405" s="339"/>
      <c r="K405" s="124">
        <f>ROUND($K388*44/1000,0)</f>
        <v>44</v>
      </c>
      <c r="L405" s="188"/>
    </row>
    <row r="406" spans="1:12" ht="31.5" customHeight="1" x14ac:dyDescent="0.15">
      <c r="A406" s="147" t="s">
        <v>638</v>
      </c>
      <c r="B406" s="147">
        <v>6434</v>
      </c>
      <c r="C406" s="50" t="s">
        <v>1261</v>
      </c>
      <c r="D406" s="335"/>
      <c r="E406" s="336"/>
      <c r="F406" s="188"/>
      <c r="G406" s="152"/>
      <c r="H406" s="148" t="s">
        <v>554</v>
      </c>
      <c r="I406" s="157" t="s">
        <v>626</v>
      </c>
      <c r="J406" s="339"/>
      <c r="K406" s="124">
        <f>ROUND($K388*33/1000,0)</f>
        <v>33</v>
      </c>
      <c r="L406" s="188"/>
    </row>
    <row r="407" spans="1:12" ht="31.5" customHeight="1" x14ac:dyDescent="0.15">
      <c r="A407" s="147" t="s">
        <v>638</v>
      </c>
      <c r="B407" s="147">
        <v>8319</v>
      </c>
      <c r="C407" s="50" t="s">
        <v>1646</v>
      </c>
      <c r="D407" s="335"/>
      <c r="E407" s="336"/>
      <c r="F407" s="188"/>
      <c r="G407" s="152" t="s">
        <v>326</v>
      </c>
      <c r="H407" s="162"/>
      <c r="I407" s="157" t="s">
        <v>369</v>
      </c>
      <c r="J407" s="339"/>
      <c r="K407" s="124">
        <f>ROUND(-$K388*1/100,0)</f>
        <v>-10</v>
      </c>
      <c r="L407" s="188"/>
    </row>
    <row r="408" spans="1:12" ht="31.5" customHeight="1" x14ac:dyDescent="0.15">
      <c r="A408" s="147" t="s">
        <v>638</v>
      </c>
      <c r="B408" s="147">
        <v>9319</v>
      </c>
      <c r="C408" s="50" t="s">
        <v>1647</v>
      </c>
      <c r="D408" s="335"/>
      <c r="E408" s="336"/>
      <c r="F408" s="189"/>
      <c r="G408" s="152" t="s">
        <v>371</v>
      </c>
      <c r="H408" s="162"/>
      <c r="I408" s="157" t="s">
        <v>369</v>
      </c>
      <c r="J408" s="339"/>
      <c r="K408" s="124">
        <f>ROUND(-$K388*1/100,0)</f>
        <v>-10</v>
      </c>
      <c r="L408" s="189"/>
    </row>
    <row r="409" spans="1:12" ht="31.5" customHeight="1" x14ac:dyDescent="0.15">
      <c r="A409" s="147" t="s">
        <v>638</v>
      </c>
      <c r="B409" s="147">
        <v>1421</v>
      </c>
      <c r="C409" s="50" t="s">
        <v>1648</v>
      </c>
      <c r="D409" s="335"/>
      <c r="E409" s="336"/>
      <c r="F409" s="319" t="s">
        <v>359</v>
      </c>
      <c r="G409" s="332" t="s">
        <v>318</v>
      </c>
      <c r="H409" s="340"/>
      <c r="I409" s="307"/>
      <c r="J409" s="339"/>
      <c r="K409" s="124">
        <v>41</v>
      </c>
      <c r="L409" s="187" t="s">
        <v>10</v>
      </c>
    </row>
    <row r="410" spans="1:12" ht="31.5" customHeight="1" x14ac:dyDescent="0.15">
      <c r="A410" s="147" t="s">
        <v>638</v>
      </c>
      <c r="B410" s="147">
        <v>1422</v>
      </c>
      <c r="C410" s="50" t="s">
        <v>1649</v>
      </c>
      <c r="D410" s="335"/>
      <c r="E410" s="336"/>
      <c r="F410" s="320"/>
      <c r="G410" s="59" t="s">
        <v>1524</v>
      </c>
      <c r="H410" s="148"/>
      <c r="I410" s="157" t="s">
        <v>1543</v>
      </c>
      <c r="J410" s="339"/>
      <c r="K410" s="124">
        <f>ROUND($K409*92/1000,0)</f>
        <v>4</v>
      </c>
      <c r="L410" s="188"/>
    </row>
    <row r="411" spans="1:12" ht="31.5" customHeight="1" x14ac:dyDescent="0.15">
      <c r="A411" s="147" t="s">
        <v>638</v>
      </c>
      <c r="B411" s="147">
        <v>1423</v>
      </c>
      <c r="C411" s="50" t="s">
        <v>1650</v>
      </c>
      <c r="D411" s="335"/>
      <c r="E411" s="336"/>
      <c r="F411" s="320"/>
      <c r="G411" s="59" t="s">
        <v>1526</v>
      </c>
      <c r="H411" s="148"/>
      <c r="I411" s="157" t="s">
        <v>1545</v>
      </c>
      <c r="J411" s="339"/>
      <c r="K411" s="124">
        <f>ROUND($K409*90/1000,0)</f>
        <v>4</v>
      </c>
      <c r="L411" s="188"/>
    </row>
    <row r="412" spans="1:12" ht="31.5" customHeight="1" x14ac:dyDescent="0.15">
      <c r="A412" s="147" t="s">
        <v>638</v>
      </c>
      <c r="B412" s="147">
        <v>1424</v>
      </c>
      <c r="C412" s="50" t="s">
        <v>1651</v>
      </c>
      <c r="D412" s="335"/>
      <c r="E412" s="336"/>
      <c r="F412" s="320"/>
      <c r="G412" s="59" t="s">
        <v>1528</v>
      </c>
      <c r="H412" s="148"/>
      <c r="I412" s="157" t="s">
        <v>1547</v>
      </c>
      <c r="J412" s="339"/>
      <c r="K412" s="124">
        <f>ROUND($K409*80/1000,0)</f>
        <v>3</v>
      </c>
      <c r="L412" s="188"/>
    </row>
    <row r="413" spans="1:12" ht="31.5" customHeight="1" x14ac:dyDescent="0.15">
      <c r="A413" s="147" t="s">
        <v>638</v>
      </c>
      <c r="B413" s="147">
        <v>6440</v>
      </c>
      <c r="C413" s="50" t="s">
        <v>1262</v>
      </c>
      <c r="D413" s="335"/>
      <c r="E413" s="336"/>
      <c r="F413" s="320"/>
      <c r="G413" s="59" t="s">
        <v>1530</v>
      </c>
      <c r="H413" s="148"/>
      <c r="I413" s="157" t="s">
        <v>612</v>
      </c>
      <c r="J413" s="339"/>
      <c r="K413" s="124">
        <f>ROUND($K409*64/1000,0)</f>
        <v>3</v>
      </c>
      <c r="L413" s="188"/>
    </row>
    <row r="414" spans="1:12" ht="31.5" customHeight="1" x14ac:dyDescent="0.15">
      <c r="A414" s="147" t="s">
        <v>638</v>
      </c>
      <c r="B414" s="147">
        <v>6441</v>
      </c>
      <c r="C414" s="50" t="s">
        <v>1263</v>
      </c>
      <c r="D414" s="335"/>
      <c r="E414" s="336"/>
      <c r="F414" s="320"/>
      <c r="G414" s="59" t="s">
        <v>1531</v>
      </c>
      <c r="H414" s="148" t="s">
        <v>527</v>
      </c>
      <c r="I414" s="157" t="s">
        <v>629</v>
      </c>
      <c r="J414" s="339"/>
      <c r="K414" s="124">
        <f>ROUND($K409*81/1000,0)</f>
        <v>3</v>
      </c>
      <c r="L414" s="188"/>
    </row>
    <row r="415" spans="1:12" ht="31.5" customHeight="1" x14ac:dyDescent="0.15">
      <c r="A415" s="147" t="s">
        <v>638</v>
      </c>
      <c r="B415" s="147">
        <v>6442</v>
      </c>
      <c r="C415" s="50" t="s">
        <v>1264</v>
      </c>
      <c r="D415" s="335"/>
      <c r="E415" s="336"/>
      <c r="F415" s="320"/>
      <c r="G415" s="152"/>
      <c r="H415" s="148" t="s">
        <v>530</v>
      </c>
      <c r="I415" s="157" t="s">
        <v>614</v>
      </c>
      <c r="J415" s="339"/>
      <c r="K415" s="124">
        <f>ROUND($K409*76/1000,0)</f>
        <v>3</v>
      </c>
      <c r="L415" s="188"/>
    </row>
    <row r="416" spans="1:12" ht="31.5" customHeight="1" x14ac:dyDescent="0.15">
      <c r="A416" s="147" t="s">
        <v>638</v>
      </c>
      <c r="B416" s="147">
        <v>6443</v>
      </c>
      <c r="C416" s="50" t="s">
        <v>1265</v>
      </c>
      <c r="D416" s="335"/>
      <c r="E416" s="336"/>
      <c r="F416" s="320"/>
      <c r="G416" s="152"/>
      <c r="H416" s="148" t="s">
        <v>532</v>
      </c>
      <c r="I416" s="157" t="s">
        <v>615</v>
      </c>
      <c r="J416" s="339"/>
      <c r="K416" s="124">
        <f>ROUND($K409*79/1000,0)</f>
        <v>3</v>
      </c>
      <c r="L416" s="188"/>
    </row>
    <row r="417" spans="1:12" ht="31.5" customHeight="1" x14ac:dyDescent="0.15">
      <c r="A417" s="147" t="s">
        <v>638</v>
      </c>
      <c r="B417" s="147">
        <v>6444</v>
      </c>
      <c r="C417" s="50" t="s">
        <v>1266</v>
      </c>
      <c r="D417" s="335"/>
      <c r="E417" s="336"/>
      <c r="F417" s="320"/>
      <c r="G417" s="152"/>
      <c r="H417" s="148" t="s">
        <v>534</v>
      </c>
      <c r="I417" s="157" t="s">
        <v>616</v>
      </c>
      <c r="J417" s="339"/>
      <c r="K417" s="124">
        <f>ROUND($K409*74/1000,0)</f>
        <v>3</v>
      </c>
      <c r="L417" s="188"/>
    </row>
    <row r="418" spans="1:12" ht="31.5" customHeight="1" x14ac:dyDescent="0.15">
      <c r="A418" s="147" t="s">
        <v>638</v>
      </c>
      <c r="B418" s="147">
        <v>6445</v>
      </c>
      <c r="C418" s="50" t="s">
        <v>1267</v>
      </c>
      <c r="D418" s="335"/>
      <c r="E418" s="336"/>
      <c r="F418" s="320"/>
      <c r="G418" s="152"/>
      <c r="H418" s="148" t="s">
        <v>536</v>
      </c>
      <c r="I418" s="157" t="s">
        <v>617</v>
      </c>
      <c r="J418" s="339"/>
      <c r="K418" s="124">
        <f>ROUND($K409*65/1000,0)</f>
        <v>3</v>
      </c>
      <c r="L418" s="188"/>
    </row>
    <row r="419" spans="1:12" ht="31.5" customHeight="1" x14ac:dyDescent="0.15">
      <c r="A419" s="147" t="s">
        <v>638</v>
      </c>
      <c r="B419" s="147">
        <v>6446</v>
      </c>
      <c r="C419" s="50" t="s">
        <v>1268</v>
      </c>
      <c r="D419" s="335"/>
      <c r="E419" s="336"/>
      <c r="F419" s="320"/>
      <c r="G419" s="152"/>
      <c r="H419" s="148" t="s">
        <v>538</v>
      </c>
      <c r="I419" s="157" t="s">
        <v>618</v>
      </c>
      <c r="J419" s="339"/>
      <c r="K419" s="124">
        <f>ROUND($K409*63/1000,0)</f>
        <v>3</v>
      </c>
      <c r="L419" s="188"/>
    </row>
    <row r="420" spans="1:12" ht="31.5" customHeight="1" x14ac:dyDescent="0.15">
      <c r="A420" s="147" t="s">
        <v>638</v>
      </c>
      <c r="B420" s="147">
        <v>6447</v>
      </c>
      <c r="C420" s="50" t="s">
        <v>1269</v>
      </c>
      <c r="D420" s="335"/>
      <c r="E420" s="336"/>
      <c r="F420" s="320"/>
      <c r="G420" s="152"/>
      <c r="H420" s="148" t="s">
        <v>540</v>
      </c>
      <c r="I420" s="157" t="s">
        <v>619</v>
      </c>
      <c r="J420" s="339"/>
      <c r="K420" s="124">
        <f>ROUND($K409*56/1000,0)</f>
        <v>2</v>
      </c>
      <c r="L420" s="188"/>
    </row>
    <row r="421" spans="1:12" ht="31.5" customHeight="1" x14ac:dyDescent="0.15">
      <c r="A421" s="147" t="s">
        <v>638</v>
      </c>
      <c r="B421" s="147">
        <v>6448</v>
      </c>
      <c r="C421" s="50" t="s">
        <v>1270</v>
      </c>
      <c r="D421" s="335"/>
      <c r="E421" s="336"/>
      <c r="F421" s="320"/>
      <c r="G421" s="152"/>
      <c r="H421" s="148" t="s">
        <v>542</v>
      </c>
      <c r="I421" s="157" t="s">
        <v>620</v>
      </c>
      <c r="J421" s="339"/>
      <c r="K421" s="124">
        <f>ROUND($K409*69/1000,0)</f>
        <v>3</v>
      </c>
      <c r="L421" s="188"/>
    </row>
    <row r="422" spans="1:12" ht="31.5" customHeight="1" x14ac:dyDescent="0.15">
      <c r="A422" s="147" t="s">
        <v>638</v>
      </c>
      <c r="B422" s="147">
        <v>6449</v>
      </c>
      <c r="C422" s="50" t="s">
        <v>1271</v>
      </c>
      <c r="D422" s="335"/>
      <c r="E422" s="336"/>
      <c r="F422" s="320"/>
      <c r="G422" s="152"/>
      <c r="H422" s="148" t="s">
        <v>544</v>
      </c>
      <c r="I422" s="157" t="s">
        <v>621</v>
      </c>
      <c r="J422" s="339"/>
      <c r="K422" s="124">
        <f>ROUND($K409*54/1000,0)</f>
        <v>2</v>
      </c>
      <c r="L422" s="188"/>
    </row>
    <row r="423" spans="1:12" ht="31.5" customHeight="1" x14ac:dyDescent="0.15">
      <c r="A423" s="147" t="s">
        <v>638</v>
      </c>
      <c r="B423" s="147">
        <v>6450</v>
      </c>
      <c r="C423" s="50" t="s">
        <v>1272</v>
      </c>
      <c r="D423" s="335"/>
      <c r="E423" s="336"/>
      <c r="F423" s="320"/>
      <c r="G423" s="152"/>
      <c r="H423" s="148" t="s">
        <v>546</v>
      </c>
      <c r="I423" s="157" t="s">
        <v>622</v>
      </c>
      <c r="J423" s="339"/>
      <c r="K423" s="124">
        <f>ROUND($K409*45/1000,0)</f>
        <v>2</v>
      </c>
      <c r="L423" s="188"/>
    </row>
    <row r="424" spans="1:12" ht="31.5" customHeight="1" x14ac:dyDescent="0.15">
      <c r="A424" s="147" t="s">
        <v>638</v>
      </c>
      <c r="B424" s="147">
        <v>6451</v>
      </c>
      <c r="C424" s="50" t="s">
        <v>1273</v>
      </c>
      <c r="D424" s="335"/>
      <c r="E424" s="336"/>
      <c r="F424" s="320"/>
      <c r="G424" s="152"/>
      <c r="H424" s="148" t="s">
        <v>548</v>
      </c>
      <c r="I424" s="157" t="s">
        <v>623</v>
      </c>
      <c r="J424" s="339"/>
      <c r="K424" s="124">
        <f>ROUND($K409*53/1000,0)</f>
        <v>2</v>
      </c>
      <c r="L424" s="188"/>
    </row>
    <row r="425" spans="1:12" ht="31.5" customHeight="1" x14ac:dyDescent="0.15">
      <c r="A425" s="147" t="s">
        <v>638</v>
      </c>
      <c r="B425" s="147">
        <v>6452</v>
      </c>
      <c r="C425" s="50" t="s">
        <v>1274</v>
      </c>
      <c r="D425" s="335"/>
      <c r="E425" s="336"/>
      <c r="F425" s="320"/>
      <c r="G425" s="152"/>
      <c r="H425" s="148" t="s">
        <v>550</v>
      </c>
      <c r="I425" s="157" t="s">
        <v>624</v>
      </c>
      <c r="J425" s="339"/>
      <c r="K425" s="124">
        <f>ROUND($K409*43/1000,0)</f>
        <v>2</v>
      </c>
      <c r="L425" s="188"/>
    </row>
    <row r="426" spans="1:12" ht="31.5" customHeight="1" x14ac:dyDescent="0.15">
      <c r="A426" s="147" t="s">
        <v>638</v>
      </c>
      <c r="B426" s="147">
        <v>6453</v>
      </c>
      <c r="C426" s="50" t="s">
        <v>1275</v>
      </c>
      <c r="D426" s="335"/>
      <c r="E426" s="336"/>
      <c r="F426" s="320"/>
      <c r="G426" s="152"/>
      <c r="H426" s="148" t="s">
        <v>552</v>
      </c>
      <c r="I426" s="157" t="s">
        <v>625</v>
      </c>
      <c r="J426" s="339"/>
      <c r="K426" s="124">
        <f>ROUND($K409*44/1000,0)</f>
        <v>2</v>
      </c>
      <c r="L426" s="188"/>
    </row>
    <row r="427" spans="1:12" ht="31.5" customHeight="1" x14ac:dyDescent="0.15">
      <c r="A427" s="147" t="s">
        <v>638</v>
      </c>
      <c r="B427" s="147">
        <v>6454</v>
      </c>
      <c r="C427" s="50" t="s">
        <v>1276</v>
      </c>
      <c r="D427" s="335"/>
      <c r="E427" s="336"/>
      <c r="F427" s="320"/>
      <c r="G427" s="152"/>
      <c r="H427" s="148" t="s">
        <v>554</v>
      </c>
      <c r="I427" s="157" t="s">
        <v>626</v>
      </c>
      <c r="J427" s="339"/>
      <c r="K427" s="124">
        <f>ROUND($K409*33/1000,0)</f>
        <v>1</v>
      </c>
      <c r="L427" s="188"/>
    </row>
    <row r="428" spans="1:12" ht="31.5" customHeight="1" x14ac:dyDescent="0.15">
      <c r="A428" s="147" t="s">
        <v>638</v>
      </c>
      <c r="B428" s="147">
        <v>8220</v>
      </c>
      <c r="C428" s="50" t="s">
        <v>1652</v>
      </c>
      <c r="D428" s="335"/>
      <c r="E428" s="336"/>
      <c r="F428" s="320"/>
      <c r="G428" s="152" t="s">
        <v>326</v>
      </c>
      <c r="H428" s="162"/>
      <c r="I428" s="157" t="s">
        <v>369</v>
      </c>
      <c r="J428" s="339"/>
      <c r="K428" s="124">
        <v>-1</v>
      </c>
      <c r="L428" s="188"/>
    </row>
    <row r="429" spans="1:12" ht="31.5" customHeight="1" x14ac:dyDescent="0.15">
      <c r="A429" s="147" t="s">
        <v>638</v>
      </c>
      <c r="B429" s="147">
        <v>9220</v>
      </c>
      <c r="C429" s="50" t="s">
        <v>1653</v>
      </c>
      <c r="D429" s="335"/>
      <c r="E429" s="336"/>
      <c r="F429" s="320"/>
      <c r="G429" s="152" t="s">
        <v>371</v>
      </c>
      <c r="H429" s="162"/>
      <c r="I429" s="157" t="s">
        <v>369</v>
      </c>
      <c r="J429" s="339"/>
      <c r="K429" s="124">
        <v>-1</v>
      </c>
      <c r="L429" s="188"/>
    </row>
    <row r="430" spans="1:12" s="127" customFormat="1" ht="31.5" customHeight="1" x14ac:dyDescent="0.15">
      <c r="A430" s="147" t="s">
        <v>638</v>
      </c>
      <c r="B430" s="147">
        <v>1467</v>
      </c>
      <c r="C430" s="50" t="s">
        <v>1654</v>
      </c>
      <c r="D430" s="335"/>
      <c r="E430" s="336"/>
      <c r="F430" s="320"/>
      <c r="G430" s="332" t="s">
        <v>503</v>
      </c>
      <c r="H430" s="340"/>
      <c r="I430" s="307"/>
      <c r="J430" s="339"/>
      <c r="K430" s="124">
        <v>33</v>
      </c>
      <c r="L430" s="188"/>
    </row>
    <row r="431" spans="1:12" s="127" customFormat="1" ht="31.5" customHeight="1" x14ac:dyDescent="0.15">
      <c r="A431" s="147" t="s">
        <v>638</v>
      </c>
      <c r="B431" s="147">
        <v>1468</v>
      </c>
      <c r="C431" s="50" t="s">
        <v>1655</v>
      </c>
      <c r="D431" s="335"/>
      <c r="E431" s="336"/>
      <c r="F431" s="320"/>
      <c r="G431" s="59" t="s">
        <v>1524</v>
      </c>
      <c r="H431" s="148"/>
      <c r="I431" s="157" t="s">
        <v>1543</v>
      </c>
      <c r="J431" s="339"/>
      <c r="K431" s="124">
        <f>ROUND($K430*92/1000,0)</f>
        <v>3</v>
      </c>
      <c r="L431" s="188"/>
    </row>
    <row r="432" spans="1:12" s="127" customFormat="1" ht="31.5" customHeight="1" x14ac:dyDescent="0.15">
      <c r="A432" s="147" t="s">
        <v>638</v>
      </c>
      <c r="B432" s="147">
        <v>1469</v>
      </c>
      <c r="C432" s="50" t="s">
        <v>1656</v>
      </c>
      <c r="D432" s="335"/>
      <c r="E432" s="336"/>
      <c r="F432" s="320"/>
      <c r="G432" s="59" t="s">
        <v>1526</v>
      </c>
      <c r="H432" s="148"/>
      <c r="I432" s="157" t="s">
        <v>1545</v>
      </c>
      <c r="J432" s="339"/>
      <c r="K432" s="124">
        <f>ROUND($K430*90/1000,0)</f>
        <v>3</v>
      </c>
      <c r="L432" s="188"/>
    </row>
    <row r="433" spans="1:12" s="127" customFormat="1" ht="31.5" customHeight="1" x14ac:dyDescent="0.15">
      <c r="A433" s="147" t="s">
        <v>638</v>
      </c>
      <c r="B433" s="147">
        <v>1470</v>
      </c>
      <c r="C433" s="50" t="s">
        <v>1657</v>
      </c>
      <c r="D433" s="335"/>
      <c r="E433" s="336"/>
      <c r="F433" s="320"/>
      <c r="G433" s="59" t="s">
        <v>1528</v>
      </c>
      <c r="H433" s="148"/>
      <c r="I433" s="157" t="s">
        <v>1547</v>
      </c>
      <c r="J433" s="339"/>
      <c r="K433" s="124">
        <f>ROUND($K430*80/1000,0)</f>
        <v>3</v>
      </c>
      <c r="L433" s="188"/>
    </row>
    <row r="434" spans="1:12" s="127" customFormat="1" ht="31.5" customHeight="1" x14ac:dyDescent="0.15">
      <c r="A434" s="147" t="s">
        <v>638</v>
      </c>
      <c r="B434" s="147">
        <v>6460</v>
      </c>
      <c r="C434" s="50" t="s">
        <v>1277</v>
      </c>
      <c r="D434" s="335"/>
      <c r="E434" s="336"/>
      <c r="F434" s="320"/>
      <c r="G434" s="59" t="s">
        <v>1530</v>
      </c>
      <c r="H434" s="148"/>
      <c r="I434" s="157" t="s">
        <v>612</v>
      </c>
      <c r="J434" s="339"/>
      <c r="K434" s="124">
        <f>ROUND($K430*64/1000,0)</f>
        <v>2</v>
      </c>
      <c r="L434" s="188"/>
    </row>
    <row r="435" spans="1:12" s="127" customFormat="1" ht="31.5" customHeight="1" x14ac:dyDescent="0.15">
      <c r="A435" s="147" t="s">
        <v>638</v>
      </c>
      <c r="B435" s="147">
        <v>6461</v>
      </c>
      <c r="C435" s="50" t="s">
        <v>1278</v>
      </c>
      <c r="D435" s="335"/>
      <c r="E435" s="336"/>
      <c r="F435" s="320"/>
      <c r="G435" s="59" t="s">
        <v>1531</v>
      </c>
      <c r="H435" s="148" t="s">
        <v>527</v>
      </c>
      <c r="I435" s="157" t="s">
        <v>629</v>
      </c>
      <c r="J435" s="339"/>
      <c r="K435" s="124">
        <f>ROUND($K430*81/1000,0)</f>
        <v>3</v>
      </c>
      <c r="L435" s="188"/>
    </row>
    <row r="436" spans="1:12" s="127" customFormat="1" ht="31.5" customHeight="1" x14ac:dyDescent="0.15">
      <c r="A436" s="147" t="s">
        <v>638</v>
      </c>
      <c r="B436" s="147">
        <v>6462</v>
      </c>
      <c r="C436" s="50" t="s">
        <v>1279</v>
      </c>
      <c r="D436" s="335"/>
      <c r="E436" s="336"/>
      <c r="F436" s="320"/>
      <c r="G436" s="152"/>
      <c r="H436" s="148" t="s">
        <v>530</v>
      </c>
      <c r="I436" s="157" t="s">
        <v>614</v>
      </c>
      <c r="J436" s="339"/>
      <c r="K436" s="124">
        <f>ROUND($K430*76/1000,0)</f>
        <v>3</v>
      </c>
      <c r="L436" s="188"/>
    </row>
    <row r="437" spans="1:12" s="127" customFormat="1" ht="31.5" customHeight="1" x14ac:dyDescent="0.15">
      <c r="A437" s="147" t="s">
        <v>638</v>
      </c>
      <c r="B437" s="147">
        <v>6463</v>
      </c>
      <c r="C437" s="50" t="s">
        <v>1280</v>
      </c>
      <c r="D437" s="335"/>
      <c r="E437" s="336"/>
      <c r="F437" s="320"/>
      <c r="G437" s="152"/>
      <c r="H437" s="148" t="s">
        <v>532</v>
      </c>
      <c r="I437" s="157" t="s">
        <v>615</v>
      </c>
      <c r="J437" s="339"/>
      <c r="K437" s="124">
        <f>ROUND($K430*79/1000,0)</f>
        <v>3</v>
      </c>
      <c r="L437" s="188"/>
    </row>
    <row r="438" spans="1:12" s="127" customFormat="1" ht="31.5" customHeight="1" x14ac:dyDescent="0.15">
      <c r="A438" s="147" t="s">
        <v>638</v>
      </c>
      <c r="B438" s="147">
        <v>6464</v>
      </c>
      <c r="C438" s="50" t="s">
        <v>1281</v>
      </c>
      <c r="D438" s="335"/>
      <c r="E438" s="336"/>
      <c r="F438" s="320"/>
      <c r="G438" s="152"/>
      <c r="H438" s="148" t="s">
        <v>534</v>
      </c>
      <c r="I438" s="157" t="s">
        <v>616</v>
      </c>
      <c r="J438" s="339"/>
      <c r="K438" s="124">
        <f>ROUND($K430*74/1000,0)</f>
        <v>2</v>
      </c>
      <c r="L438" s="188"/>
    </row>
    <row r="439" spans="1:12" s="127" customFormat="1" ht="31.5" customHeight="1" x14ac:dyDescent="0.15">
      <c r="A439" s="147" t="s">
        <v>638</v>
      </c>
      <c r="B439" s="147">
        <v>6465</v>
      </c>
      <c r="C439" s="50" t="s">
        <v>1282</v>
      </c>
      <c r="D439" s="335"/>
      <c r="E439" s="336"/>
      <c r="F439" s="320"/>
      <c r="G439" s="152"/>
      <c r="H439" s="148" t="s">
        <v>536</v>
      </c>
      <c r="I439" s="157" t="s">
        <v>617</v>
      </c>
      <c r="J439" s="339"/>
      <c r="K439" s="124">
        <f>ROUND($K430*65/1000,0)</f>
        <v>2</v>
      </c>
      <c r="L439" s="188"/>
    </row>
    <row r="440" spans="1:12" s="127" customFormat="1" ht="31.5" customHeight="1" x14ac:dyDescent="0.15">
      <c r="A440" s="147" t="s">
        <v>638</v>
      </c>
      <c r="B440" s="147">
        <v>6466</v>
      </c>
      <c r="C440" s="50" t="s">
        <v>1283</v>
      </c>
      <c r="D440" s="335"/>
      <c r="E440" s="336"/>
      <c r="F440" s="320"/>
      <c r="G440" s="152"/>
      <c r="H440" s="148" t="s">
        <v>538</v>
      </c>
      <c r="I440" s="157" t="s">
        <v>618</v>
      </c>
      <c r="J440" s="339"/>
      <c r="K440" s="124">
        <f>ROUND($K430*63/1000,0)</f>
        <v>2</v>
      </c>
      <c r="L440" s="188"/>
    </row>
    <row r="441" spans="1:12" s="127" customFormat="1" ht="31.5" customHeight="1" x14ac:dyDescent="0.15">
      <c r="A441" s="147" t="s">
        <v>638</v>
      </c>
      <c r="B441" s="147">
        <v>6467</v>
      </c>
      <c r="C441" s="50" t="s">
        <v>1284</v>
      </c>
      <c r="D441" s="335"/>
      <c r="E441" s="336"/>
      <c r="F441" s="320"/>
      <c r="G441" s="152"/>
      <c r="H441" s="148" t="s">
        <v>540</v>
      </c>
      <c r="I441" s="157" t="s">
        <v>619</v>
      </c>
      <c r="J441" s="339"/>
      <c r="K441" s="124">
        <f>ROUND($K430*56/1000,0)</f>
        <v>2</v>
      </c>
      <c r="L441" s="188"/>
    </row>
    <row r="442" spans="1:12" s="127" customFormat="1" ht="31.5" customHeight="1" x14ac:dyDescent="0.15">
      <c r="A442" s="147" t="s">
        <v>638</v>
      </c>
      <c r="B442" s="147">
        <v>6468</v>
      </c>
      <c r="C442" s="50" t="s">
        <v>1285</v>
      </c>
      <c r="D442" s="335"/>
      <c r="E442" s="336"/>
      <c r="F442" s="320"/>
      <c r="G442" s="152"/>
      <c r="H442" s="148" t="s">
        <v>542</v>
      </c>
      <c r="I442" s="157" t="s">
        <v>620</v>
      </c>
      <c r="J442" s="339"/>
      <c r="K442" s="124">
        <f>ROUND($K430*69/1000,0)</f>
        <v>2</v>
      </c>
      <c r="L442" s="188"/>
    </row>
    <row r="443" spans="1:12" s="127" customFormat="1" ht="31.5" customHeight="1" x14ac:dyDescent="0.15">
      <c r="A443" s="147" t="s">
        <v>638</v>
      </c>
      <c r="B443" s="147">
        <v>6469</v>
      </c>
      <c r="C443" s="50" t="s">
        <v>1286</v>
      </c>
      <c r="D443" s="335"/>
      <c r="E443" s="336"/>
      <c r="F443" s="320"/>
      <c r="G443" s="152"/>
      <c r="H443" s="148" t="s">
        <v>544</v>
      </c>
      <c r="I443" s="157" t="s">
        <v>621</v>
      </c>
      <c r="J443" s="339"/>
      <c r="K443" s="124">
        <f>ROUND($K430*54/1000,0)</f>
        <v>2</v>
      </c>
      <c r="L443" s="188"/>
    </row>
    <row r="444" spans="1:12" s="127" customFormat="1" ht="31.5" customHeight="1" x14ac:dyDescent="0.15">
      <c r="A444" s="147" t="s">
        <v>638</v>
      </c>
      <c r="B444" s="147">
        <v>6470</v>
      </c>
      <c r="C444" s="50" t="s">
        <v>1287</v>
      </c>
      <c r="D444" s="335"/>
      <c r="E444" s="336"/>
      <c r="F444" s="320"/>
      <c r="G444" s="152"/>
      <c r="H444" s="148" t="s">
        <v>546</v>
      </c>
      <c r="I444" s="157" t="s">
        <v>622</v>
      </c>
      <c r="J444" s="339"/>
      <c r="K444" s="124">
        <f>ROUND($K430*45/1000,0)</f>
        <v>1</v>
      </c>
      <c r="L444" s="188"/>
    </row>
    <row r="445" spans="1:12" s="127" customFormat="1" ht="31.5" customHeight="1" x14ac:dyDescent="0.15">
      <c r="A445" s="147" t="s">
        <v>638</v>
      </c>
      <c r="B445" s="147">
        <v>6471</v>
      </c>
      <c r="C445" s="50" t="s">
        <v>1288</v>
      </c>
      <c r="D445" s="335"/>
      <c r="E445" s="336"/>
      <c r="F445" s="320"/>
      <c r="G445" s="152"/>
      <c r="H445" s="148" t="s">
        <v>548</v>
      </c>
      <c r="I445" s="157" t="s">
        <v>623</v>
      </c>
      <c r="J445" s="339"/>
      <c r="K445" s="124">
        <f>ROUND($K430*53/1000,0)</f>
        <v>2</v>
      </c>
      <c r="L445" s="188"/>
    </row>
    <row r="446" spans="1:12" s="127" customFormat="1" ht="31.5" customHeight="1" x14ac:dyDescent="0.15">
      <c r="A446" s="147" t="s">
        <v>638</v>
      </c>
      <c r="B446" s="147">
        <v>6472</v>
      </c>
      <c r="C446" s="50" t="s">
        <v>1289</v>
      </c>
      <c r="D446" s="335"/>
      <c r="E446" s="336"/>
      <c r="F446" s="320"/>
      <c r="G446" s="152"/>
      <c r="H446" s="148" t="s">
        <v>550</v>
      </c>
      <c r="I446" s="157" t="s">
        <v>624</v>
      </c>
      <c r="J446" s="339"/>
      <c r="K446" s="124">
        <f>ROUND($K430*43/1000,0)</f>
        <v>1</v>
      </c>
      <c r="L446" s="188"/>
    </row>
    <row r="447" spans="1:12" s="127" customFormat="1" ht="31.5" customHeight="1" x14ac:dyDescent="0.15">
      <c r="A447" s="147" t="s">
        <v>638</v>
      </c>
      <c r="B447" s="147">
        <v>6473</v>
      </c>
      <c r="C447" s="50" t="s">
        <v>1290</v>
      </c>
      <c r="D447" s="335"/>
      <c r="E447" s="336"/>
      <c r="F447" s="320"/>
      <c r="G447" s="152"/>
      <c r="H447" s="148" t="s">
        <v>552</v>
      </c>
      <c r="I447" s="157" t="s">
        <v>625</v>
      </c>
      <c r="J447" s="339"/>
      <c r="K447" s="124">
        <f>ROUND($K430*44/1000,0)</f>
        <v>1</v>
      </c>
      <c r="L447" s="188"/>
    </row>
    <row r="448" spans="1:12" s="127" customFormat="1" ht="31.5" customHeight="1" x14ac:dyDescent="0.15">
      <c r="A448" s="147" t="s">
        <v>638</v>
      </c>
      <c r="B448" s="147">
        <v>6474</v>
      </c>
      <c r="C448" s="50" t="s">
        <v>1291</v>
      </c>
      <c r="D448" s="335"/>
      <c r="E448" s="336"/>
      <c r="F448" s="320"/>
      <c r="G448" s="152"/>
      <c r="H448" s="148" t="s">
        <v>554</v>
      </c>
      <c r="I448" s="157" t="s">
        <v>626</v>
      </c>
      <c r="J448" s="339"/>
      <c r="K448" s="124">
        <f>ROUND($K430*33/1000,0)</f>
        <v>1</v>
      </c>
      <c r="L448" s="188"/>
    </row>
    <row r="449" spans="1:12" s="127" customFormat="1" ht="31.5" customHeight="1" x14ac:dyDescent="0.15">
      <c r="A449" s="147" t="s">
        <v>638</v>
      </c>
      <c r="B449" s="147">
        <v>8320</v>
      </c>
      <c r="C449" s="50" t="s">
        <v>1658</v>
      </c>
      <c r="D449" s="335"/>
      <c r="E449" s="336"/>
      <c r="F449" s="320"/>
      <c r="G449" s="152" t="s">
        <v>326</v>
      </c>
      <c r="H449" s="162"/>
      <c r="I449" s="157" t="s">
        <v>369</v>
      </c>
      <c r="J449" s="339"/>
      <c r="K449" s="124">
        <v>-1</v>
      </c>
      <c r="L449" s="188"/>
    </row>
    <row r="450" spans="1:12" s="127" customFormat="1" ht="31.5" customHeight="1" x14ac:dyDescent="0.15">
      <c r="A450" s="147" t="s">
        <v>638</v>
      </c>
      <c r="B450" s="147">
        <v>9320</v>
      </c>
      <c r="C450" s="50" t="s">
        <v>1659</v>
      </c>
      <c r="D450" s="335"/>
      <c r="E450" s="336"/>
      <c r="F450" s="321"/>
      <c r="G450" s="152" t="s">
        <v>371</v>
      </c>
      <c r="H450" s="162"/>
      <c r="I450" s="157" t="s">
        <v>369</v>
      </c>
      <c r="J450" s="339"/>
      <c r="K450" s="124">
        <v>-1</v>
      </c>
      <c r="L450" s="189"/>
    </row>
    <row r="451" spans="1:12" ht="31.5" customHeight="1" x14ac:dyDescent="0.15">
      <c r="A451" s="147" t="s">
        <v>638</v>
      </c>
      <c r="B451" s="147">
        <v>1431</v>
      </c>
      <c r="C451" s="50" t="s">
        <v>1660</v>
      </c>
      <c r="D451" s="335"/>
      <c r="E451" s="336"/>
      <c r="F451" s="187" t="s">
        <v>26</v>
      </c>
      <c r="G451" s="332" t="s">
        <v>319</v>
      </c>
      <c r="H451" s="340"/>
      <c r="I451" s="307"/>
      <c r="J451" s="339"/>
      <c r="K451" s="124">
        <v>2535</v>
      </c>
      <c r="L451" s="187" t="s">
        <v>9</v>
      </c>
    </row>
    <row r="452" spans="1:12" ht="31.5" customHeight="1" x14ac:dyDescent="0.15">
      <c r="A452" s="147" t="s">
        <v>638</v>
      </c>
      <c r="B452" s="147">
        <v>1432</v>
      </c>
      <c r="C452" s="50" t="s">
        <v>1661</v>
      </c>
      <c r="D452" s="335"/>
      <c r="E452" s="336"/>
      <c r="F452" s="188"/>
      <c r="G452" s="59" t="s">
        <v>1524</v>
      </c>
      <c r="H452" s="148"/>
      <c r="I452" s="157" t="s">
        <v>1543</v>
      </c>
      <c r="J452" s="339"/>
      <c r="K452" s="124">
        <f>ROUND($K451*92/1000,0)</f>
        <v>233</v>
      </c>
      <c r="L452" s="188"/>
    </row>
    <row r="453" spans="1:12" ht="31.5" customHeight="1" x14ac:dyDescent="0.15">
      <c r="A453" s="147" t="s">
        <v>638</v>
      </c>
      <c r="B453" s="147">
        <v>1433</v>
      </c>
      <c r="C453" s="50" t="s">
        <v>1662</v>
      </c>
      <c r="D453" s="335"/>
      <c r="E453" s="336"/>
      <c r="F453" s="188"/>
      <c r="G453" s="59" t="s">
        <v>1526</v>
      </c>
      <c r="H453" s="148"/>
      <c r="I453" s="157" t="s">
        <v>1545</v>
      </c>
      <c r="J453" s="339"/>
      <c r="K453" s="124">
        <f>ROUND($K451*90/1000,0)</f>
        <v>228</v>
      </c>
      <c r="L453" s="188"/>
    </row>
    <row r="454" spans="1:12" ht="31.5" customHeight="1" x14ac:dyDescent="0.15">
      <c r="A454" s="147" t="s">
        <v>638</v>
      </c>
      <c r="B454" s="147">
        <v>1434</v>
      </c>
      <c r="C454" s="50" t="s">
        <v>1663</v>
      </c>
      <c r="D454" s="335"/>
      <c r="E454" s="336"/>
      <c r="F454" s="188"/>
      <c r="G454" s="59" t="s">
        <v>1528</v>
      </c>
      <c r="H454" s="148"/>
      <c r="I454" s="157" t="s">
        <v>1547</v>
      </c>
      <c r="J454" s="339"/>
      <c r="K454" s="124">
        <f>ROUND($K451*80/1000,0)</f>
        <v>203</v>
      </c>
      <c r="L454" s="188"/>
    </row>
    <row r="455" spans="1:12" ht="31.5" customHeight="1" x14ac:dyDescent="0.15">
      <c r="A455" s="147" t="s">
        <v>638</v>
      </c>
      <c r="B455" s="147">
        <v>6480</v>
      </c>
      <c r="C455" s="50" t="s">
        <v>1292</v>
      </c>
      <c r="D455" s="335"/>
      <c r="E455" s="336"/>
      <c r="F455" s="188"/>
      <c r="G455" s="59" t="s">
        <v>1530</v>
      </c>
      <c r="H455" s="148"/>
      <c r="I455" s="157" t="s">
        <v>612</v>
      </c>
      <c r="J455" s="339"/>
      <c r="K455" s="124">
        <f>ROUND($K451*64/1000,0)</f>
        <v>162</v>
      </c>
      <c r="L455" s="188"/>
    </row>
    <row r="456" spans="1:12" ht="31.5" customHeight="1" x14ac:dyDescent="0.15">
      <c r="A456" s="147" t="s">
        <v>638</v>
      </c>
      <c r="B456" s="147">
        <v>6481</v>
      </c>
      <c r="C456" s="50" t="s">
        <v>1293</v>
      </c>
      <c r="D456" s="335"/>
      <c r="E456" s="336"/>
      <c r="F456" s="188"/>
      <c r="G456" s="59" t="s">
        <v>1531</v>
      </c>
      <c r="H456" s="148" t="s">
        <v>527</v>
      </c>
      <c r="I456" s="157" t="s">
        <v>629</v>
      </c>
      <c r="J456" s="339"/>
      <c r="K456" s="124">
        <f>ROUND($K451*81/1000,0)</f>
        <v>205</v>
      </c>
      <c r="L456" s="188"/>
    </row>
    <row r="457" spans="1:12" ht="31.5" customHeight="1" x14ac:dyDescent="0.15">
      <c r="A457" s="147" t="s">
        <v>638</v>
      </c>
      <c r="B457" s="147">
        <v>6482</v>
      </c>
      <c r="C457" s="50" t="s">
        <v>1294</v>
      </c>
      <c r="D457" s="335"/>
      <c r="E457" s="336"/>
      <c r="F457" s="188"/>
      <c r="G457" s="152"/>
      <c r="H457" s="148" t="s">
        <v>530</v>
      </c>
      <c r="I457" s="157" t="s">
        <v>614</v>
      </c>
      <c r="J457" s="339"/>
      <c r="K457" s="124">
        <f>ROUND($K451*76/1000,0)</f>
        <v>193</v>
      </c>
      <c r="L457" s="188"/>
    </row>
    <row r="458" spans="1:12" ht="31.5" customHeight="1" x14ac:dyDescent="0.15">
      <c r="A458" s="147" t="s">
        <v>638</v>
      </c>
      <c r="B458" s="147">
        <v>6483</v>
      </c>
      <c r="C458" s="50" t="s">
        <v>1295</v>
      </c>
      <c r="D458" s="335"/>
      <c r="E458" s="336"/>
      <c r="F458" s="188"/>
      <c r="G458" s="152"/>
      <c r="H458" s="148" t="s">
        <v>532</v>
      </c>
      <c r="I458" s="157" t="s">
        <v>615</v>
      </c>
      <c r="J458" s="339"/>
      <c r="K458" s="124">
        <f>ROUND($K451*79/1000,0)</f>
        <v>200</v>
      </c>
      <c r="L458" s="188"/>
    </row>
    <row r="459" spans="1:12" ht="31.5" customHeight="1" x14ac:dyDescent="0.15">
      <c r="A459" s="147" t="s">
        <v>638</v>
      </c>
      <c r="B459" s="147">
        <v>6484</v>
      </c>
      <c r="C459" s="50" t="s">
        <v>1296</v>
      </c>
      <c r="D459" s="335"/>
      <c r="E459" s="336"/>
      <c r="F459" s="188"/>
      <c r="G459" s="152"/>
      <c r="H459" s="148" t="s">
        <v>534</v>
      </c>
      <c r="I459" s="157" t="s">
        <v>616</v>
      </c>
      <c r="J459" s="339"/>
      <c r="K459" s="124">
        <f>ROUND($K451*74/1000,0)</f>
        <v>188</v>
      </c>
      <c r="L459" s="188"/>
    </row>
    <row r="460" spans="1:12" ht="31.5" customHeight="1" x14ac:dyDescent="0.15">
      <c r="A460" s="147" t="s">
        <v>638</v>
      </c>
      <c r="B460" s="147">
        <v>6485</v>
      </c>
      <c r="C460" s="50" t="s">
        <v>1297</v>
      </c>
      <c r="D460" s="335"/>
      <c r="E460" s="336"/>
      <c r="F460" s="188"/>
      <c r="G460" s="152"/>
      <c r="H460" s="148" t="s">
        <v>536</v>
      </c>
      <c r="I460" s="157" t="s">
        <v>617</v>
      </c>
      <c r="J460" s="339"/>
      <c r="K460" s="124">
        <f>ROUND($K451*65/1000,0)</f>
        <v>165</v>
      </c>
      <c r="L460" s="188"/>
    </row>
    <row r="461" spans="1:12" ht="31.5" customHeight="1" x14ac:dyDescent="0.15">
      <c r="A461" s="147" t="s">
        <v>638</v>
      </c>
      <c r="B461" s="147">
        <v>6486</v>
      </c>
      <c r="C461" s="50" t="s">
        <v>1298</v>
      </c>
      <c r="D461" s="335"/>
      <c r="E461" s="336"/>
      <c r="F461" s="188"/>
      <c r="G461" s="152"/>
      <c r="H461" s="148" t="s">
        <v>538</v>
      </c>
      <c r="I461" s="157" t="s">
        <v>618</v>
      </c>
      <c r="J461" s="339"/>
      <c r="K461" s="124">
        <f>ROUND($K451*63/1000,0)</f>
        <v>160</v>
      </c>
      <c r="L461" s="188"/>
    </row>
    <row r="462" spans="1:12" ht="31.5" customHeight="1" x14ac:dyDescent="0.15">
      <c r="A462" s="147" t="s">
        <v>638</v>
      </c>
      <c r="B462" s="147">
        <v>6487</v>
      </c>
      <c r="C462" s="50" t="s">
        <v>1299</v>
      </c>
      <c r="D462" s="335"/>
      <c r="E462" s="336"/>
      <c r="F462" s="188"/>
      <c r="G462" s="152"/>
      <c r="H462" s="148" t="s">
        <v>540</v>
      </c>
      <c r="I462" s="157" t="s">
        <v>619</v>
      </c>
      <c r="J462" s="339"/>
      <c r="K462" s="124">
        <f>ROUND($K451*56/1000,0)</f>
        <v>142</v>
      </c>
      <c r="L462" s="188"/>
    </row>
    <row r="463" spans="1:12" ht="31.5" customHeight="1" x14ac:dyDescent="0.15">
      <c r="A463" s="147" t="s">
        <v>638</v>
      </c>
      <c r="B463" s="147">
        <v>6488</v>
      </c>
      <c r="C463" s="50" t="s">
        <v>1300</v>
      </c>
      <c r="D463" s="335"/>
      <c r="E463" s="336"/>
      <c r="F463" s="188"/>
      <c r="G463" s="152"/>
      <c r="H463" s="148" t="s">
        <v>542</v>
      </c>
      <c r="I463" s="157" t="s">
        <v>620</v>
      </c>
      <c r="J463" s="339"/>
      <c r="K463" s="124">
        <f>ROUND($K451*69/1000,0)</f>
        <v>175</v>
      </c>
      <c r="L463" s="188"/>
    </row>
    <row r="464" spans="1:12" ht="31.5" customHeight="1" x14ac:dyDescent="0.15">
      <c r="A464" s="147" t="s">
        <v>638</v>
      </c>
      <c r="B464" s="147">
        <v>6489</v>
      </c>
      <c r="C464" s="50" t="s">
        <v>1301</v>
      </c>
      <c r="D464" s="335"/>
      <c r="E464" s="336"/>
      <c r="F464" s="188"/>
      <c r="G464" s="152"/>
      <c r="H464" s="148" t="s">
        <v>544</v>
      </c>
      <c r="I464" s="157" t="s">
        <v>621</v>
      </c>
      <c r="J464" s="339"/>
      <c r="K464" s="124">
        <f>ROUND($K451*54/1000,0)</f>
        <v>137</v>
      </c>
      <c r="L464" s="188"/>
    </row>
    <row r="465" spans="1:12" ht="31.5" customHeight="1" x14ac:dyDescent="0.15">
      <c r="A465" s="147" t="s">
        <v>638</v>
      </c>
      <c r="B465" s="147">
        <v>6490</v>
      </c>
      <c r="C465" s="50" t="s">
        <v>1302</v>
      </c>
      <c r="D465" s="335"/>
      <c r="E465" s="336"/>
      <c r="F465" s="188"/>
      <c r="G465" s="152"/>
      <c r="H465" s="148" t="s">
        <v>546</v>
      </c>
      <c r="I465" s="157" t="s">
        <v>622</v>
      </c>
      <c r="J465" s="339"/>
      <c r="K465" s="124">
        <f>ROUND($K451*45/1000,0)</f>
        <v>114</v>
      </c>
      <c r="L465" s="188"/>
    </row>
    <row r="466" spans="1:12" ht="31.5" customHeight="1" x14ac:dyDescent="0.15">
      <c r="A466" s="147" t="s">
        <v>638</v>
      </c>
      <c r="B466" s="147">
        <v>6491</v>
      </c>
      <c r="C466" s="50" t="s">
        <v>1303</v>
      </c>
      <c r="D466" s="335"/>
      <c r="E466" s="336"/>
      <c r="F466" s="188"/>
      <c r="G466" s="152"/>
      <c r="H466" s="148" t="s">
        <v>548</v>
      </c>
      <c r="I466" s="157" t="s">
        <v>623</v>
      </c>
      <c r="J466" s="339"/>
      <c r="K466" s="124">
        <f>ROUND($K451*53/1000,0)</f>
        <v>134</v>
      </c>
      <c r="L466" s="188"/>
    </row>
    <row r="467" spans="1:12" ht="31.5" customHeight="1" x14ac:dyDescent="0.15">
      <c r="A467" s="147" t="s">
        <v>638</v>
      </c>
      <c r="B467" s="147">
        <v>6492</v>
      </c>
      <c r="C467" s="50" t="s">
        <v>1304</v>
      </c>
      <c r="D467" s="335"/>
      <c r="E467" s="336"/>
      <c r="F467" s="188"/>
      <c r="G467" s="152"/>
      <c r="H467" s="148" t="s">
        <v>550</v>
      </c>
      <c r="I467" s="157" t="s">
        <v>624</v>
      </c>
      <c r="J467" s="339"/>
      <c r="K467" s="124">
        <f>ROUND($K451*43/1000,0)</f>
        <v>109</v>
      </c>
      <c r="L467" s="188"/>
    </row>
    <row r="468" spans="1:12" ht="31.5" customHeight="1" x14ac:dyDescent="0.15">
      <c r="A468" s="147" t="s">
        <v>638</v>
      </c>
      <c r="B468" s="147">
        <v>6493</v>
      </c>
      <c r="C468" s="50" t="s">
        <v>1305</v>
      </c>
      <c r="D468" s="335"/>
      <c r="E468" s="336"/>
      <c r="F468" s="188"/>
      <c r="G468" s="152"/>
      <c r="H468" s="148" t="s">
        <v>552</v>
      </c>
      <c r="I468" s="157" t="s">
        <v>625</v>
      </c>
      <c r="J468" s="339"/>
      <c r="K468" s="124">
        <f>ROUND($K451*44/1000,0)</f>
        <v>112</v>
      </c>
      <c r="L468" s="188"/>
    </row>
    <row r="469" spans="1:12" ht="31.5" customHeight="1" x14ac:dyDescent="0.15">
      <c r="A469" s="147" t="s">
        <v>638</v>
      </c>
      <c r="B469" s="147">
        <v>6494</v>
      </c>
      <c r="C469" s="50" t="s">
        <v>1306</v>
      </c>
      <c r="D469" s="335"/>
      <c r="E469" s="336"/>
      <c r="F469" s="188"/>
      <c r="G469" s="152"/>
      <c r="H469" s="148" t="s">
        <v>554</v>
      </c>
      <c r="I469" s="157" t="s">
        <v>626</v>
      </c>
      <c r="J469" s="339"/>
      <c r="K469" s="124">
        <f>ROUND($K451*33/1000,0)</f>
        <v>84</v>
      </c>
      <c r="L469" s="188"/>
    </row>
    <row r="470" spans="1:12" ht="31.5" customHeight="1" x14ac:dyDescent="0.15">
      <c r="A470" s="147" t="s">
        <v>638</v>
      </c>
      <c r="B470" s="147">
        <v>8221</v>
      </c>
      <c r="C470" s="50" t="s">
        <v>1664</v>
      </c>
      <c r="D470" s="335"/>
      <c r="E470" s="336"/>
      <c r="F470" s="188"/>
      <c r="G470" s="152" t="s">
        <v>326</v>
      </c>
      <c r="H470" s="162"/>
      <c r="I470" s="157" t="s">
        <v>369</v>
      </c>
      <c r="J470" s="339"/>
      <c r="K470" s="124">
        <f>ROUND(-$K451*1/100,0)</f>
        <v>-25</v>
      </c>
      <c r="L470" s="188"/>
    </row>
    <row r="471" spans="1:12" ht="31.5" customHeight="1" x14ac:dyDescent="0.15">
      <c r="A471" s="147" t="s">
        <v>638</v>
      </c>
      <c r="B471" s="147">
        <v>9221</v>
      </c>
      <c r="C471" s="50" t="s">
        <v>1665</v>
      </c>
      <c r="D471" s="335"/>
      <c r="E471" s="336"/>
      <c r="F471" s="188"/>
      <c r="G471" s="152" t="s">
        <v>371</v>
      </c>
      <c r="H471" s="162"/>
      <c r="I471" s="157" t="s">
        <v>369</v>
      </c>
      <c r="J471" s="339"/>
      <c r="K471" s="124">
        <f>ROUND(-$K451*1/100,0)</f>
        <v>-25</v>
      </c>
      <c r="L471" s="188"/>
    </row>
    <row r="472" spans="1:12" ht="31.5" customHeight="1" x14ac:dyDescent="0.15">
      <c r="A472" s="147" t="s">
        <v>638</v>
      </c>
      <c r="B472" s="147">
        <v>1441</v>
      </c>
      <c r="C472" s="50" t="s">
        <v>1666</v>
      </c>
      <c r="D472" s="335"/>
      <c r="E472" s="336"/>
      <c r="F472" s="188"/>
      <c r="G472" s="332" t="s">
        <v>504</v>
      </c>
      <c r="H472" s="340"/>
      <c r="I472" s="307"/>
      <c r="J472" s="339"/>
      <c r="K472" s="124">
        <v>2008</v>
      </c>
      <c r="L472" s="188"/>
    </row>
    <row r="473" spans="1:12" ht="31.5" customHeight="1" x14ac:dyDescent="0.15">
      <c r="A473" s="147" t="s">
        <v>638</v>
      </c>
      <c r="B473" s="147">
        <v>1442</v>
      </c>
      <c r="C473" s="50" t="s">
        <v>1667</v>
      </c>
      <c r="D473" s="335"/>
      <c r="E473" s="336"/>
      <c r="F473" s="188"/>
      <c r="G473" s="59" t="s">
        <v>1524</v>
      </c>
      <c r="H473" s="148"/>
      <c r="I473" s="157" t="s">
        <v>1543</v>
      </c>
      <c r="J473" s="339"/>
      <c r="K473" s="124">
        <f>ROUND($K472*92/1000,0)</f>
        <v>185</v>
      </c>
      <c r="L473" s="188"/>
    </row>
    <row r="474" spans="1:12" ht="31.5" customHeight="1" x14ac:dyDescent="0.15">
      <c r="A474" s="147" t="s">
        <v>638</v>
      </c>
      <c r="B474" s="147">
        <v>1443</v>
      </c>
      <c r="C474" s="50" t="s">
        <v>1668</v>
      </c>
      <c r="D474" s="335"/>
      <c r="E474" s="336"/>
      <c r="F474" s="188"/>
      <c r="G474" s="59" t="s">
        <v>1526</v>
      </c>
      <c r="H474" s="148"/>
      <c r="I474" s="157" t="s">
        <v>1545</v>
      </c>
      <c r="J474" s="339"/>
      <c r="K474" s="124">
        <f>ROUND($K472*90/1000,0)</f>
        <v>181</v>
      </c>
      <c r="L474" s="188"/>
    </row>
    <row r="475" spans="1:12" ht="31.5" customHeight="1" x14ac:dyDescent="0.15">
      <c r="A475" s="147" t="s">
        <v>638</v>
      </c>
      <c r="B475" s="147">
        <v>1444</v>
      </c>
      <c r="C475" s="50" t="s">
        <v>1669</v>
      </c>
      <c r="D475" s="335"/>
      <c r="E475" s="336"/>
      <c r="F475" s="188"/>
      <c r="G475" s="59" t="s">
        <v>1528</v>
      </c>
      <c r="H475" s="148"/>
      <c r="I475" s="157" t="s">
        <v>1547</v>
      </c>
      <c r="J475" s="339"/>
      <c r="K475" s="124">
        <f>ROUND($K472*80/1000,0)</f>
        <v>161</v>
      </c>
      <c r="L475" s="188"/>
    </row>
    <row r="476" spans="1:12" ht="31.5" customHeight="1" x14ac:dyDescent="0.15">
      <c r="A476" s="147" t="s">
        <v>638</v>
      </c>
      <c r="B476" s="147">
        <v>6500</v>
      </c>
      <c r="C476" s="50" t="s">
        <v>1307</v>
      </c>
      <c r="D476" s="335"/>
      <c r="E476" s="336"/>
      <c r="F476" s="188"/>
      <c r="G476" s="59" t="s">
        <v>1530</v>
      </c>
      <c r="H476" s="148"/>
      <c r="I476" s="157" t="s">
        <v>612</v>
      </c>
      <c r="J476" s="339"/>
      <c r="K476" s="124">
        <f>ROUND($K472*64/1000,0)</f>
        <v>129</v>
      </c>
      <c r="L476" s="188"/>
    </row>
    <row r="477" spans="1:12" ht="31.5" customHeight="1" x14ac:dyDescent="0.15">
      <c r="A477" s="147" t="s">
        <v>638</v>
      </c>
      <c r="B477" s="147">
        <v>6501</v>
      </c>
      <c r="C477" s="50" t="s">
        <v>1308</v>
      </c>
      <c r="D477" s="335"/>
      <c r="E477" s="336"/>
      <c r="F477" s="188"/>
      <c r="G477" s="59" t="s">
        <v>1531</v>
      </c>
      <c r="H477" s="148" t="s">
        <v>527</v>
      </c>
      <c r="I477" s="157" t="s">
        <v>629</v>
      </c>
      <c r="J477" s="339"/>
      <c r="K477" s="124">
        <f>ROUND($K472*81/1000,0)</f>
        <v>163</v>
      </c>
      <c r="L477" s="188"/>
    </row>
    <row r="478" spans="1:12" ht="31.5" customHeight="1" x14ac:dyDescent="0.15">
      <c r="A478" s="147" t="s">
        <v>638</v>
      </c>
      <c r="B478" s="147">
        <v>6502</v>
      </c>
      <c r="C478" s="50" t="s">
        <v>1309</v>
      </c>
      <c r="D478" s="335"/>
      <c r="E478" s="336"/>
      <c r="F478" s="188"/>
      <c r="G478" s="152"/>
      <c r="H478" s="148" t="s">
        <v>530</v>
      </c>
      <c r="I478" s="157" t="s">
        <v>614</v>
      </c>
      <c r="J478" s="339"/>
      <c r="K478" s="124">
        <f>ROUND($K472*76/1000,0)</f>
        <v>153</v>
      </c>
      <c r="L478" s="188"/>
    </row>
    <row r="479" spans="1:12" ht="31.5" customHeight="1" x14ac:dyDescent="0.15">
      <c r="A479" s="147" t="s">
        <v>638</v>
      </c>
      <c r="B479" s="147">
        <v>6503</v>
      </c>
      <c r="C479" s="50" t="s">
        <v>1310</v>
      </c>
      <c r="D479" s="335"/>
      <c r="E479" s="336"/>
      <c r="F479" s="188"/>
      <c r="G479" s="152"/>
      <c r="H479" s="148" t="s">
        <v>532</v>
      </c>
      <c r="I479" s="157" t="s">
        <v>615</v>
      </c>
      <c r="J479" s="339"/>
      <c r="K479" s="124">
        <f>ROUND($K472*79/1000,0)</f>
        <v>159</v>
      </c>
      <c r="L479" s="188"/>
    </row>
    <row r="480" spans="1:12" ht="31.5" customHeight="1" x14ac:dyDescent="0.15">
      <c r="A480" s="147" t="s">
        <v>638</v>
      </c>
      <c r="B480" s="147">
        <v>6504</v>
      </c>
      <c r="C480" s="50" t="s">
        <v>1311</v>
      </c>
      <c r="D480" s="335"/>
      <c r="E480" s="336"/>
      <c r="F480" s="188"/>
      <c r="G480" s="152"/>
      <c r="H480" s="148" t="s">
        <v>534</v>
      </c>
      <c r="I480" s="157" t="s">
        <v>616</v>
      </c>
      <c r="J480" s="339"/>
      <c r="K480" s="124">
        <f>ROUND($K472*74/1000,0)</f>
        <v>149</v>
      </c>
      <c r="L480" s="188"/>
    </row>
    <row r="481" spans="1:12" ht="31.5" customHeight="1" x14ac:dyDescent="0.15">
      <c r="A481" s="147" t="s">
        <v>638</v>
      </c>
      <c r="B481" s="147">
        <v>6505</v>
      </c>
      <c r="C481" s="50" t="s">
        <v>1312</v>
      </c>
      <c r="D481" s="335"/>
      <c r="E481" s="336"/>
      <c r="F481" s="188"/>
      <c r="G481" s="152"/>
      <c r="H481" s="148" t="s">
        <v>536</v>
      </c>
      <c r="I481" s="157" t="s">
        <v>617</v>
      </c>
      <c r="J481" s="339"/>
      <c r="K481" s="124">
        <f>ROUND($K472*65/1000,0)</f>
        <v>131</v>
      </c>
      <c r="L481" s="188"/>
    </row>
    <row r="482" spans="1:12" ht="31.5" customHeight="1" x14ac:dyDescent="0.15">
      <c r="A482" s="147" t="s">
        <v>638</v>
      </c>
      <c r="B482" s="147">
        <v>6506</v>
      </c>
      <c r="C482" s="50" t="s">
        <v>1313</v>
      </c>
      <c r="D482" s="335"/>
      <c r="E482" s="336"/>
      <c r="F482" s="188"/>
      <c r="G482" s="152"/>
      <c r="H482" s="148" t="s">
        <v>538</v>
      </c>
      <c r="I482" s="157" t="s">
        <v>618</v>
      </c>
      <c r="J482" s="339"/>
      <c r="K482" s="124">
        <f>ROUND($K472*63/1000,0)</f>
        <v>127</v>
      </c>
      <c r="L482" s="188"/>
    </row>
    <row r="483" spans="1:12" ht="31.5" customHeight="1" x14ac:dyDescent="0.15">
      <c r="A483" s="147" t="s">
        <v>638</v>
      </c>
      <c r="B483" s="147">
        <v>6507</v>
      </c>
      <c r="C483" s="50" t="s">
        <v>1314</v>
      </c>
      <c r="D483" s="335"/>
      <c r="E483" s="336"/>
      <c r="F483" s="188"/>
      <c r="G483" s="152"/>
      <c r="H483" s="148" t="s">
        <v>540</v>
      </c>
      <c r="I483" s="157" t="s">
        <v>619</v>
      </c>
      <c r="J483" s="339"/>
      <c r="K483" s="124">
        <f>ROUND($K472*56/1000,0)</f>
        <v>112</v>
      </c>
      <c r="L483" s="188"/>
    </row>
    <row r="484" spans="1:12" ht="31.5" customHeight="1" x14ac:dyDescent="0.15">
      <c r="A484" s="147" t="s">
        <v>638</v>
      </c>
      <c r="B484" s="147">
        <v>6508</v>
      </c>
      <c r="C484" s="50" t="s">
        <v>1315</v>
      </c>
      <c r="D484" s="335"/>
      <c r="E484" s="336"/>
      <c r="F484" s="188"/>
      <c r="G484" s="152"/>
      <c r="H484" s="148" t="s">
        <v>542</v>
      </c>
      <c r="I484" s="157" t="s">
        <v>620</v>
      </c>
      <c r="J484" s="339"/>
      <c r="K484" s="124">
        <f>ROUND($K472*69/1000,0)</f>
        <v>139</v>
      </c>
      <c r="L484" s="188"/>
    </row>
    <row r="485" spans="1:12" ht="31.5" customHeight="1" x14ac:dyDescent="0.15">
      <c r="A485" s="147" t="s">
        <v>638</v>
      </c>
      <c r="B485" s="147">
        <v>6509</v>
      </c>
      <c r="C485" s="50" t="s">
        <v>1316</v>
      </c>
      <c r="D485" s="335"/>
      <c r="E485" s="336"/>
      <c r="F485" s="188"/>
      <c r="G485" s="152"/>
      <c r="H485" s="148" t="s">
        <v>544</v>
      </c>
      <c r="I485" s="157" t="s">
        <v>621</v>
      </c>
      <c r="J485" s="339"/>
      <c r="K485" s="124">
        <f>ROUND($K472*54/1000,0)</f>
        <v>108</v>
      </c>
      <c r="L485" s="188"/>
    </row>
    <row r="486" spans="1:12" ht="31.5" customHeight="1" x14ac:dyDescent="0.15">
      <c r="A486" s="147" t="s">
        <v>638</v>
      </c>
      <c r="B486" s="147">
        <v>6510</v>
      </c>
      <c r="C486" s="50" t="s">
        <v>1317</v>
      </c>
      <c r="D486" s="335"/>
      <c r="E486" s="336"/>
      <c r="F486" s="188"/>
      <c r="G486" s="152"/>
      <c r="H486" s="148" t="s">
        <v>546</v>
      </c>
      <c r="I486" s="157" t="s">
        <v>622</v>
      </c>
      <c r="J486" s="339"/>
      <c r="K486" s="124">
        <f>ROUND($K472*45/1000,0)</f>
        <v>90</v>
      </c>
      <c r="L486" s="188"/>
    </row>
    <row r="487" spans="1:12" ht="31.5" customHeight="1" x14ac:dyDescent="0.15">
      <c r="A487" s="147" t="s">
        <v>638</v>
      </c>
      <c r="B487" s="147">
        <v>6511</v>
      </c>
      <c r="C487" s="50" t="s">
        <v>1318</v>
      </c>
      <c r="D487" s="335"/>
      <c r="E487" s="336"/>
      <c r="F487" s="188"/>
      <c r="G487" s="152"/>
      <c r="H487" s="148" t="s">
        <v>548</v>
      </c>
      <c r="I487" s="157" t="s">
        <v>623</v>
      </c>
      <c r="J487" s="339"/>
      <c r="K487" s="124">
        <f>ROUND($K472*53/1000,0)</f>
        <v>106</v>
      </c>
      <c r="L487" s="188"/>
    </row>
    <row r="488" spans="1:12" ht="31.5" customHeight="1" x14ac:dyDescent="0.15">
      <c r="A488" s="147" t="s">
        <v>638</v>
      </c>
      <c r="B488" s="147">
        <v>6512</v>
      </c>
      <c r="C488" s="50" t="s">
        <v>1319</v>
      </c>
      <c r="D488" s="335"/>
      <c r="E488" s="336"/>
      <c r="F488" s="188"/>
      <c r="G488" s="152"/>
      <c r="H488" s="148" t="s">
        <v>550</v>
      </c>
      <c r="I488" s="157" t="s">
        <v>624</v>
      </c>
      <c r="J488" s="339"/>
      <c r="K488" s="124">
        <f>ROUND($K472*43/1000,0)</f>
        <v>86</v>
      </c>
      <c r="L488" s="188"/>
    </row>
    <row r="489" spans="1:12" ht="31.5" customHeight="1" x14ac:dyDescent="0.15">
      <c r="A489" s="147" t="s">
        <v>638</v>
      </c>
      <c r="B489" s="147">
        <v>6513</v>
      </c>
      <c r="C489" s="50" t="s">
        <v>1320</v>
      </c>
      <c r="D489" s="335"/>
      <c r="E489" s="336"/>
      <c r="F489" s="188"/>
      <c r="G489" s="152"/>
      <c r="H489" s="148" t="s">
        <v>552</v>
      </c>
      <c r="I489" s="157" t="s">
        <v>625</v>
      </c>
      <c r="J489" s="339"/>
      <c r="K489" s="124">
        <f>ROUND($K472*44/1000,0)</f>
        <v>88</v>
      </c>
      <c r="L489" s="188"/>
    </row>
    <row r="490" spans="1:12" ht="31.5" customHeight="1" x14ac:dyDescent="0.15">
      <c r="A490" s="147" t="s">
        <v>638</v>
      </c>
      <c r="B490" s="147">
        <v>6514</v>
      </c>
      <c r="C490" s="50" t="s">
        <v>1321</v>
      </c>
      <c r="D490" s="335"/>
      <c r="E490" s="336"/>
      <c r="F490" s="188"/>
      <c r="G490" s="152"/>
      <c r="H490" s="148" t="s">
        <v>554</v>
      </c>
      <c r="I490" s="157" t="s">
        <v>626</v>
      </c>
      <c r="J490" s="339"/>
      <c r="K490" s="124">
        <f>ROUND($K472*33/1000,0)</f>
        <v>66</v>
      </c>
      <c r="L490" s="188"/>
    </row>
    <row r="491" spans="1:12" ht="31.5" customHeight="1" x14ac:dyDescent="0.15">
      <c r="A491" s="147" t="s">
        <v>638</v>
      </c>
      <c r="B491" s="147">
        <v>8321</v>
      </c>
      <c r="C491" s="50" t="s">
        <v>1670</v>
      </c>
      <c r="D491" s="335"/>
      <c r="E491" s="336"/>
      <c r="F491" s="188"/>
      <c r="G491" s="152" t="s">
        <v>326</v>
      </c>
      <c r="H491" s="162"/>
      <c r="I491" s="157" t="s">
        <v>369</v>
      </c>
      <c r="J491" s="339"/>
      <c r="K491" s="124">
        <f>ROUND(-$K472*1/100,0)</f>
        <v>-20</v>
      </c>
      <c r="L491" s="188"/>
    </row>
    <row r="492" spans="1:12" ht="31.5" customHeight="1" x14ac:dyDescent="0.15">
      <c r="A492" s="147" t="s">
        <v>638</v>
      </c>
      <c r="B492" s="147">
        <v>9321</v>
      </c>
      <c r="C492" s="50" t="s">
        <v>1671</v>
      </c>
      <c r="D492" s="335"/>
      <c r="E492" s="336"/>
      <c r="F492" s="189"/>
      <c r="G492" s="152" t="s">
        <v>371</v>
      </c>
      <c r="H492" s="162"/>
      <c r="I492" s="157" t="s">
        <v>369</v>
      </c>
      <c r="J492" s="339"/>
      <c r="K492" s="124">
        <f>ROUND(-$K472*1/100,0)</f>
        <v>-20</v>
      </c>
      <c r="L492" s="189"/>
    </row>
    <row r="493" spans="1:12" ht="31.5" customHeight="1" x14ac:dyDescent="0.15">
      <c r="A493" s="147" t="s">
        <v>638</v>
      </c>
      <c r="B493" s="147">
        <v>1451</v>
      </c>
      <c r="C493" s="50" t="s">
        <v>1672</v>
      </c>
      <c r="D493" s="335"/>
      <c r="E493" s="336"/>
      <c r="F493" s="319" t="s">
        <v>361</v>
      </c>
      <c r="G493" s="332" t="s">
        <v>320</v>
      </c>
      <c r="H493" s="340"/>
      <c r="I493" s="307"/>
      <c r="J493" s="339"/>
      <c r="K493" s="124">
        <v>83</v>
      </c>
      <c r="L493" s="187" t="s">
        <v>10</v>
      </c>
    </row>
    <row r="494" spans="1:12" ht="31.5" customHeight="1" x14ac:dyDescent="0.15">
      <c r="A494" s="147" t="s">
        <v>638</v>
      </c>
      <c r="B494" s="147">
        <v>1452</v>
      </c>
      <c r="C494" s="50" t="s">
        <v>1673</v>
      </c>
      <c r="D494" s="335"/>
      <c r="E494" s="336"/>
      <c r="F494" s="188"/>
      <c r="G494" s="59" t="s">
        <v>1524</v>
      </c>
      <c r="H494" s="148"/>
      <c r="I494" s="157" t="s">
        <v>1543</v>
      </c>
      <c r="J494" s="339"/>
      <c r="K494" s="124">
        <f>ROUND($K493*92/1000,0)</f>
        <v>8</v>
      </c>
      <c r="L494" s="188"/>
    </row>
    <row r="495" spans="1:12" ht="31.5" customHeight="1" x14ac:dyDescent="0.15">
      <c r="A495" s="147" t="s">
        <v>638</v>
      </c>
      <c r="B495" s="147">
        <v>1453</v>
      </c>
      <c r="C495" s="50" t="s">
        <v>1674</v>
      </c>
      <c r="D495" s="335"/>
      <c r="E495" s="336"/>
      <c r="F495" s="188"/>
      <c r="G495" s="59" t="s">
        <v>1526</v>
      </c>
      <c r="H495" s="148"/>
      <c r="I495" s="157" t="s">
        <v>1545</v>
      </c>
      <c r="J495" s="339"/>
      <c r="K495" s="124">
        <f>ROUND($K493*90/1000,0)</f>
        <v>7</v>
      </c>
      <c r="L495" s="188"/>
    </row>
    <row r="496" spans="1:12" ht="31.5" customHeight="1" x14ac:dyDescent="0.15">
      <c r="A496" s="147" t="s">
        <v>638</v>
      </c>
      <c r="B496" s="147">
        <v>1454</v>
      </c>
      <c r="C496" s="50" t="s">
        <v>1675</v>
      </c>
      <c r="D496" s="335"/>
      <c r="E496" s="336"/>
      <c r="F496" s="188"/>
      <c r="G496" s="59" t="s">
        <v>1528</v>
      </c>
      <c r="H496" s="148"/>
      <c r="I496" s="157" t="s">
        <v>1547</v>
      </c>
      <c r="J496" s="339"/>
      <c r="K496" s="124">
        <f>ROUND($K493*80/1000,0)</f>
        <v>7</v>
      </c>
      <c r="L496" s="188"/>
    </row>
    <row r="497" spans="1:12" ht="31.5" customHeight="1" x14ac:dyDescent="0.15">
      <c r="A497" s="147" t="s">
        <v>638</v>
      </c>
      <c r="B497" s="147">
        <v>6520</v>
      </c>
      <c r="C497" s="50" t="s">
        <v>1322</v>
      </c>
      <c r="D497" s="335"/>
      <c r="E497" s="336"/>
      <c r="F497" s="188"/>
      <c r="G497" s="59" t="s">
        <v>1530</v>
      </c>
      <c r="H497" s="148"/>
      <c r="I497" s="157" t="s">
        <v>612</v>
      </c>
      <c r="J497" s="339"/>
      <c r="K497" s="124">
        <f>ROUND($K493*64/1000,0)</f>
        <v>5</v>
      </c>
      <c r="L497" s="188"/>
    </row>
    <row r="498" spans="1:12" ht="31.5" customHeight="1" x14ac:dyDescent="0.15">
      <c r="A498" s="147" t="s">
        <v>638</v>
      </c>
      <c r="B498" s="147">
        <v>6521</v>
      </c>
      <c r="C498" s="50" t="s">
        <v>1323</v>
      </c>
      <c r="D498" s="335"/>
      <c r="E498" s="336"/>
      <c r="F498" s="188"/>
      <c r="G498" s="59" t="s">
        <v>1531</v>
      </c>
      <c r="H498" s="148" t="s">
        <v>527</v>
      </c>
      <c r="I498" s="157" t="s">
        <v>629</v>
      </c>
      <c r="J498" s="339"/>
      <c r="K498" s="124">
        <f>ROUND($K493*81/1000,0)</f>
        <v>7</v>
      </c>
      <c r="L498" s="188"/>
    </row>
    <row r="499" spans="1:12" ht="31.5" customHeight="1" x14ac:dyDescent="0.15">
      <c r="A499" s="147" t="s">
        <v>638</v>
      </c>
      <c r="B499" s="147">
        <v>6522</v>
      </c>
      <c r="C499" s="50" t="s">
        <v>1324</v>
      </c>
      <c r="D499" s="335"/>
      <c r="E499" s="336"/>
      <c r="F499" s="188"/>
      <c r="G499" s="152"/>
      <c r="H499" s="148" t="s">
        <v>530</v>
      </c>
      <c r="I499" s="157" t="s">
        <v>614</v>
      </c>
      <c r="J499" s="339"/>
      <c r="K499" s="124">
        <f>ROUND($K493*76/1000,0)</f>
        <v>6</v>
      </c>
      <c r="L499" s="188"/>
    </row>
    <row r="500" spans="1:12" ht="31.5" customHeight="1" x14ac:dyDescent="0.15">
      <c r="A500" s="147" t="s">
        <v>638</v>
      </c>
      <c r="B500" s="147">
        <v>6523</v>
      </c>
      <c r="C500" s="50" t="s">
        <v>1325</v>
      </c>
      <c r="D500" s="335"/>
      <c r="E500" s="336"/>
      <c r="F500" s="188"/>
      <c r="G500" s="152"/>
      <c r="H500" s="148" t="s">
        <v>532</v>
      </c>
      <c r="I500" s="157" t="s">
        <v>615</v>
      </c>
      <c r="J500" s="339"/>
      <c r="K500" s="124">
        <f>ROUND($K493*79/1000,0)</f>
        <v>7</v>
      </c>
      <c r="L500" s="188"/>
    </row>
    <row r="501" spans="1:12" ht="31.5" customHeight="1" x14ac:dyDescent="0.15">
      <c r="A501" s="147" t="s">
        <v>638</v>
      </c>
      <c r="B501" s="147">
        <v>6524</v>
      </c>
      <c r="C501" s="50" t="s">
        <v>1326</v>
      </c>
      <c r="D501" s="335"/>
      <c r="E501" s="336"/>
      <c r="F501" s="188"/>
      <c r="G501" s="152"/>
      <c r="H501" s="148" t="s">
        <v>534</v>
      </c>
      <c r="I501" s="157" t="s">
        <v>616</v>
      </c>
      <c r="J501" s="339"/>
      <c r="K501" s="124">
        <f>ROUND($K493*74/1000,0)</f>
        <v>6</v>
      </c>
      <c r="L501" s="188"/>
    </row>
    <row r="502" spans="1:12" ht="31.5" customHeight="1" x14ac:dyDescent="0.15">
      <c r="A502" s="147" t="s">
        <v>638</v>
      </c>
      <c r="B502" s="147">
        <v>6525</v>
      </c>
      <c r="C502" s="50" t="s">
        <v>1327</v>
      </c>
      <c r="D502" s="335"/>
      <c r="E502" s="336"/>
      <c r="F502" s="188"/>
      <c r="G502" s="152"/>
      <c r="H502" s="148" t="s">
        <v>536</v>
      </c>
      <c r="I502" s="157" t="s">
        <v>617</v>
      </c>
      <c r="J502" s="339"/>
      <c r="K502" s="124">
        <f>ROUND($K493*65/1000,0)</f>
        <v>5</v>
      </c>
      <c r="L502" s="188"/>
    </row>
    <row r="503" spans="1:12" ht="31.5" customHeight="1" x14ac:dyDescent="0.15">
      <c r="A503" s="147" t="s">
        <v>638</v>
      </c>
      <c r="B503" s="147">
        <v>6526</v>
      </c>
      <c r="C503" s="50" t="s">
        <v>1328</v>
      </c>
      <c r="D503" s="335"/>
      <c r="E503" s="336"/>
      <c r="F503" s="188"/>
      <c r="G503" s="152"/>
      <c r="H503" s="148" t="s">
        <v>538</v>
      </c>
      <c r="I503" s="157" t="s">
        <v>618</v>
      </c>
      <c r="J503" s="339"/>
      <c r="K503" s="124">
        <f>ROUND($K493*63/1000,0)</f>
        <v>5</v>
      </c>
      <c r="L503" s="188"/>
    </row>
    <row r="504" spans="1:12" ht="31.5" customHeight="1" x14ac:dyDescent="0.15">
      <c r="A504" s="147" t="s">
        <v>638</v>
      </c>
      <c r="B504" s="147">
        <v>6527</v>
      </c>
      <c r="C504" s="50" t="s">
        <v>1329</v>
      </c>
      <c r="D504" s="335"/>
      <c r="E504" s="336"/>
      <c r="F504" s="188"/>
      <c r="G504" s="152"/>
      <c r="H504" s="148" t="s">
        <v>540</v>
      </c>
      <c r="I504" s="157" t="s">
        <v>619</v>
      </c>
      <c r="J504" s="339"/>
      <c r="K504" s="124">
        <f>ROUND($K493*56/1000,0)</f>
        <v>5</v>
      </c>
      <c r="L504" s="188"/>
    </row>
    <row r="505" spans="1:12" ht="31.5" customHeight="1" x14ac:dyDescent="0.15">
      <c r="A505" s="147" t="s">
        <v>638</v>
      </c>
      <c r="B505" s="147">
        <v>6528</v>
      </c>
      <c r="C505" s="50" t="s">
        <v>1330</v>
      </c>
      <c r="D505" s="335"/>
      <c r="E505" s="336"/>
      <c r="F505" s="188"/>
      <c r="G505" s="152"/>
      <c r="H505" s="148" t="s">
        <v>542</v>
      </c>
      <c r="I505" s="157" t="s">
        <v>620</v>
      </c>
      <c r="J505" s="339"/>
      <c r="K505" s="124">
        <f>ROUND($K493*69/1000,0)</f>
        <v>6</v>
      </c>
      <c r="L505" s="188"/>
    </row>
    <row r="506" spans="1:12" ht="31.5" customHeight="1" x14ac:dyDescent="0.15">
      <c r="A506" s="147" t="s">
        <v>638</v>
      </c>
      <c r="B506" s="147">
        <v>6529</v>
      </c>
      <c r="C506" s="50" t="s">
        <v>1331</v>
      </c>
      <c r="D506" s="335"/>
      <c r="E506" s="336"/>
      <c r="F506" s="188"/>
      <c r="G506" s="152"/>
      <c r="H506" s="148" t="s">
        <v>544</v>
      </c>
      <c r="I506" s="157" t="s">
        <v>621</v>
      </c>
      <c r="J506" s="339"/>
      <c r="K506" s="124">
        <f>ROUND($K493*54/1000,0)</f>
        <v>4</v>
      </c>
      <c r="L506" s="188"/>
    </row>
    <row r="507" spans="1:12" ht="31.5" customHeight="1" x14ac:dyDescent="0.15">
      <c r="A507" s="147" t="s">
        <v>638</v>
      </c>
      <c r="B507" s="147">
        <v>6530</v>
      </c>
      <c r="C507" s="50" t="s">
        <v>1332</v>
      </c>
      <c r="D507" s="335"/>
      <c r="E507" s="336"/>
      <c r="F507" s="188"/>
      <c r="G507" s="152"/>
      <c r="H507" s="148" t="s">
        <v>546</v>
      </c>
      <c r="I507" s="157" t="s">
        <v>622</v>
      </c>
      <c r="J507" s="339"/>
      <c r="K507" s="124">
        <f>ROUND($K493*45/1000,0)</f>
        <v>4</v>
      </c>
      <c r="L507" s="188"/>
    </row>
    <row r="508" spans="1:12" ht="31.5" customHeight="1" x14ac:dyDescent="0.15">
      <c r="A508" s="147" t="s">
        <v>638</v>
      </c>
      <c r="B508" s="147">
        <v>6531</v>
      </c>
      <c r="C508" s="50" t="s">
        <v>1333</v>
      </c>
      <c r="D508" s="335"/>
      <c r="E508" s="336"/>
      <c r="F508" s="188"/>
      <c r="G508" s="152"/>
      <c r="H508" s="148" t="s">
        <v>548</v>
      </c>
      <c r="I508" s="157" t="s">
        <v>623</v>
      </c>
      <c r="J508" s="339"/>
      <c r="K508" s="124">
        <f>ROUND($K493*53/1000,0)</f>
        <v>4</v>
      </c>
      <c r="L508" s="188"/>
    </row>
    <row r="509" spans="1:12" ht="31.5" customHeight="1" x14ac:dyDescent="0.15">
      <c r="A509" s="147" t="s">
        <v>638</v>
      </c>
      <c r="B509" s="147">
        <v>6532</v>
      </c>
      <c r="C509" s="50" t="s">
        <v>1334</v>
      </c>
      <c r="D509" s="335"/>
      <c r="E509" s="336"/>
      <c r="F509" s="188"/>
      <c r="G509" s="152"/>
      <c r="H509" s="148" t="s">
        <v>550</v>
      </c>
      <c r="I509" s="157" t="s">
        <v>624</v>
      </c>
      <c r="J509" s="339"/>
      <c r="K509" s="124">
        <f>ROUND($K493*43/1000,0)</f>
        <v>4</v>
      </c>
      <c r="L509" s="188"/>
    </row>
    <row r="510" spans="1:12" ht="31.5" customHeight="1" x14ac:dyDescent="0.15">
      <c r="A510" s="147" t="s">
        <v>638</v>
      </c>
      <c r="B510" s="147">
        <v>6533</v>
      </c>
      <c r="C510" s="50" t="s">
        <v>1335</v>
      </c>
      <c r="D510" s="335"/>
      <c r="E510" s="336"/>
      <c r="F510" s="188"/>
      <c r="G510" s="152"/>
      <c r="H510" s="148" t="s">
        <v>552</v>
      </c>
      <c r="I510" s="157" t="s">
        <v>625</v>
      </c>
      <c r="J510" s="339"/>
      <c r="K510" s="124">
        <f>ROUND($K493*44/1000,0)</f>
        <v>4</v>
      </c>
      <c r="L510" s="188"/>
    </row>
    <row r="511" spans="1:12" ht="31.5" customHeight="1" x14ac:dyDescent="0.15">
      <c r="A511" s="147" t="s">
        <v>638</v>
      </c>
      <c r="B511" s="147">
        <v>6534</v>
      </c>
      <c r="C511" s="50" t="s">
        <v>1336</v>
      </c>
      <c r="D511" s="335"/>
      <c r="E511" s="336"/>
      <c r="F511" s="188"/>
      <c r="G511" s="152"/>
      <c r="H511" s="148" t="s">
        <v>554</v>
      </c>
      <c r="I511" s="157" t="s">
        <v>626</v>
      </c>
      <c r="J511" s="339"/>
      <c r="K511" s="124">
        <f>ROUND($K493*33/1000,0)</f>
        <v>3</v>
      </c>
      <c r="L511" s="188"/>
    </row>
    <row r="512" spans="1:12" ht="31.5" customHeight="1" x14ac:dyDescent="0.15">
      <c r="A512" s="147" t="s">
        <v>638</v>
      </c>
      <c r="B512" s="147">
        <v>8222</v>
      </c>
      <c r="C512" s="50" t="s">
        <v>1676</v>
      </c>
      <c r="D512" s="335"/>
      <c r="E512" s="336"/>
      <c r="F512" s="188"/>
      <c r="G512" s="152" t="s">
        <v>326</v>
      </c>
      <c r="H512" s="162"/>
      <c r="I512" s="157" t="s">
        <v>369</v>
      </c>
      <c r="J512" s="339"/>
      <c r="K512" s="124">
        <f>ROUND(-$K493*1/100,0)</f>
        <v>-1</v>
      </c>
      <c r="L512" s="188"/>
    </row>
    <row r="513" spans="1:12" ht="31.5" customHeight="1" x14ac:dyDescent="0.15">
      <c r="A513" s="147" t="s">
        <v>638</v>
      </c>
      <c r="B513" s="147">
        <v>9222</v>
      </c>
      <c r="C513" s="50" t="s">
        <v>1677</v>
      </c>
      <c r="D513" s="335"/>
      <c r="E513" s="336"/>
      <c r="F513" s="188"/>
      <c r="G513" s="152" t="s">
        <v>371</v>
      </c>
      <c r="H513" s="162"/>
      <c r="I513" s="157" t="s">
        <v>369</v>
      </c>
      <c r="J513" s="339"/>
      <c r="K513" s="124">
        <f>ROUND(-$K493*1/100,0)</f>
        <v>-1</v>
      </c>
      <c r="L513" s="188"/>
    </row>
    <row r="514" spans="1:12" ht="31.5" customHeight="1" x14ac:dyDescent="0.15">
      <c r="A514" s="147" t="s">
        <v>638</v>
      </c>
      <c r="B514" s="147">
        <v>1459</v>
      </c>
      <c r="C514" s="50" t="s">
        <v>1678</v>
      </c>
      <c r="D514" s="335"/>
      <c r="E514" s="336"/>
      <c r="F514" s="188"/>
      <c r="G514" s="332" t="s">
        <v>505</v>
      </c>
      <c r="H514" s="340"/>
      <c r="I514" s="307"/>
      <c r="J514" s="339"/>
      <c r="K514" s="124">
        <v>66</v>
      </c>
      <c r="L514" s="188"/>
    </row>
    <row r="515" spans="1:12" ht="31.5" customHeight="1" x14ac:dyDescent="0.15">
      <c r="A515" s="147" t="s">
        <v>638</v>
      </c>
      <c r="B515" s="147">
        <v>1460</v>
      </c>
      <c r="C515" s="50" t="s">
        <v>1679</v>
      </c>
      <c r="D515" s="335"/>
      <c r="E515" s="336"/>
      <c r="F515" s="188"/>
      <c r="G515" s="59" t="s">
        <v>1524</v>
      </c>
      <c r="H515" s="148"/>
      <c r="I515" s="157" t="s">
        <v>1543</v>
      </c>
      <c r="J515" s="339"/>
      <c r="K515" s="124">
        <f>ROUND($K514*92/1000,0)</f>
        <v>6</v>
      </c>
      <c r="L515" s="188"/>
    </row>
    <row r="516" spans="1:12" ht="31.5" customHeight="1" x14ac:dyDescent="0.15">
      <c r="A516" s="147" t="s">
        <v>638</v>
      </c>
      <c r="B516" s="147">
        <v>1461</v>
      </c>
      <c r="C516" s="50" t="s">
        <v>1680</v>
      </c>
      <c r="D516" s="335"/>
      <c r="E516" s="336"/>
      <c r="F516" s="188"/>
      <c r="G516" s="59" t="s">
        <v>1526</v>
      </c>
      <c r="H516" s="148"/>
      <c r="I516" s="157" t="s">
        <v>1545</v>
      </c>
      <c r="J516" s="339"/>
      <c r="K516" s="124">
        <f>ROUND($K514*90/1000,0)</f>
        <v>6</v>
      </c>
      <c r="L516" s="188"/>
    </row>
    <row r="517" spans="1:12" ht="31.5" customHeight="1" x14ac:dyDescent="0.15">
      <c r="A517" s="147" t="s">
        <v>638</v>
      </c>
      <c r="B517" s="147">
        <v>1462</v>
      </c>
      <c r="C517" s="50" t="s">
        <v>1681</v>
      </c>
      <c r="D517" s="335"/>
      <c r="E517" s="336"/>
      <c r="F517" s="188"/>
      <c r="G517" s="59" t="s">
        <v>1528</v>
      </c>
      <c r="H517" s="148"/>
      <c r="I517" s="157" t="s">
        <v>1547</v>
      </c>
      <c r="J517" s="339"/>
      <c r="K517" s="124">
        <f>ROUND($K514*80/1000,0)</f>
        <v>5</v>
      </c>
      <c r="L517" s="188"/>
    </row>
    <row r="518" spans="1:12" ht="31.5" customHeight="1" x14ac:dyDescent="0.15">
      <c r="A518" s="147" t="s">
        <v>638</v>
      </c>
      <c r="B518" s="147">
        <v>6540</v>
      </c>
      <c r="C518" s="50" t="s">
        <v>1337</v>
      </c>
      <c r="D518" s="335"/>
      <c r="E518" s="336"/>
      <c r="F518" s="188"/>
      <c r="G518" s="59" t="s">
        <v>1530</v>
      </c>
      <c r="H518" s="148"/>
      <c r="I518" s="157" t="s">
        <v>612</v>
      </c>
      <c r="J518" s="339"/>
      <c r="K518" s="124">
        <f>ROUND($K514*64/1000,0)</f>
        <v>4</v>
      </c>
      <c r="L518" s="188"/>
    </row>
    <row r="519" spans="1:12" ht="31.5" customHeight="1" x14ac:dyDescent="0.15">
      <c r="A519" s="147" t="s">
        <v>638</v>
      </c>
      <c r="B519" s="147">
        <v>6541</v>
      </c>
      <c r="C519" s="50" t="s">
        <v>1338</v>
      </c>
      <c r="D519" s="335"/>
      <c r="E519" s="336"/>
      <c r="F519" s="188"/>
      <c r="G519" s="59" t="s">
        <v>1531</v>
      </c>
      <c r="H519" s="148" t="s">
        <v>527</v>
      </c>
      <c r="I519" s="157" t="s">
        <v>629</v>
      </c>
      <c r="J519" s="339"/>
      <c r="K519" s="124">
        <f>ROUND($K514*81/1000,0)</f>
        <v>5</v>
      </c>
      <c r="L519" s="188"/>
    </row>
    <row r="520" spans="1:12" ht="31.5" customHeight="1" x14ac:dyDescent="0.15">
      <c r="A520" s="147" t="s">
        <v>638</v>
      </c>
      <c r="B520" s="147">
        <v>6542</v>
      </c>
      <c r="C520" s="50" t="s">
        <v>1339</v>
      </c>
      <c r="D520" s="335"/>
      <c r="E520" s="336"/>
      <c r="F520" s="188"/>
      <c r="G520" s="152"/>
      <c r="H520" s="148" t="s">
        <v>530</v>
      </c>
      <c r="I520" s="157" t="s">
        <v>614</v>
      </c>
      <c r="J520" s="339"/>
      <c r="K520" s="124">
        <f>ROUND($K514*76/1000,0)</f>
        <v>5</v>
      </c>
      <c r="L520" s="188"/>
    </row>
    <row r="521" spans="1:12" ht="31.5" customHeight="1" x14ac:dyDescent="0.15">
      <c r="A521" s="147" t="s">
        <v>638</v>
      </c>
      <c r="B521" s="147">
        <v>6543</v>
      </c>
      <c r="C521" s="50" t="s">
        <v>1340</v>
      </c>
      <c r="D521" s="335"/>
      <c r="E521" s="336"/>
      <c r="F521" s="188"/>
      <c r="G521" s="152"/>
      <c r="H521" s="148" t="s">
        <v>532</v>
      </c>
      <c r="I521" s="157" t="s">
        <v>615</v>
      </c>
      <c r="J521" s="339"/>
      <c r="K521" s="124">
        <f>ROUND($K514*79/1000,0)</f>
        <v>5</v>
      </c>
      <c r="L521" s="188"/>
    </row>
    <row r="522" spans="1:12" ht="31.5" customHeight="1" x14ac:dyDescent="0.15">
      <c r="A522" s="147" t="s">
        <v>638</v>
      </c>
      <c r="B522" s="147">
        <v>6544</v>
      </c>
      <c r="C522" s="50" t="s">
        <v>1341</v>
      </c>
      <c r="D522" s="335"/>
      <c r="E522" s="336"/>
      <c r="F522" s="188"/>
      <c r="G522" s="152"/>
      <c r="H522" s="148" t="s">
        <v>534</v>
      </c>
      <c r="I522" s="157" t="s">
        <v>616</v>
      </c>
      <c r="J522" s="339"/>
      <c r="K522" s="124">
        <f>ROUND($K514*74/1000,0)</f>
        <v>5</v>
      </c>
      <c r="L522" s="188"/>
    </row>
    <row r="523" spans="1:12" ht="31.5" customHeight="1" x14ac:dyDescent="0.15">
      <c r="A523" s="147" t="s">
        <v>638</v>
      </c>
      <c r="B523" s="147">
        <v>6545</v>
      </c>
      <c r="C523" s="50" t="s">
        <v>1342</v>
      </c>
      <c r="D523" s="335"/>
      <c r="E523" s="336"/>
      <c r="F523" s="188"/>
      <c r="G523" s="152"/>
      <c r="H523" s="148" t="s">
        <v>536</v>
      </c>
      <c r="I523" s="157" t="s">
        <v>617</v>
      </c>
      <c r="J523" s="339"/>
      <c r="K523" s="124">
        <f>ROUND($K514*65/1000,0)</f>
        <v>4</v>
      </c>
      <c r="L523" s="188"/>
    </row>
    <row r="524" spans="1:12" ht="31.5" customHeight="1" x14ac:dyDescent="0.15">
      <c r="A524" s="147" t="s">
        <v>638</v>
      </c>
      <c r="B524" s="147">
        <v>6546</v>
      </c>
      <c r="C524" s="50" t="s">
        <v>1343</v>
      </c>
      <c r="D524" s="335"/>
      <c r="E524" s="336"/>
      <c r="F524" s="188"/>
      <c r="G524" s="152"/>
      <c r="H524" s="148" t="s">
        <v>538</v>
      </c>
      <c r="I524" s="157" t="s">
        <v>618</v>
      </c>
      <c r="J524" s="339"/>
      <c r="K524" s="124">
        <f>ROUND($K514*63/1000,0)</f>
        <v>4</v>
      </c>
      <c r="L524" s="188"/>
    </row>
    <row r="525" spans="1:12" ht="31.5" customHeight="1" x14ac:dyDescent="0.15">
      <c r="A525" s="147" t="s">
        <v>638</v>
      </c>
      <c r="B525" s="147">
        <v>6547</v>
      </c>
      <c r="C525" s="50" t="s">
        <v>1344</v>
      </c>
      <c r="D525" s="335"/>
      <c r="E525" s="336"/>
      <c r="F525" s="188"/>
      <c r="G525" s="152"/>
      <c r="H525" s="148" t="s">
        <v>540</v>
      </c>
      <c r="I525" s="157" t="s">
        <v>619</v>
      </c>
      <c r="J525" s="339"/>
      <c r="K525" s="124">
        <f>ROUND($K514*56/1000,0)</f>
        <v>4</v>
      </c>
      <c r="L525" s="188"/>
    </row>
    <row r="526" spans="1:12" ht="31.5" customHeight="1" x14ac:dyDescent="0.15">
      <c r="A526" s="147" t="s">
        <v>638</v>
      </c>
      <c r="B526" s="147">
        <v>6548</v>
      </c>
      <c r="C526" s="50" t="s">
        <v>1345</v>
      </c>
      <c r="D526" s="335"/>
      <c r="E526" s="336"/>
      <c r="F526" s="188"/>
      <c r="G526" s="152"/>
      <c r="H526" s="148" t="s">
        <v>542</v>
      </c>
      <c r="I526" s="157" t="s">
        <v>620</v>
      </c>
      <c r="J526" s="339"/>
      <c r="K526" s="124">
        <f>ROUND($K514*69/1000,0)</f>
        <v>5</v>
      </c>
      <c r="L526" s="188"/>
    </row>
    <row r="527" spans="1:12" ht="31.5" customHeight="1" x14ac:dyDescent="0.15">
      <c r="A527" s="147" t="s">
        <v>638</v>
      </c>
      <c r="B527" s="147">
        <v>6549</v>
      </c>
      <c r="C527" s="50" t="s">
        <v>1346</v>
      </c>
      <c r="D527" s="335"/>
      <c r="E527" s="336"/>
      <c r="F527" s="188"/>
      <c r="G527" s="152"/>
      <c r="H527" s="148" t="s">
        <v>544</v>
      </c>
      <c r="I527" s="157" t="s">
        <v>621</v>
      </c>
      <c r="J527" s="339"/>
      <c r="K527" s="124">
        <f>ROUND($K514*54/1000,0)</f>
        <v>4</v>
      </c>
      <c r="L527" s="188"/>
    </row>
    <row r="528" spans="1:12" ht="31.5" customHeight="1" x14ac:dyDescent="0.15">
      <c r="A528" s="147" t="s">
        <v>638</v>
      </c>
      <c r="B528" s="147">
        <v>6550</v>
      </c>
      <c r="C528" s="50" t="s">
        <v>1347</v>
      </c>
      <c r="D528" s="335"/>
      <c r="E528" s="336"/>
      <c r="F528" s="188"/>
      <c r="G528" s="152"/>
      <c r="H528" s="148" t="s">
        <v>546</v>
      </c>
      <c r="I528" s="157" t="s">
        <v>622</v>
      </c>
      <c r="J528" s="339"/>
      <c r="K528" s="124">
        <f>ROUND($K514*45/1000,0)</f>
        <v>3</v>
      </c>
      <c r="L528" s="188"/>
    </row>
    <row r="529" spans="1:12" ht="31.5" customHeight="1" x14ac:dyDescent="0.15">
      <c r="A529" s="147" t="s">
        <v>638</v>
      </c>
      <c r="B529" s="147">
        <v>6551</v>
      </c>
      <c r="C529" s="50" t="s">
        <v>1348</v>
      </c>
      <c r="D529" s="335"/>
      <c r="E529" s="336"/>
      <c r="F529" s="188"/>
      <c r="G529" s="152"/>
      <c r="H529" s="148" t="s">
        <v>548</v>
      </c>
      <c r="I529" s="157" t="s">
        <v>623</v>
      </c>
      <c r="J529" s="339"/>
      <c r="K529" s="124">
        <f>ROUND($K514*53/1000,0)</f>
        <v>3</v>
      </c>
      <c r="L529" s="188"/>
    </row>
    <row r="530" spans="1:12" ht="31.5" customHeight="1" x14ac:dyDescent="0.15">
      <c r="A530" s="147" t="s">
        <v>638</v>
      </c>
      <c r="B530" s="147">
        <v>6552</v>
      </c>
      <c r="C530" s="50" t="s">
        <v>1349</v>
      </c>
      <c r="D530" s="335"/>
      <c r="E530" s="336"/>
      <c r="F530" s="188"/>
      <c r="G530" s="152"/>
      <c r="H530" s="148" t="s">
        <v>550</v>
      </c>
      <c r="I530" s="157" t="s">
        <v>624</v>
      </c>
      <c r="J530" s="339"/>
      <c r="K530" s="124">
        <f>ROUND($K514*43/1000,0)</f>
        <v>3</v>
      </c>
      <c r="L530" s="188"/>
    </row>
    <row r="531" spans="1:12" ht="31.5" customHeight="1" x14ac:dyDescent="0.15">
      <c r="A531" s="147" t="s">
        <v>638</v>
      </c>
      <c r="B531" s="147">
        <v>6553</v>
      </c>
      <c r="C531" s="50" t="s">
        <v>1350</v>
      </c>
      <c r="D531" s="335"/>
      <c r="E531" s="336"/>
      <c r="F531" s="188"/>
      <c r="G531" s="152"/>
      <c r="H531" s="148" t="s">
        <v>552</v>
      </c>
      <c r="I531" s="157" t="s">
        <v>625</v>
      </c>
      <c r="J531" s="339"/>
      <c r="K531" s="124">
        <f>ROUND($K514*44/1000,0)</f>
        <v>3</v>
      </c>
      <c r="L531" s="188"/>
    </row>
    <row r="532" spans="1:12" ht="31.5" customHeight="1" x14ac:dyDescent="0.15">
      <c r="A532" s="147" t="s">
        <v>638</v>
      </c>
      <c r="B532" s="147">
        <v>6554</v>
      </c>
      <c r="C532" s="50" t="s">
        <v>1351</v>
      </c>
      <c r="D532" s="335"/>
      <c r="E532" s="336"/>
      <c r="F532" s="188"/>
      <c r="G532" s="152"/>
      <c r="H532" s="148" t="s">
        <v>554</v>
      </c>
      <c r="I532" s="157" t="s">
        <v>626</v>
      </c>
      <c r="J532" s="339"/>
      <c r="K532" s="124">
        <f>ROUND($K514*33/1000,0)</f>
        <v>2</v>
      </c>
      <c r="L532" s="188"/>
    </row>
    <row r="533" spans="1:12" ht="31.5" customHeight="1" x14ac:dyDescent="0.15">
      <c r="A533" s="147" t="s">
        <v>638</v>
      </c>
      <c r="B533" s="147">
        <v>8322</v>
      </c>
      <c r="C533" s="50" t="s">
        <v>1682</v>
      </c>
      <c r="D533" s="335"/>
      <c r="E533" s="336"/>
      <c r="F533" s="188"/>
      <c r="G533" s="152" t="s">
        <v>326</v>
      </c>
      <c r="H533" s="162"/>
      <c r="I533" s="157" t="s">
        <v>369</v>
      </c>
      <c r="J533" s="339"/>
      <c r="K533" s="124">
        <f>ROUND(-$K514*1/100,0)</f>
        <v>-1</v>
      </c>
      <c r="L533" s="188"/>
    </row>
    <row r="534" spans="1:12" ht="31.5" customHeight="1" x14ac:dyDescent="0.15">
      <c r="A534" s="147" t="s">
        <v>638</v>
      </c>
      <c r="B534" s="147">
        <v>9322</v>
      </c>
      <c r="C534" s="50" t="s">
        <v>1683</v>
      </c>
      <c r="D534" s="337"/>
      <c r="E534" s="338"/>
      <c r="F534" s="189"/>
      <c r="G534" s="152" t="s">
        <v>371</v>
      </c>
      <c r="H534" s="162"/>
      <c r="I534" s="157" t="s">
        <v>369</v>
      </c>
      <c r="J534" s="339"/>
      <c r="K534" s="124">
        <f>ROUND(-$K514*1/100,0)</f>
        <v>-1</v>
      </c>
      <c r="L534" s="189"/>
    </row>
    <row r="535" spans="1:12" ht="31.5" customHeight="1" x14ac:dyDescent="0.15">
      <c r="A535" s="34" t="s">
        <v>1540</v>
      </c>
      <c r="B535" s="43"/>
      <c r="C535" s="36"/>
      <c r="D535" s="37"/>
      <c r="E535" s="37"/>
      <c r="F535" s="67"/>
      <c r="G535" s="39"/>
      <c r="H535" s="39"/>
      <c r="I535" s="39"/>
      <c r="J535" s="88"/>
      <c r="K535" s="140"/>
      <c r="L535" s="67"/>
    </row>
    <row r="536" spans="1:12" ht="31.5" customHeight="1" x14ac:dyDescent="0.15">
      <c r="A536" s="34"/>
      <c r="B536" s="43"/>
      <c r="C536" s="36"/>
      <c r="D536" s="37"/>
      <c r="E536" s="37"/>
      <c r="F536" s="67"/>
      <c r="G536" s="39"/>
      <c r="H536" s="39"/>
      <c r="I536" s="39"/>
      <c r="J536" s="88"/>
      <c r="K536" s="140"/>
      <c r="L536" s="67"/>
    </row>
  </sheetData>
  <mergeCells count="87">
    <mergeCell ref="G89:J89"/>
    <mergeCell ref="L89:L130"/>
    <mergeCell ref="G110:J110"/>
    <mergeCell ref="F131:F172"/>
    <mergeCell ref="G131:J131"/>
    <mergeCell ref="L131:L172"/>
    <mergeCell ref="G152:J152"/>
    <mergeCell ref="G493:I493"/>
    <mergeCell ref="A2:B2"/>
    <mergeCell ref="C2:C3"/>
    <mergeCell ref="D2:J3"/>
    <mergeCell ref="L2:L3"/>
    <mergeCell ref="A4:L4"/>
    <mergeCell ref="D5:E172"/>
    <mergeCell ref="F5:F46"/>
    <mergeCell ref="G5:J5"/>
    <mergeCell ref="L5:L46"/>
    <mergeCell ref="G26:J26"/>
    <mergeCell ref="F47:F88"/>
    <mergeCell ref="G47:J47"/>
    <mergeCell ref="L47:L88"/>
    <mergeCell ref="G68:J68"/>
    <mergeCell ref="F89:F130"/>
    <mergeCell ref="K2:K3"/>
    <mergeCell ref="L174:L188"/>
    <mergeCell ref="D178:D179"/>
    <mergeCell ref="E178:F178"/>
    <mergeCell ref="E179:F179"/>
    <mergeCell ref="D173:F173"/>
    <mergeCell ref="D174:F174"/>
    <mergeCell ref="D175:F175"/>
    <mergeCell ref="D176:F176"/>
    <mergeCell ref="D177:F177"/>
    <mergeCell ref="D180:F180"/>
    <mergeCell ref="D181:E186"/>
    <mergeCell ref="F181:F182"/>
    <mergeCell ref="F183:F184"/>
    <mergeCell ref="F185:F186"/>
    <mergeCell ref="D187:F188"/>
    <mergeCell ref="A193:B193"/>
    <mergeCell ref="C193:C194"/>
    <mergeCell ref="D193:J194"/>
    <mergeCell ref="L193:L194"/>
    <mergeCell ref="K193:K194"/>
    <mergeCell ref="G321:I321"/>
    <mergeCell ref="G342:I342"/>
    <mergeCell ref="D189:F190"/>
    <mergeCell ref="L189:L190"/>
    <mergeCell ref="D191:F191"/>
    <mergeCell ref="D195:E362"/>
    <mergeCell ref="F195:F236"/>
    <mergeCell ref="J195:J362"/>
    <mergeCell ref="L195:L236"/>
    <mergeCell ref="F237:F278"/>
    <mergeCell ref="L237:L278"/>
    <mergeCell ref="F279:F320"/>
    <mergeCell ref="L279:L320"/>
    <mergeCell ref="F321:F362"/>
    <mergeCell ref="L321:L362"/>
    <mergeCell ref="G195:I195"/>
    <mergeCell ref="G216:I216"/>
    <mergeCell ref="G237:I237"/>
    <mergeCell ref="G258:I258"/>
    <mergeCell ref="G279:I279"/>
    <mergeCell ref="G300:I300"/>
    <mergeCell ref="G472:I472"/>
    <mergeCell ref="A365:B365"/>
    <mergeCell ref="C365:C366"/>
    <mergeCell ref="D365:J366"/>
    <mergeCell ref="L365:L366"/>
    <mergeCell ref="K365:K366"/>
    <mergeCell ref="F451:F492"/>
    <mergeCell ref="L451:L492"/>
    <mergeCell ref="F493:F534"/>
    <mergeCell ref="L493:L534"/>
    <mergeCell ref="D367:E534"/>
    <mergeCell ref="F367:F408"/>
    <mergeCell ref="J367:J534"/>
    <mergeCell ref="L367:L408"/>
    <mergeCell ref="F409:F450"/>
    <mergeCell ref="L409:L450"/>
    <mergeCell ref="G514:I514"/>
    <mergeCell ref="G367:I367"/>
    <mergeCell ref="G388:I388"/>
    <mergeCell ref="G409:I409"/>
    <mergeCell ref="G430:I430"/>
    <mergeCell ref="G451:I451"/>
  </mergeCells>
  <phoneticPr fontId="12"/>
  <pageMargins left="0.70866141732283472" right="0.70866141732283472" top="0.74803149606299213" bottom="0.74803149606299213" header="0.31496062992125984" footer="0.31496062992125984"/>
  <pageSetup paperSize="9" scale="20" fitToHeight="0" orientation="portrait" r:id="rId1"/>
  <rowBreaks count="2" manualBreakCount="2">
    <brk id="191" max="16383" man="1"/>
    <brk id="3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M536"/>
  <sheetViews>
    <sheetView view="pageBreakPreview" zoomScale="50" zoomScaleNormal="25" zoomScaleSheetLayoutView="50" workbookViewId="0">
      <selection activeCell="C10" sqref="C10"/>
    </sheetView>
  </sheetViews>
  <sheetFormatPr defaultRowHeight="18.75" x14ac:dyDescent="0.15"/>
  <cols>
    <col min="1" max="2" width="17.5" style="31" customWidth="1"/>
    <col min="3" max="3" width="87.625" style="31" customWidth="1"/>
    <col min="4" max="4" width="32.875" style="32" customWidth="1"/>
    <col min="5" max="5" width="16.125" style="32" customWidth="1"/>
    <col min="6" max="6" width="45.75" style="32" customWidth="1"/>
    <col min="7" max="8" width="56.75" style="42" customWidth="1"/>
    <col min="9" max="9" width="39" style="42" customWidth="1"/>
    <col min="10" max="10" width="39" style="55" customWidth="1"/>
    <col min="11" max="11" width="17.5" style="41" customWidth="1"/>
    <col min="12" max="12" width="17.5" style="31" customWidth="1"/>
    <col min="13" max="13" width="9" style="133"/>
    <col min="14" max="14" width="1.5" style="133" customWidth="1"/>
    <col min="15" max="15" width="9" style="133" hidden="1" customWidth="1"/>
    <col min="16" max="19" width="9" style="133"/>
    <col min="20" max="20" width="4.375" style="133" customWidth="1"/>
    <col min="21" max="39" width="9" style="133" hidden="1" customWidth="1"/>
    <col min="40" max="16384" width="9" style="133"/>
  </cols>
  <sheetData>
    <row r="1" spans="1:12" ht="31.5" customHeight="1" x14ac:dyDescent="0.15">
      <c r="A1" s="34" t="s">
        <v>167</v>
      </c>
      <c r="B1" s="32"/>
      <c r="K1" s="40"/>
      <c r="L1" s="32"/>
    </row>
    <row r="2" spans="1:12" ht="31.5" customHeight="1" x14ac:dyDescent="0.15">
      <c r="A2" s="202" t="s">
        <v>2</v>
      </c>
      <c r="B2" s="202"/>
      <c r="C2" s="200" t="s">
        <v>3</v>
      </c>
      <c r="D2" s="202" t="s">
        <v>4</v>
      </c>
      <c r="E2" s="202"/>
      <c r="F2" s="202"/>
      <c r="G2" s="202"/>
      <c r="H2" s="202"/>
      <c r="I2" s="202"/>
      <c r="J2" s="202"/>
      <c r="K2" s="322" t="s">
        <v>491</v>
      </c>
      <c r="L2" s="202" t="s">
        <v>8</v>
      </c>
    </row>
    <row r="3" spans="1:12" ht="31.5" customHeight="1" x14ac:dyDescent="0.15">
      <c r="A3" s="153" t="s">
        <v>0</v>
      </c>
      <c r="B3" s="153" t="s">
        <v>1</v>
      </c>
      <c r="C3" s="201"/>
      <c r="D3" s="202"/>
      <c r="E3" s="202"/>
      <c r="F3" s="202"/>
      <c r="G3" s="202"/>
      <c r="H3" s="202"/>
      <c r="I3" s="202"/>
      <c r="J3" s="202"/>
      <c r="K3" s="323"/>
      <c r="L3" s="202"/>
    </row>
    <row r="4" spans="1:12" ht="31.5" customHeight="1" x14ac:dyDescent="0.15">
      <c r="A4" s="280" t="s">
        <v>225</v>
      </c>
      <c r="B4" s="281"/>
      <c r="C4" s="281"/>
      <c r="D4" s="281"/>
      <c r="E4" s="281"/>
      <c r="F4" s="282"/>
      <c r="G4" s="281"/>
      <c r="H4" s="281"/>
      <c r="I4" s="281"/>
      <c r="J4" s="281"/>
      <c r="K4" s="282"/>
      <c r="L4" s="355"/>
    </row>
    <row r="5" spans="1:12" ht="31.5" customHeight="1" x14ac:dyDescent="0.15">
      <c r="A5" s="147" t="s">
        <v>639</v>
      </c>
      <c r="B5" s="147" t="s">
        <v>374</v>
      </c>
      <c r="C5" s="50" t="s">
        <v>1511</v>
      </c>
      <c r="D5" s="333" t="s">
        <v>263</v>
      </c>
      <c r="E5" s="356"/>
      <c r="F5" s="187" t="s">
        <v>24</v>
      </c>
      <c r="G5" s="359" t="s">
        <v>360</v>
      </c>
      <c r="H5" s="359"/>
      <c r="I5" s="359"/>
      <c r="J5" s="359"/>
      <c r="K5" s="124">
        <v>1798</v>
      </c>
      <c r="L5" s="187" t="s">
        <v>9</v>
      </c>
    </row>
    <row r="6" spans="1:12" ht="31.5" customHeight="1" x14ac:dyDescent="0.15">
      <c r="A6" s="147" t="s">
        <v>638</v>
      </c>
      <c r="B6" s="147" t="s">
        <v>375</v>
      </c>
      <c r="C6" s="50" t="s">
        <v>1542</v>
      </c>
      <c r="D6" s="335"/>
      <c r="E6" s="357"/>
      <c r="F6" s="188"/>
      <c r="G6" s="59" t="s">
        <v>1524</v>
      </c>
      <c r="H6" s="148"/>
      <c r="I6" s="148"/>
      <c r="J6" s="157" t="s">
        <v>1543</v>
      </c>
      <c r="K6" s="124">
        <f>ROUND($K5*92/1000,0)</f>
        <v>165</v>
      </c>
      <c r="L6" s="188"/>
    </row>
    <row r="7" spans="1:12" ht="31.5" customHeight="1" x14ac:dyDescent="0.15">
      <c r="A7" s="147" t="s">
        <v>638</v>
      </c>
      <c r="B7" s="147" t="s">
        <v>376</v>
      </c>
      <c r="C7" s="50" t="s">
        <v>1544</v>
      </c>
      <c r="D7" s="335"/>
      <c r="E7" s="357"/>
      <c r="F7" s="188"/>
      <c r="G7" s="59" t="s">
        <v>1526</v>
      </c>
      <c r="H7" s="148"/>
      <c r="I7" s="148"/>
      <c r="J7" s="157" t="s">
        <v>1545</v>
      </c>
      <c r="K7" s="124">
        <f>ROUND($K5*90/1000,0)</f>
        <v>162</v>
      </c>
      <c r="L7" s="188"/>
    </row>
    <row r="8" spans="1:12" ht="31.5" customHeight="1" x14ac:dyDescent="0.15">
      <c r="A8" s="147" t="s">
        <v>638</v>
      </c>
      <c r="B8" s="147" t="s">
        <v>377</v>
      </c>
      <c r="C8" s="50" t="s">
        <v>1546</v>
      </c>
      <c r="D8" s="335"/>
      <c r="E8" s="357"/>
      <c r="F8" s="188"/>
      <c r="G8" s="59" t="s">
        <v>1528</v>
      </c>
      <c r="H8" s="148"/>
      <c r="I8" s="148"/>
      <c r="J8" s="157" t="s">
        <v>1547</v>
      </c>
      <c r="K8" s="124">
        <f>ROUND($K5*80/1000,0)</f>
        <v>144</v>
      </c>
      <c r="L8" s="188"/>
    </row>
    <row r="9" spans="1:12" ht="31.5" customHeight="1" x14ac:dyDescent="0.15">
      <c r="A9" s="147" t="s">
        <v>638</v>
      </c>
      <c r="B9" s="147">
        <v>7000</v>
      </c>
      <c r="C9" s="50" t="s">
        <v>1352</v>
      </c>
      <c r="D9" s="335"/>
      <c r="E9" s="357"/>
      <c r="F9" s="188"/>
      <c r="G9" s="59" t="s">
        <v>1530</v>
      </c>
      <c r="H9" s="148"/>
      <c r="I9" s="148"/>
      <c r="J9" s="157" t="s">
        <v>612</v>
      </c>
      <c r="K9" s="124">
        <f>ROUND($K5*64/1000,0)</f>
        <v>115</v>
      </c>
      <c r="L9" s="188"/>
    </row>
    <row r="10" spans="1:12" ht="31.5" customHeight="1" x14ac:dyDescent="0.15">
      <c r="A10" s="147" t="s">
        <v>638</v>
      </c>
      <c r="B10" s="147">
        <v>7001</v>
      </c>
      <c r="C10" s="50" t="s">
        <v>1353</v>
      </c>
      <c r="D10" s="335"/>
      <c r="E10" s="357"/>
      <c r="F10" s="188"/>
      <c r="G10" s="59" t="s">
        <v>1531</v>
      </c>
      <c r="H10" s="148" t="s">
        <v>527</v>
      </c>
      <c r="I10" s="148"/>
      <c r="J10" s="157" t="s">
        <v>613</v>
      </c>
      <c r="K10" s="124">
        <f>ROUND($K5*81/1000,0)</f>
        <v>146</v>
      </c>
      <c r="L10" s="188"/>
    </row>
    <row r="11" spans="1:12" ht="31.5" customHeight="1" x14ac:dyDescent="0.15">
      <c r="A11" s="147" t="s">
        <v>638</v>
      </c>
      <c r="B11" s="147">
        <v>7002</v>
      </c>
      <c r="C11" s="50" t="s">
        <v>1354</v>
      </c>
      <c r="D11" s="335"/>
      <c r="E11" s="357"/>
      <c r="F11" s="188"/>
      <c r="G11" s="152"/>
      <c r="H11" s="148" t="s">
        <v>530</v>
      </c>
      <c r="I11" s="148"/>
      <c r="J11" s="157" t="s">
        <v>614</v>
      </c>
      <c r="K11" s="124">
        <f>ROUND($K5*76/1000,0)</f>
        <v>137</v>
      </c>
      <c r="L11" s="188"/>
    </row>
    <row r="12" spans="1:12" ht="31.5" customHeight="1" x14ac:dyDescent="0.15">
      <c r="A12" s="147" t="s">
        <v>638</v>
      </c>
      <c r="B12" s="147">
        <v>7003</v>
      </c>
      <c r="C12" s="50" t="s">
        <v>1355</v>
      </c>
      <c r="D12" s="335"/>
      <c r="E12" s="357"/>
      <c r="F12" s="188"/>
      <c r="G12" s="152"/>
      <c r="H12" s="148" t="s">
        <v>532</v>
      </c>
      <c r="I12" s="148"/>
      <c r="J12" s="157" t="s">
        <v>615</v>
      </c>
      <c r="K12" s="124">
        <f>ROUND($K5*79/1000,0)</f>
        <v>142</v>
      </c>
      <c r="L12" s="188"/>
    </row>
    <row r="13" spans="1:12" ht="31.5" customHeight="1" x14ac:dyDescent="0.15">
      <c r="A13" s="147" t="s">
        <v>638</v>
      </c>
      <c r="B13" s="147">
        <v>7004</v>
      </c>
      <c r="C13" s="50" t="s">
        <v>1356</v>
      </c>
      <c r="D13" s="335"/>
      <c r="E13" s="357"/>
      <c r="F13" s="188"/>
      <c r="G13" s="152"/>
      <c r="H13" s="148" t="s">
        <v>534</v>
      </c>
      <c r="I13" s="148"/>
      <c r="J13" s="157" t="s">
        <v>616</v>
      </c>
      <c r="K13" s="124">
        <f>ROUND($K5*74/1000,0)</f>
        <v>133</v>
      </c>
      <c r="L13" s="188"/>
    </row>
    <row r="14" spans="1:12" ht="31.5" customHeight="1" x14ac:dyDescent="0.15">
      <c r="A14" s="147" t="s">
        <v>638</v>
      </c>
      <c r="B14" s="147">
        <v>7005</v>
      </c>
      <c r="C14" s="50" t="s">
        <v>1357</v>
      </c>
      <c r="D14" s="335"/>
      <c r="E14" s="357"/>
      <c r="F14" s="188"/>
      <c r="G14" s="152"/>
      <c r="H14" s="148" t="s">
        <v>536</v>
      </c>
      <c r="I14" s="148"/>
      <c r="J14" s="157" t="s">
        <v>617</v>
      </c>
      <c r="K14" s="124">
        <f>ROUND($K5*65/1000,0)</f>
        <v>117</v>
      </c>
      <c r="L14" s="188"/>
    </row>
    <row r="15" spans="1:12" ht="31.5" customHeight="1" x14ac:dyDescent="0.15">
      <c r="A15" s="147" t="s">
        <v>638</v>
      </c>
      <c r="B15" s="147">
        <v>7006</v>
      </c>
      <c r="C15" s="50" t="s">
        <v>1358</v>
      </c>
      <c r="D15" s="335"/>
      <c r="E15" s="357"/>
      <c r="F15" s="188"/>
      <c r="G15" s="152"/>
      <c r="H15" s="148" t="s">
        <v>538</v>
      </c>
      <c r="I15" s="148"/>
      <c r="J15" s="157" t="s">
        <v>618</v>
      </c>
      <c r="K15" s="124">
        <f>ROUND($K5*63/1000,0)</f>
        <v>113</v>
      </c>
      <c r="L15" s="188"/>
    </row>
    <row r="16" spans="1:12" ht="31.5" customHeight="1" x14ac:dyDescent="0.15">
      <c r="A16" s="147" t="s">
        <v>638</v>
      </c>
      <c r="B16" s="147">
        <v>7007</v>
      </c>
      <c r="C16" s="50" t="s">
        <v>1359</v>
      </c>
      <c r="D16" s="335"/>
      <c r="E16" s="357"/>
      <c r="F16" s="188"/>
      <c r="G16" s="152"/>
      <c r="H16" s="148" t="s">
        <v>540</v>
      </c>
      <c r="I16" s="148"/>
      <c r="J16" s="157" t="s">
        <v>619</v>
      </c>
      <c r="K16" s="124">
        <f>ROUND($K5*56/1000,0)</f>
        <v>101</v>
      </c>
      <c r="L16" s="188"/>
    </row>
    <row r="17" spans="1:12" ht="31.5" customHeight="1" x14ac:dyDescent="0.15">
      <c r="A17" s="147" t="s">
        <v>638</v>
      </c>
      <c r="B17" s="147">
        <v>7008</v>
      </c>
      <c r="C17" s="50" t="s">
        <v>1360</v>
      </c>
      <c r="D17" s="335"/>
      <c r="E17" s="357"/>
      <c r="F17" s="188"/>
      <c r="G17" s="152"/>
      <c r="H17" s="148" t="s">
        <v>542</v>
      </c>
      <c r="I17" s="148"/>
      <c r="J17" s="157" t="s">
        <v>620</v>
      </c>
      <c r="K17" s="124">
        <f>ROUND($K5*69/1000,0)</f>
        <v>124</v>
      </c>
      <c r="L17" s="188"/>
    </row>
    <row r="18" spans="1:12" ht="31.5" customHeight="1" x14ac:dyDescent="0.15">
      <c r="A18" s="147" t="s">
        <v>638</v>
      </c>
      <c r="B18" s="147">
        <v>7009</v>
      </c>
      <c r="C18" s="50" t="s">
        <v>1361</v>
      </c>
      <c r="D18" s="335"/>
      <c r="E18" s="357"/>
      <c r="F18" s="188"/>
      <c r="G18" s="152"/>
      <c r="H18" s="148" t="s">
        <v>544</v>
      </c>
      <c r="I18" s="148"/>
      <c r="J18" s="157" t="s">
        <v>621</v>
      </c>
      <c r="K18" s="124">
        <f>ROUND($K5*54/1000,0)</f>
        <v>97</v>
      </c>
      <c r="L18" s="188"/>
    </row>
    <row r="19" spans="1:12" ht="31.5" customHeight="1" x14ac:dyDescent="0.15">
      <c r="A19" s="147" t="s">
        <v>638</v>
      </c>
      <c r="B19" s="147">
        <v>7010</v>
      </c>
      <c r="C19" s="50" t="s">
        <v>1362</v>
      </c>
      <c r="D19" s="335"/>
      <c r="E19" s="357"/>
      <c r="F19" s="188"/>
      <c r="G19" s="152"/>
      <c r="H19" s="148" t="s">
        <v>546</v>
      </c>
      <c r="I19" s="148"/>
      <c r="J19" s="157" t="s">
        <v>622</v>
      </c>
      <c r="K19" s="124">
        <f>ROUND($K5*45/1000,0)</f>
        <v>81</v>
      </c>
      <c r="L19" s="188"/>
    </row>
    <row r="20" spans="1:12" ht="31.5" customHeight="1" x14ac:dyDescent="0.15">
      <c r="A20" s="147" t="s">
        <v>638</v>
      </c>
      <c r="B20" s="147">
        <v>7011</v>
      </c>
      <c r="C20" s="50" t="s">
        <v>1363</v>
      </c>
      <c r="D20" s="335"/>
      <c r="E20" s="357"/>
      <c r="F20" s="188"/>
      <c r="G20" s="152"/>
      <c r="H20" s="148" t="s">
        <v>548</v>
      </c>
      <c r="I20" s="148"/>
      <c r="J20" s="157" t="s">
        <v>623</v>
      </c>
      <c r="K20" s="124">
        <f>ROUND($K5*53/1000,0)</f>
        <v>95</v>
      </c>
      <c r="L20" s="188"/>
    </row>
    <row r="21" spans="1:12" ht="31.5" customHeight="1" x14ac:dyDescent="0.15">
      <c r="A21" s="147" t="s">
        <v>638</v>
      </c>
      <c r="B21" s="147">
        <v>7012</v>
      </c>
      <c r="C21" s="50" t="s">
        <v>1364</v>
      </c>
      <c r="D21" s="335"/>
      <c r="E21" s="357"/>
      <c r="F21" s="188"/>
      <c r="G21" s="152"/>
      <c r="H21" s="148" t="s">
        <v>550</v>
      </c>
      <c r="I21" s="148"/>
      <c r="J21" s="157" t="s">
        <v>624</v>
      </c>
      <c r="K21" s="124">
        <f>ROUND($K5*43/1000,0)</f>
        <v>77</v>
      </c>
      <c r="L21" s="188"/>
    </row>
    <row r="22" spans="1:12" ht="31.5" customHeight="1" x14ac:dyDescent="0.15">
      <c r="A22" s="147" t="s">
        <v>638</v>
      </c>
      <c r="B22" s="147">
        <v>7013</v>
      </c>
      <c r="C22" s="50" t="s">
        <v>1365</v>
      </c>
      <c r="D22" s="335"/>
      <c r="E22" s="357"/>
      <c r="F22" s="188"/>
      <c r="G22" s="152"/>
      <c r="H22" s="148" t="s">
        <v>552</v>
      </c>
      <c r="I22" s="148"/>
      <c r="J22" s="157" t="s">
        <v>625</v>
      </c>
      <c r="K22" s="124">
        <f>ROUND($K5*44/1000,0)</f>
        <v>79</v>
      </c>
      <c r="L22" s="188"/>
    </row>
    <row r="23" spans="1:12" ht="31.5" customHeight="1" x14ac:dyDescent="0.15">
      <c r="A23" s="147" t="s">
        <v>638</v>
      </c>
      <c r="B23" s="147">
        <v>7014</v>
      </c>
      <c r="C23" s="50" t="s">
        <v>1366</v>
      </c>
      <c r="D23" s="335"/>
      <c r="E23" s="357"/>
      <c r="F23" s="188"/>
      <c r="G23" s="152"/>
      <c r="H23" s="148" t="s">
        <v>554</v>
      </c>
      <c r="I23" s="148"/>
      <c r="J23" s="157" t="s">
        <v>626</v>
      </c>
      <c r="K23" s="124">
        <f>ROUND($K5*33/1000,0)</f>
        <v>59</v>
      </c>
      <c r="L23" s="188"/>
    </row>
    <row r="24" spans="1:12" ht="31.5" customHeight="1" x14ac:dyDescent="0.15">
      <c r="A24" s="147" t="s">
        <v>638</v>
      </c>
      <c r="B24" s="147">
        <v>8411</v>
      </c>
      <c r="C24" s="156" t="s">
        <v>1548</v>
      </c>
      <c r="D24" s="335"/>
      <c r="E24" s="357"/>
      <c r="F24" s="188"/>
      <c r="G24" s="152" t="s">
        <v>326</v>
      </c>
      <c r="H24" s="148"/>
      <c r="I24" s="148"/>
      <c r="J24" s="157" t="s">
        <v>369</v>
      </c>
      <c r="K24" s="124">
        <f>ROUND(-$K5*1/100,0)</f>
        <v>-18</v>
      </c>
      <c r="L24" s="188"/>
    </row>
    <row r="25" spans="1:12" ht="31.5" customHeight="1" x14ac:dyDescent="0.15">
      <c r="A25" s="147" t="s">
        <v>638</v>
      </c>
      <c r="B25" s="147">
        <v>9411</v>
      </c>
      <c r="C25" s="50" t="s">
        <v>1549</v>
      </c>
      <c r="D25" s="335"/>
      <c r="E25" s="357"/>
      <c r="F25" s="188"/>
      <c r="G25" s="152" t="s">
        <v>371</v>
      </c>
      <c r="H25" s="148"/>
      <c r="I25" s="148"/>
      <c r="J25" s="157" t="s">
        <v>369</v>
      </c>
      <c r="K25" s="124">
        <f>ROUND(-$K5*1/100,0)</f>
        <v>-18</v>
      </c>
      <c r="L25" s="188"/>
    </row>
    <row r="26" spans="1:12" ht="31.5" customHeight="1" x14ac:dyDescent="0.15">
      <c r="A26" s="147" t="s">
        <v>638</v>
      </c>
      <c r="B26" s="147" t="s">
        <v>378</v>
      </c>
      <c r="C26" s="50" t="s">
        <v>1550</v>
      </c>
      <c r="D26" s="335"/>
      <c r="E26" s="357"/>
      <c r="F26" s="188"/>
      <c r="G26" s="183" t="s">
        <v>492</v>
      </c>
      <c r="H26" s="183"/>
      <c r="I26" s="183"/>
      <c r="J26" s="183"/>
      <c r="K26" s="124">
        <v>1422</v>
      </c>
      <c r="L26" s="188"/>
    </row>
    <row r="27" spans="1:12" ht="31.5" customHeight="1" x14ac:dyDescent="0.15">
      <c r="A27" s="147" t="s">
        <v>638</v>
      </c>
      <c r="B27" s="147" t="s">
        <v>379</v>
      </c>
      <c r="C27" s="50" t="s">
        <v>1551</v>
      </c>
      <c r="D27" s="335"/>
      <c r="E27" s="357"/>
      <c r="F27" s="188"/>
      <c r="G27" s="59" t="s">
        <v>1524</v>
      </c>
      <c r="H27" s="148"/>
      <c r="I27" s="148"/>
      <c r="J27" s="157" t="s">
        <v>1543</v>
      </c>
      <c r="K27" s="124">
        <f>ROUND($K26*92/1000,0)</f>
        <v>131</v>
      </c>
      <c r="L27" s="188"/>
    </row>
    <row r="28" spans="1:12" ht="31.5" customHeight="1" x14ac:dyDescent="0.15">
      <c r="A28" s="147" t="s">
        <v>638</v>
      </c>
      <c r="B28" s="147" t="s">
        <v>380</v>
      </c>
      <c r="C28" s="50" t="s">
        <v>1552</v>
      </c>
      <c r="D28" s="335"/>
      <c r="E28" s="357"/>
      <c r="F28" s="188"/>
      <c r="G28" s="59" t="s">
        <v>1526</v>
      </c>
      <c r="H28" s="148"/>
      <c r="I28" s="148"/>
      <c r="J28" s="157" t="s">
        <v>1545</v>
      </c>
      <c r="K28" s="124">
        <f>ROUND($K26*90/1000,0)</f>
        <v>128</v>
      </c>
      <c r="L28" s="188"/>
    </row>
    <row r="29" spans="1:12" ht="31.5" customHeight="1" x14ac:dyDescent="0.15">
      <c r="A29" s="147" t="s">
        <v>638</v>
      </c>
      <c r="B29" s="147" t="s">
        <v>381</v>
      </c>
      <c r="C29" s="50" t="s">
        <v>1553</v>
      </c>
      <c r="D29" s="335"/>
      <c r="E29" s="357"/>
      <c r="F29" s="188"/>
      <c r="G29" s="59" t="s">
        <v>1528</v>
      </c>
      <c r="H29" s="148"/>
      <c r="I29" s="148"/>
      <c r="J29" s="157" t="s">
        <v>1547</v>
      </c>
      <c r="K29" s="124">
        <f>ROUND($K26*80/1000,0)</f>
        <v>114</v>
      </c>
      <c r="L29" s="188"/>
    </row>
    <row r="30" spans="1:12" ht="31.5" customHeight="1" x14ac:dyDescent="0.15">
      <c r="A30" s="147" t="s">
        <v>638</v>
      </c>
      <c r="B30" s="147">
        <v>7020</v>
      </c>
      <c r="C30" s="50" t="s">
        <v>1007</v>
      </c>
      <c r="D30" s="335"/>
      <c r="E30" s="357"/>
      <c r="F30" s="188"/>
      <c r="G30" s="59" t="s">
        <v>1530</v>
      </c>
      <c r="H30" s="148"/>
      <c r="I30" s="148"/>
      <c r="J30" s="157" t="s">
        <v>612</v>
      </c>
      <c r="K30" s="124">
        <f>ROUND($K26*64/1000,0)</f>
        <v>91</v>
      </c>
      <c r="L30" s="188"/>
    </row>
    <row r="31" spans="1:12" ht="31.5" customHeight="1" x14ac:dyDescent="0.15">
      <c r="A31" s="147" t="s">
        <v>638</v>
      </c>
      <c r="B31" s="147">
        <v>7021</v>
      </c>
      <c r="C31" s="50" t="s">
        <v>1008</v>
      </c>
      <c r="D31" s="335"/>
      <c r="E31" s="357"/>
      <c r="F31" s="188"/>
      <c r="G31" s="59" t="s">
        <v>1531</v>
      </c>
      <c r="H31" s="148" t="s">
        <v>527</v>
      </c>
      <c r="I31" s="148"/>
      <c r="J31" s="157" t="s">
        <v>613</v>
      </c>
      <c r="K31" s="124">
        <f>ROUND($K26*81/1000,0)</f>
        <v>115</v>
      </c>
      <c r="L31" s="188"/>
    </row>
    <row r="32" spans="1:12" ht="31.5" customHeight="1" x14ac:dyDescent="0.15">
      <c r="A32" s="147" t="s">
        <v>638</v>
      </c>
      <c r="B32" s="147">
        <v>7022</v>
      </c>
      <c r="C32" s="50" t="s">
        <v>1009</v>
      </c>
      <c r="D32" s="335"/>
      <c r="E32" s="357"/>
      <c r="F32" s="188"/>
      <c r="G32" s="152"/>
      <c r="H32" s="148" t="s">
        <v>530</v>
      </c>
      <c r="I32" s="148"/>
      <c r="J32" s="157" t="s">
        <v>614</v>
      </c>
      <c r="K32" s="124">
        <f>ROUND($K26*76/1000,0)</f>
        <v>108</v>
      </c>
      <c r="L32" s="188"/>
    </row>
    <row r="33" spans="1:12" ht="31.5" customHeight="1" x14ac:dyDescent="0.15">
      <c r="A33" s="147" t="s">
        <v>638</v>
      </c>
      <c r="B33" s="147">
        <v>7023</v>
      </c>
      <c r="C33" s="50" t="s">
        <v>1010</v>
      </c>
      <c r="D33" s="335"/>
      <c r="E33" s="357"/>
      <c r="F33" s="188"/>
      <c r="G33" s="152"/>
      <c r="H33" s="148" t="s">
        <v>532</v>
      </c>
      <c r="I33" s="148"/>
      <c r="J33" s="157" t="s">
        <v>615</v>
      </c>
      <c r="K33" s="124">
        <f>ROUND($K26*79/1000,0)</f>
        <v>112</v>
      </c>
      <c r="L33" s="188"/>
    </row>
    <row r="34" spans="1:12" ht="31.5" customHeight="1" x14ac:dyDescent="0.15">
      <c r="A34" s="147" t="s">
        <v>638</v>
      </c>
      <c r="B34" s="147">
        <v>7024</v>
      </c>
      <c r="C34" s="50" t="s">
        <v>1011</v>
      </c>
      <c r="D34" s="335"/>
      <c r="E34" s="357"/>
      <c r="F34" s="188"/>
      <c r="G34" s="152"/>
      <c r="H34" s="148" t="s">
        <v>534</v>
      </c>
      <c r="I34" s="148"/>
      <c r="J34" s="157" t="s">
        <v>616</v>
      </c>
      <c r="K34" s="124">
        <f>ROUND($K26*74/1000,0)</f>
        <v>105</v>
      </c>
      <c r="L34" s="188"/>
    </row>
    <row r="35" spans="1:12" ht="31.5" customHeight="1" x14ac:dyDescent="0.15">
      <c r="A35" s="147" t="s">
        <v>638</v>
      </c>
      <c r="B35" s="147">
        <v>7025</v>
      </c>
      <c r="C35" s="50" t="s">
        <v>1012</v>
      </c>
      <c r="D35" s="335"/>
      <c r="E35" s="357"/>
      <c r="F35" s="188"/>
      <c r="G35" s="152"/>
      <c r="H35" s="148" t="s">
        <v>536</v>
      </c>
      <c r="I35" s="148"/>
      <c r="J35" s="157" t="s">
        <v>617</v>
      </c>
      <c r="K35" s="124">
        <f>ROUND($K26*65/1000,0)</f>
        <v>92</v>
      </c>
      <c r="L35" s="188"/>
    </row>
    <row r="36" spans="1:12" ht="31.5" customHeight="1" x14ac:dyDescent="0.15">
      <c r="A36" s="147" t="s">
        <v>638</v>
      </c>
      <c r="B36" s="147">
        <v>7026</v>
      </c>
      <c r="C36" s="50" t="s">
        <v>1013</v>
      </c>
      <c r="D36" s="335"/>
      <c r="E36" s="357"/>
      <c r="F36" s="188"/>
      <c r="G36" s="152"/>
      <c r="H36" s="148" t="s">
        <v>538</v>
      </c>
      <c r="I36" s="148"/>
      <c r="J36" s="157" t="s">
        <v>618</v>
      </c>
      <c r="K36" s="124">
        <f>ROUND($K26*63/1000,0)</f>
        <v>90</v>
      </c>
      <c r="L36" s="188"/>
    </row>
    <row r="37" spans="1:12" ht="31.5" customHeight="1" x14ac:dyDescent="0.15">
      <c r="A37" s="147" t="s">
        <v>638</v>
      </c>
      <c r="B37" s="147">
        <v>7027</v>
      </c>
      <c r="C37" s="50" t="s">
        <v>1014</v>
      </c>
      <c r="D37" s="335"/>
      <c r="E37" s="357"/>
      <c r="F37" s="188"/>
      <c r="G37" s="152"/>
      <c r="H37" s="148" t="s">
        <v>540</v>
      </c>
      <c r="I37" s="148"/>
      <c r="J37" s="157" t="s">
        <v>619</v>
      </c>
      <c r="K37" s="124">
        <f>ROUND($K26*56/1000,0)</f>
        <v>80</v>
      </c>
      <c r="L37" s="188"/>
    </row>
    <row r="38" spans="1:12" ht="31.5" customHeight="1" x14ac:dyDescent="0.15">
      <c r="A38" s="147" t="s">
        <v>638</v>
      </c>
      <c r="B38" s="147">
        <v>7028</v>
      </c>
      <c r="C38" s="50" t="s">
        <v>1015</v>
      </c>
      <c r="D38" s="335"/>
      <c r="E38" s="357"/>
      <c r="F38" s="188"/>
      <c r="G38" s="152"/>
      <c r="H38" s="148" t="s">
        <v>542</v>
      </c>
      <c r="I38" s="148"/>
      <c r="J38" s="157" t="s">
        <v>620</v>
      </c>
      <c r="K38" s="124">
        <f>ROUND($K26*69/1000,0)</f>
        <v>98</v>
      </c>
      <c r="L38" s="188"/>
    </row>
    <row r="39" spans="1:12" ht="31.5" customHeight="1" x14ac:dyDescent="0.15">
      <c r="A39" s="147" t="s">
        <v>638</v>
      </c>
      <c r="B39" s="147">
        <v>7029</v>
      </c>
      <c r="C39" s="50" t="s">
        <v>1016</v>
      </c>
      <c r="D39" s="335"/>
      <c r="E39" s="357"/>
      <c r="F39" s="188"/>
      <c r="G39" s="152"/>
      <c r="H39" s="148" t="s">
        <v>544</v>
      </c>
      <c r="I39" s="148"/>
      <c r="J39" s="157" t="s">
        <v>621</v>
      </c>
      <c r="K39" s="124">
        <f>ROUND($K26*54/1000,0)</f>
        <v>77</v>
      </c>
      <c r="L39" s="188"/>
    </row>
    <row r="40" spans="1:12" ht="31.5" customHeight="1" x14ac:dyDescent="0.15">
      <c r="A40" s="147" t="s">
        <v>638</v>
      </c>
      <c r="B40" s="147">
        <v>7030</v>
      </c>
      <c r="C40" s="50" t="s">
        <v>1017</v>
      </c>
      <c r="D40" s="335"/>
      <c r="E40" s="357"/>
      <c r="F40" s="188"/>
      <c r="G40" s="152"/>
      <c r="H40" s="148" t="s">
        <v>546</v>
      </c>
      <c r="I40" s="148"/>
      <c r="J40" s="157" t="s">
        <v>622</v>
      </c>
      <c r="K40" s="124">
        <f>ROUND($K26*45/1000,0)</f>
        <v>64</v>
      </c>
      <c r="L40" s="188"/>
    </row>
    <row r="41" spans="1:12" ht="31.5" customHeight="1" x14ac:dyDescent="0.15">
      <c r="A41" s="147" t="s">
        <v>638</v>
      </c>
      <c r="B41" s="147">
        <v>7031</v>
      </c>
      <c r="C41" s="50" t="s">
        <v>1018</v>
      </c>
      <c r="D41" s="335"/>
      <c r="E41" s="357"/>
      <c r="F41" s="188"/>
      <c r="G41" s="152"/>
      <c r="H41" s="148" t="s">
        <v>548</v>
      </c>
      <c r="I41" s="148"/>
      <c r="J41" s="157" t="s">
        <v>623</v>
      </c>
      <c r="K41" s="124">
        <f>ROUND($K26*53/1000,0)</f>
        <v>75</v>
      </c>
      <c r="L41" s="188"/>
    </row>
    <row r="42" spans="1:12" ht="31.5" customHeight="1" x14ac:dyDescent="0.15">
      <c r="A42" s="147" t="s">
        <v>638</v>
      </c>
      <c r="B42" s="147">
        <v>7032</v>
      </c>
      <c r="C42" s="50" t="s">
        <v>1019</v>
      </c>
      <c r="D42" s="335"/>
      <c r="E42" s="357"/>
      <c r="F42" s="188"/>
      <c r="G42" s="152"/>
      <c r="H42" s="148" t="s">
        <v>550</v>
      </c>
      <c r="I42" s="148"/>
      <c r="J42" s="157" t="s">
        <v>624</v>
      </c>
      <c r="K42" s="124">
        <f>ROUND($K26*43/1000,0)</f>
        <v>61</v>
      </c>
      <c r="L42" s="188"/>
    </row>
    <row r="43" spans="1:12" ht="31.5" customHeight="1" x14ac:dyDescent="0.15">
      <c r="A43" s="147" t="s">
        <v>638</v>
      </c>
      <c r="B43" s="147">
        <v>7033</v>
      </c>
      <c r="C43" s="50" t="s">
        <v>1020</v>
      </c>
      <c r="D43" s="335"/>
      <c r="E43" s="357"/>
      <c r="F43" s="188"/>
      <c r="G43" s="152"/>
      <c r="H43" s="148" t="s">
        <v>552</v>
      </c>
      <c r="I43" s="148"/>
      <c r="J43" s="157" t="s">
        <v>625</v>
      </c>
      <c r="K43" s="124">
        <f>ROUND($K26*44/1000,0)</f>
        <v>63</v>
      </c>
      <c r="L43" s="188"/>
    </row>
    <row r="44" spans="1:12" ht="31.5" customHeight="1" x14ac:dyDescent="0.15">
      <c r="A44" s="147" t="s">
        <v>638</v>
      </c>
      <c r="B44" s="147">
        <v>7034</v>
      </c>
      <c r="C44" s="50" t="s">
        <v>1021</v>
      </c>
      <c r="D44" s="335"/>
      <c r="E44" s="357"/>
      <c r="F44" s="188"/>
      <c r="G44" s="152"/>
      <c r="H44" s="148" t="s">
        <v>554</v>
      </c>
      <c r="I44" s="148"/>
      <c r="J44" s="157" t="s">
        <v>626</v>
      </c>
      <c r="K44" s="124">
        <f>ROUND($K26*33/1000,0)</f>
        <v>47</v>
      </c>
      <c r="L44" s="188"/>
    </row>
    <row r="45" spans="1:12" ht="31.5" customHeight="1" x14ac:dyDescent="0.15">
      <c r="A45" s="147" t="s">
        <v>638</v>
      </c>
      <c r="B45" s="147">
        <v>8511</v>
      </c>
      <c r="C45" s="156" t="s">
        <v>1554</v>
      </c>
      <c r="D45" s="335"/>
      <c r="E45" s="357"/>
      <c r="F45" s="188"/>
      <c r="G45" s="152" t="s">
        <v>326</v>
      </c>
      <c r="H45" s="148"/>
      <c r="I45" s="148"/>
      <c r="J45" s="157" t="s">
        <v>369</v>
      </c>
      <c r="K45" s="124">
        <f>ROUND(-$K26*1/100,0)</f>
        <v>-14</v>
      </c>
      <c r="L45" s="188"/>
    </row>
    <row r="46" spans="1:12" ht="31.5" customHeight="1" x14ac:dyDescent="0.15">
      <c r="A46" s="147" t="s">
        <v>638</v>
      </c>
      <c r="B46" s="147">
        <v>9511</v>
      </c>
      <c r="C46" s="50" t="s">
        <v>1555</v>
      </c>
      <c r="D46" s="335"/>
      <c r="E46" s="357"/>
      <c r="F46" s="189"/>
      <c r="G46" s="152" t="s">
        <v>371</v>
      </c>
      <c r="H46" s="148"/>
      <c r="I46" s="148"/>
      <c r="J46" s="157" t="s">
        <v>369</v>
      </c>
      <c r="K46" s="124">
        <f>ROUND(-$K26*1/100,0)</f>
        <v>-14</v>
      </c>
      <c r="L46" s="189"/>
    </row>
    <row r="47" spans="1:12" ht="31.5" customHeight="1" x14ac:dyDescent="0.15">
      <c r="A47" s="147" t="s">
        <v>638</v>
      </c>
      <c r="B47" s="147" t="s">
        <v>382</v>
      </c>
      <c r="C47" s="50" t="s">
        <v>1556</v>
      </c>
      <c r="D47" s="335"/>
      <c r="E47" s="357"/>
      <c r="F47" s="319" t="s">
        <v>479</v>
      </c>
      <c r="G47" s="183" t="s">
        <v>318</v>
      </c>
      <c r="H47" s="183"/>
      <c r="I47" s="183"/>
      <c r="J47" s="183"/>
      <c r="K47" s="124">
        <v>59</v>
      </c>
      <c r="L47" s="187" t="s">
        <v>10</v>
      </c>
    </row>
    <row r="48" spans="1:12" ht="31.5" customHeight="1" x14ac:dyDescent="0.15">
      <c r="A48" s="147" t="s">
        <v>638</v>
      </c>
      <c r="B48" s="147" t="s">
        <v>383</v>
      </c>
      <c r="C48" s="50" t="s">
        <v>1557</v>
      </c>
      <c r="D48" s="335"/>
      <c r="E48" s="357"/>
      <c r="F48" s="320"/>
      <c r="G48" s="59" t="s">
        <v>1524</v>
      </c>
      <c r="H48" s="148"/>
      <c r="I48" s="148"/>
      <c r="J48" s="157" t="s">
        <v>1543</v>
      </c>
      <c r="K48" s="124">
        <f>ROUND($K47*92/1000,0)</f>
        <v>5</v>
      </c>
      <c r="L48" s="188"/>
    </row>
    <row r="49" spans="1:12" ht="31.5" customHeight="1" x14ac:dyDescent="0.15">
      <c r="A49" s="147" t="s">
        <v>638</v>
      </c>
      <c r="B49" s="147" t="s">
        <v>384</v>
      </c>
      <c r="C49" s="50" t="s">
        <v>1558</v>
      </c>
      <c r="D49" s="335"/>
      <c r="E49" s="357"/>
      <c r="F49" s="320"/>
      <c r="G49" s="59" t="s">
        <v>1526</v>
      </c>
      <c r="H49" s="148"/>
      <c r="I49" s="148"/>
      <c r="J49" s="157" t="s">
        <v>1545</v>
      </c>
      <c r="K49" s="124">
        <f>ROUND($K47*90/1000,0)</f>
        <v>5</v>
      </c>
      <c r="L49" s="188"/>
    </row>
    <row r="50" spans="1:12" ht="31.5" customHeight="1" x14ac:dyDescent="0.15">
      <c r="A50" s="147" t="s">
        <v>638</v>
      </c>
      <c r="B50" s="147" t="s">
        <v>385</v>
      </c>
      <c r="C50" s="50" t="s">
        <v>1559</v>
      </c>
      <c r="D50" s="335"/>
      <c r="E50" s="357"/>
      <c r="F50" s="320"/>
      <c r="G50" s="59" t="s">
        <v>1528</v>
      </c>
      <c r="H50" s="148"/>
      <c r="I50" s="148"/>
      <c r="J50" s="157" t="s">
        <v>1547</v>
      </c>
      <c r="K50" s="124">
        <f>ROUND($K47*80/1000,0)</f>
        <v>5</v>
      </c>
      <c r="L50" s="188"/>
    </row>
    <row r="51" spans="1:12" ht="31.5" customHeight="1" x14ac:dyDescent="0.15">
      <c r="A51" s="147" t="s">
        <v>638</v>
      </c>
      <c r="B51" s="147">
        <v>7040</v>
      </c>
      <c r="C51" s="50" t="s">
        <v>1022</v>
      </c>
      <c r="D51" s="335"/>
      <c r="E51" s="357"/>
      <c r="F51" s="320"/>
      <c r="G51" s="59" t="s">
        <v>1530</v>
      </c>
      <c r="H51" s="148"/>
      <c r="I51" s="148"/>
      <c r="J51" s="157" t="s">
        <v>612</v>
      </c>
      <c r="K51" s="124">
        <f>ROUND($K47*64/1000,0)</f>
        <v>4</v>
      </c>
      <c r="L51" s="188"/>
    </row>
    <row r="52" spans="1:12" ht="31.5" customHeight="1" x14ac:dyDescent="0.15">
      <c r="A52" s="147" t="s">
        <v>638</v>
      </c>
      <c r="B52" s="147">
        <v>7041</v>
      </c>
      <c r="C52" s="50" t="s">
        <v>1023</v>
      </c>
      <c r="D52" s="335"/>
      <c r="E52" s="357"/>
      <c r="F52" s="320"/>
      <c r="G52" s="59" t="s">
        <v>1531</v>
      </c>
      <c r="H52" s="148" t="s">
        <v>527</v>
      </c>
      <c r="I52" s="148"/>
      <c r="J52" s="157" t="s">
        <v>613</v>
      </c>
      <c r="K52" s="124">
        <f>ROUND($K47*81/1000,0)</f>
        <v>5</v>
      </c>
      <c r="L52" s="188"/>
    </row>
    <row r="53" spans="1:12" ht="31.5" customHeight="1" x14ac:dyDescent="0.15">
      <c r="A53" s="147" t="s">
        <v>638</v>
      </c>
      <c r="B53" s="147">
        <v>7042</v>
      </c>
      <c r="C53" s="50" t="s">
        <v>1024</v>
      </c>
      <c r="D53" s="335"/>
      <c r="E53" s="357"/>
      <c r="F53" s="320"/>
      <c r="G53" s="152"/>
      <c r="H53" s="148" t="s">
        <v>530</v>
      </c>
      <c r="I53" s="148"/>
      <c r="J53" s="157" t="s">
        <v>614</v>
      </c>
      <c r="K53" s="124">
        <f>ROUND($K47*76/1000,0)</f>
        <v>4</v>
      </c>
      <c r="L53" s="188"/>
    </row>
    <row r="54" spans="1:12" ht="31.5" customHeight="1" x14ac:dyDescent="0.15">
      <c r="A54" s="147" t="s">
        <v>638</v>
      </c>
      <c r="B54" s="147">
        <v>7043</v>
      </c>
      <c r="C54" s="50" t="s">
        <v>1025</v>
      </c>
      <c r="D54" s="335"/>
      <c r="E54" s="357"/>
      <c r="F54" s="320"/>
      <c r="G54" s="152"/>
      <c r="H54" s="148" t="s">
        <v>532</v>
      </c>
      <c r="I54" s="148"/>
      <c r="J54" s="157" t="s">
        <v>615</v>
      </c>
      <c r="K54" s="124">
        <f>ROUND($K47*79/1000,0)</f>
        <v>5</v>
      </c>
      <c r="L54" s="188"/>
    </row>
    <row r="55" spans="1:12" ht="31.5" customHeight="1" x14ac:dyDescent="0.15">
      <c r="A55" s="147" t="s">
        <v>638</v>
      </c>
      <c r="B55" s="147">
        <v>7044</v>
      </c>
      <c r="C55" s="50" t="s">
        <v>1026</v>
      </c>
      <c r="D55" s="335"/>
      <c r="E55" s="357"/>
      <c r="F55" s="320"/>
      <c r="G55" s="152"/>
      <c r="H55" s="148" t="s">
        <v>534</v>
      </c>
      <c r="I55" s="148"/>
      <c r="J55" s="157" t="s">
        <v>616</v>
      </c>
      <c r="K55" s="124">
        <f>ROUND($K47*74/1000,0)</f>
        <v>4</v>
      </c>
      <c r="L55" s="188"/>
    </row>
    <row r="56" spans="1:12" ht="31.5" customHeight="1" x14ac:dyDescent="0.15">
      <c r="A56" s="147" t="s">
        <v>638</v>
      </c>
      <c r="B56" s="147">
        <v>7045</v>
      </c>
      <c r="C56" s="50" t="s">
        <v>1027</v>
      </c>
      <c r="D56" s="335"/>
      <c r="E56" s="357"/>
      <c r="F56" s="320"/>
      <c r="G56" s="152"/>
      <c r="H56" s="148" t="s">
        <v>536</v>
      </c>
      <c r="I56" s="148"/>
      <c r="J56" s="157" t="s">
        <v>617</v>
      </c>
      <c r="K56" s="124">
        <f>ROUND($K47*65/1000,0)</f>
        <v>4</v>
      </c>
      <c r="L56" s="188"/>
    </row>
    <row r="57" spans="1:12" ht="31.5" customHeight="1" x14ac:dyDescent="0.15">
      <c r="A57" s="147" t="s">
        <v>638</v>
      </c>
      <c r="B57" s="147">
        <v>7046</v>
      </c>
      <c r="C57" s="50" t="s">
        <v>1028</v>
      </c>
      <c r="D57" s="335"/>
      <c r="E57" s="357"/>
      <c r="F57" s="320"/>
      <c r="G57" s="152"/>
      <c r="H57" s="148" t="s">
        <v>538</v>
      </c>
      <c r="I57" s="148"/>
      <c r="J57" s="157" t="s">
        <v>618</v>
      </c>
      <c r="K57" s="124">
        <f>ROUND($K47*63/1000,0)</f>
        <v>4</v>
      </c>
      <c r="L57" s="188"/>
    </row>
    <row r="58" spans="1:12" ht="31.5" customHeight="1" x14ac:dyDescent="0.15">
      <c r="A58" s="147" t="s">
        <v>638</v>
      </c>
      <c r="B58" s="147">
        <v>7047</v>
      </c>
      <c r="C58" s="50" t="s">
        <v>1029</v>
      </c>
      <c r="D58" s="335"/>
      <c r="E58" s="357"/>
      <c r="F58" s="320"/>
      <c r="G58" s="152"/>
      <c r="H58" s="148" t="s">
        <v>540</v>
      </c>
      <c r="I58" s="148"/>
      <c r="J58" s="157" t="s">
        <v>619</v>
      </c>
      <c r="K58" s="124">
        <f>ROUND($K47*56/1000,0)</f>
        <v>3</v>
      </c>
      <c r="L58" s="188"/>
    </row>
    <row r="59" spans="1:12" ht="31.5" customHeight="1" x14ac:dyDescent="0.15">
      <c r="A59" s="147" t="s">
        <v>638</v>
      </c>
      <c r="B59" s="147">
        <v>7048</v>
      </c>
      <c r="C59" s="50" t="s">
        <v>1030</v>
      </c>
      <c r="D59" s="335"/>
      <c r="E59" s="357"/>
      <c r="F59" s="320"/>
      <c r="G59" s="152"/>
      <c r="H59" s="148" t="s">
        <v>542</v>
      </c>
      <c r="I59" s="148"/>
      <c r="J59" s="157" t="s">
        <v>620</v>
      </c>
      <c r="K59" s="124">
        <f>ROUND($K47*69/1000,0)</f>
        <v>4</v>
      </c>
      <c r="L59" s="188"/>
    </row>
    <row r="60" spans="1:12" ht="31.5" customHeight="1" x14ac:dyDescent="0.15">
      <c r="A60" s="147" t="s">
        <v>638</v>
      </c>
      <c r="B60" s="147">
        <v>7049</v>
      </c>
      <c r="C60" s="50" t="s">
        <v>1031</v>
      </c>
      <c r="D60" s="335"/>
      <c r="E60" s="357"/>
      <c r="F60" s="320"/>
      <c r="G60" s="152"/>
      <c r="H60" s="148" t="s">
        <v>544</v>
      </c>
      <c r="I60" s="148"/>
      <c r="J60" s="157" t="s">
        <v>621</v>
      </c>
      <c r="K60" s="124">
        <f>ROUND($K47*54/1000,0)</f>
        <v>3</v>
      </c>
      <c r="L60" s="188"/>
    </row>
    <row r="61" spans="1:12" ht="31.5" customHeight="1" x14ac:dyDescent="0.15">
      <c r="A61" s="147" t="s">
        <v>638</v>
      </c>
      <c r="B61" s="147">
        <v>7050</v>
      </c>
      <c r="C61" s="50" t="s">
        <v>1032</v>
      </c>
      <c r="D61" s="335"/>
      <c r="E61" s="357"/>
      <c r="F61" s="320"/>
      <c r="G61" s="152"/>
      <c r="H61" s="148" t="s">
        <v>546</v>
      </c>
      <c r="I61" s="148"/>
      <c r="J61" s="157" t="s">
        <v>622</v>
      </c>
      <c r="K61" s="124">
        <f>ROUND($K47*45/1000,0)</f>
        <v>3</v>
      </c>
      <c r="L61" s="188"/>
    </row>
    <row r="62" spans="1:12" ht="31.5" customHeight="1" x14ac:dyDescent="0.15">
      <c r="A62" s="147" t="s">
        <v>638</v>
      </c>
      <c r="B62" s="147">
        <v>7051</v>
      </c>
      <c r="C62" s="50" t="s">
        <v>1033</v>
      </c>
      <c r="D62" s="335"/>
      <c r="E62" s="357"/>
      <c r="F62" s="320"/>
      <c r="G62" s="152"/>
      <c r="H62" s="148" t="s">
        <v>548</v>
      </c>
      <c r="I62" s="148"/>
      <c r="J62" s="157" t="s">
        <v>623</v>
      </c>
      <c r="K62" s="124">
        <f>ROUND($K47*53/1000,0)</f>
        <v>3</v>
      </c>
      <c r="L62" s="188"/>
    </row>
    <row r="63" spans="1:12" ht="31.5" customHeight="1" x14ac:dyDescent="0.15">
      <c r="A63" s="147" t="s">
        <v>638</v>
      </c>
      <c r="B63" s="147">
        <v>7052</v>
      </c>
      <c r="C63" s="50" t="s">
        <v>1034</v>
      </c>
      <c r="D63" s="335"/>
      <c r="E63" s="357"/>
      <c r="F63" s="320"/>
      <c r="G63" s="152"/>
      <c r="H63" s="148" t="s">
        <v>550</v>
      </c>
      <c r="I63" s="148"/>
      <c r="J63" s="157" t="s">
        <v>624</v>
      </c>
      <c r="K63" s="124">
        <f>ROUND($K47*43/1000,0)</f>
        <v>3</v>
      </c>
      <c r="L63" s="188"/>
    </row>
    <row r="64" spans="1:12" ht="31.5" customHeight="1" x14ac:dyDescent="0.15">
      <c r="A64" s="147" t="s">
        <v>638</v>
      </c>
      <c r="B64" s="147">
        <v>7053</v>
      </c>
      <c r="C64" s="50" t="s">
        <v>1035</v>
      </c>
      <c r="D64" s="335"/>
      <c r="E64" s="357"/>
      <c r="F64" s="320"/>
      <c r="G64" s="152"/>
      <c r="H64" s="148" t="s">
        <v>552</v>
      </c>
      <c r="I64" s="148"/>
      <c r="J64" s="157" t="s">
        <v>625</v>
      </c>
      <c r="K64" s="124">
        <f>ROUND($K47*44/1000,0)</f>
        <v>3</v>
      </c>
      <c r="L64" s="188"/>
    </row>
    <row r="65" spans="1:12" ht="31.5" customHeight="1" x14ac:dyDescent="0.15">
      <c r="A65" s="147" t="s">
        <v>638</v>
      </c>
      <c r="B65" s="147">
        <v>7054</v>
      </c>
      <c r="C65" s="50" t="s">
        <v>1036</v>
      </c>
      <c r="D65" s="335"/>
      <c r="E65" s="357"/>
      <c r="F65" s="320"/>
      <c r="G65" s="152"/>
      <c r="H65" s="148" t="s">
        <v>554</v>
      </c>
      <c r="I65" s="148"/>
      <c r="J65" s="157" t="s">
        <v>626</v>
      </c>
      <c r="K65" s="124">
        <f>ROUND($K47*33/1000,0)</f>
        <v>2</v>
      </c>
      <c r="L65" s="188"/>
    </row>
    <row r="66" spans="1:12" ht="31.5" customHeight="1" x14ac:dyDescent="0.15">
      <c r="A66" s="147" t="s">
        <v>638</v>
      </c>
      <c r="B66" s="147">
        <v>8412</v>
      </c>
      <c r="C66" s="156" t="s">
        <v>1560</v>
      </c>
      <c r="D66" s="335"/>
      <c r="E66" s="357"/>
      <c r="F66" s="320"/>
      <c r="G66" s="152" t="s">
        <v>326</v>
      </c>
      <c r="H66" s="148"/>
      <c r="I66" s="148"/>
      <c r="J66" s="157" t="s">
        <v>369</v>
      </c>
      <c r="K66" s="124">
        <f>ROUND(-$K47*1/100,0)</f>
        <v>-1</v>
      </c>
      <c r="L66" s="188"/>
    </row>
    <row r="67" spans="1:12" ht="31.5" customHeight="1" x14ac:dyDescent="0.15">
      <c r="A67" s="147" t="s">
        <v>638</v>
      </c>
      <c r="B67" s="147">
        <v>9412</v>
      </c>
      <c r="C67" s="50" t="s">
        <v>1561</v>
      </c>
      <c r="D67" s="335"/>
      <c r="E67" s="357"/>
      <c r="F67" s="320"/>
      <c r="G67" s="152" t="s">
        <v>371</v>
      </c>
      <c r="H67" s="148"/>
      <c r="I67" s="148"/>
      <c r="J67" s="157" t="s">
        <v>369</v>
      </c>
      <c r="K67" s="124">
        <f>ROUND(-$K47*1/100,0)</f>
        <v>-1</v>
      </c>
      <c r="L67" s="188"/>
    </row>
    <row r="68" spans="1:12" ht="31.5" customHeight="1" x14ac:dyDescent="0.15">
      <c r="A68" s="147" t="s">
        <v>638</v>
      </c>
      <c r="B68" s="147" t="s">
        <v>386</v>
      </c>
      <c r="C68" s="50" t="s">
        <v>1562</v>
      </c>
      <c r="D68" s="335"/>
      <c r="E68" s="357"/>
      <c r="F68" s="320"/>
      <c r="G68" s="183" t="s">
        <v>493</v>
      </c>
      <c r="H68" s="183"/>
      <c r="I68" s="183"/>
      <c r="J68" s="183"/>
      <c r="K68" s="124">
        <v>47</v>
      </c>
      <c r="L68" s="188"/>
    </row>
    <row r="69" spans="1:12" ht="31.5" customHeight="1" x14ac:dyDescent="0.15">
      <c r="A69" s="147" t="s">
        <v>638</v>
      </c>
      <c r="B69" s="147" t="s">
        <v>387</v>
      </c>
      <c r="C69" s="50" t="s">
        <v>1563</v>
      </c>
      <c r="D69" s="335"/>
      <c r="E69" s="357"/>
      <c r="F69" s="320"/>
      <c r="G69" s="59" t="s">
        <v>1524</v>
      </c>
      <c r="H69" s="148"/>
      <c r="I69" s="148"/>
      <c r="J69" s="157" t="s">
        <v>1543</v>
      </c>
      <c r="K69" s="124">
        <f>ROUND($K68*92/1000,0)</f>
        <v>4</v>
      </c>
      <c r="L69" s="188"/>
    </row>
    <row r="70" spans="1:12" ht="31.5" customHeight="1" x14ac:dyDescent="0.15">
      <c r="A70" s="147" t="s">
        <v>638</v>
      </c>
      <c r="B70" s="147" t="s">
        <v>388</v>
      </c>
      <c r="C70" s="50" t="s">
        <v>1564</v>
      </c>
      <c r="D70" s="335"/>
      <c r="E70" s="357"/>
      <c r="F70" s="320"/>
      <c r="G70" s="59" t="s">
        <v>1526</v>
      </c>
      <c r="H70" s="148"/>
      <c r="I70" s="148"/>
      <c r="J70" s="157" t="s">
        <v>1545</v>
      </c>
      <c r="K70" s="124">
        <f>ROUND($K68*90/1000,0)</f>
        <v>4</v>
      </c>
      <c r="L70" s="188"/>
    </row>
    <row r="71" spans="1:12" ht="31.5" customHeight="1" x14ac:dyDescent="0.15">
      <c r="A71" s="147" t="s">
        <v>638</v>
      </c>
      <c r="B71" s="147" t="s">
        <v>389</v>
      </c>
      <c r="C71" s="50" t="s">
        <v>1565</v>
      </c>
      <c r="D71" s="335"/>
      <c r="E71" s="357"/>
      <c r="F71" s="320"/>
      <c r="G71" s="59" t="s">
        <v>1528</v>
      </c>
      <c r="H71" s="148"/>
      <c r="I71" s="148"/>
      <c r="J71" s="157" t="s">
        <v>1547</v>
      </c>
      <c r="K71" s="124">
        <f>ROUND($K68*80/1000,0)</f>
        <v>4</v>
      </c>
      <c r="L71" s="188"/>
    </row>
    <row r="72" spans="1:12" ht="31.5" customHeight="1" x14ac:dyDescent="0.15">
      <c r="A72" s="147" t="s">
        <v>638</v>
      </c>
      <c r="B72" s="147">
        <v>7060</v>
      </c>
      <c r="C72" s="50" t="s">
        <v>1037</v>
      </c>
      <c r="D72" s="335"/>
      <c r="E72" s="357"/>
      <c r="F72" s="320"/>
      <c r="G72" s="59" t="s">
        <v>1530</v>
      </c>
      <c r="H72" s="148"/>
      <c r="I72" s="148"/>
      <c r="J72" s="157" t="s">
        <v>612</v>
      </c>
      <c r="K72" s="124">
        <f>ROUND($K68*64/1000,0)</f>
        <v>3</v>
      </c>
      <c r="L72" s="188"/>
    </row>
    <row r="73" spans="1:12" ht="31.5" customHeight="1" x14ac:dyDescent="0.15">
      <c r="A73" s="147" t="s">
        <v>638</v>
      </c>
      <c r="B73" s="147">
        <v>7061</v>
      </c>
      <c r="C73" s="50" t="s">
        <v>1038</v>
      </c>
      <c r="D73" s="335"/>
      <c r="E73" s="357"/>
      <c r="F73" s="320"/>
      <c r="G73" s="59" t="s">
        <v>1531</v>
      </c>
      <c r="H73" s="148" t="s">
        <v>527</v>
      </c>
      <c r="I73" s="148"/>
      <c r="J73" s="157" t="s">
        <v>613</v>
      </c>
      <c r="K73" s="124">
        <f>ROUND($K68*81/1000,0)</f>
        <v>4</v>
      </c>
      <c r="L73" s="188"/>
    </row>
    <row r="74" spans="1:12" ht="31.5" customHeight="1" x14ac:dyDescent="0.15">
      <c r="A74" s="147" t="s">
        <v>638</v>
      </c>
      <c r="B74" s="147">
        <v>7062</v>
      </c>
      <c r="C74" s="50" t="s">
        <v>1039</v>
      </c>
      <c r="D74" s="335"/>
      <c r="E74" s="357"/>
      <c r="F74" s="320"/>
      <c r="G74" s="152"/>
      <c r="H74" s="148" t="s">
        <v>530</v>
      </c>
      <c r="I74" s="148"/>
      <c r="J74" s="157" t="s">
        <v>614</v>
      </c>
      <c r="K74" s="124">
        <f>ROUND($K68*76/1000,0)</f>
        <v>4</v>
      </c>
      <c r="L74" s="188"/>
    </row>
    <row r="75" spans="1:12" ht="31.5" customHeight="1" x14ac:dyDescent="0.15">
      <c r="A75" s="147" t="s">
        <v>638</v>
      </c>
      <c r="B75" s="147">
        <v>7063</v>
      </c>
      <c r="C75" s="50" t="s">
        <v>1040</v>
      </c>
      <c r="D75" s="335"/>
      <c r="E75" s="357"/>
      <c r="F75" s="320"/>
      <c r="G75" s="152"/>
      <c r="H75" s="148" t="s">
        <v>532</v>
      </c>
      <c r="I75" s="148"/>
      <c r="J75" s="157" t="s">
        <v>615</v>
      </c>
      <c r="K75" s="124">
        <f>ROUND($K68*79/1000,0)</f>
        <v>4</v>
      </c>
      <c r="L75" s="188"/>
    </row>
    <row r="76" spans="1:12" ht="31.5" customHeight="1" x14ac:dyDescent="0.15">
      <c r="A76" s="147" t="s">
        <v>638</v>
      </c>
      <c r="B76" s="147">
        <v>7064</v>
      </c>
      <c r="C76" s="50" t="s">
        <v>1041</v>
      </c>
      <c r="D76" s="335"/>
      <c r="E76" s="357"/>
      <c r="F76" s="320"/>
      <c r="G76" s="152"/>
      <c r="H76" s="148" t="s">
        <v>534</v>
      </c>
      <c r="I76" s="148"/>
      <c r="J76" s="157" t="s">
        <v>616</v>
      </c>
      <c r="K76" s="124">
        <f>ROUND($K68*74/1000,0)</f>
        <v>3</v>
      </c>
      <c r="L76" s="188"/>
    </row>
    <row r="77" spans="1:12" ht="31.5" customHeight="1" x14ac:dyDescent="0.15">
      <c r="A77" s="147" t="s">
        <v>638</v>
      </c>
      <c r="B77" s="147">
        <v>7065</v>
      </c>
      <c r="C77" s="50" t="s">
        <v>1042</v>
      </c>
      <c r="D77" s="335"/>
      <c r="E77" s="357"/>
      <c r="F77" s="320"/>
      <c r="G77" s="152"/>
      <c r="H77" s="148" t="s">
        <v>536</v>
      </c>
      <c r="I77" s="148"/>
      <c r="J77" s="157" t="s">
        <v>617</v>
      </c>
      <c r="K77" s="124">
        <f>ROUND($K68*65/1000,0)</f>
        <v>3</v>
      </c>
      <c r="L77" s="188"/>
    </row>
    <row r="78" spans="1:12" ht="31.5" customHeight="1" x14ac:dyDescent="0.15">
      <c r="A78" s="147" t="s">
        <v>638</v>
      </c>
      <c r="B78" s="147">
        <v>7066</v>
      </c>
      <c r="C78" s="50" t="s">
        <v>1043</v>
      </c>
      <c r="D78" s="335"/>
      <c r="E78" s="357"/>
      <c r="F78" s="320"/>
      <c r="G78" s="152"/>
      <c r="H78" s="148" t="s">
        <v>538</v>
      </c>
      <c r="I78" s="148"/>
      <c r="J78" s="157" t="s">
        <v>618</v>
      </c>
      <c r="K78" s="124">
        <f>ROUND($K68*63/1000,0)</f>
        <v>3</v>
      </c>
      <c r="L78" s="188"/>
    </row>
    <row r="79" spans="1:12" ht="31.5" customHeight="1" x14ac:dyDescent="0.15">
      <c r="A79" s="147" t="s">
        <v>638</v>
      </c>
      <c r="B79" s="147">
        <v>7067</v>
      </c>
      <c r="C79" s="50" t="s">
        <v>1044</v>
      </c>
      <c r="D79" s="335"/>
      <c r="E79" s="357"/>
      <c r="F79" s="320"/>
      <c r="G79" s="152"/>
      <c r="H79" s="148" t="s">
        <v>540</v>
      </c>
      <c r="I79" s="148"/>
      <c r="J79" s="157" t="s">
        <v>619</v>
      </c>
      <c r="K79" s="124">
        <f>ROUND($K68*56/1000,0)</f>
        <v>3</v>
      </c>
      <c r="L79" s="188"/>
    </row>
    <row r="80" spans="1:12" ht="31.5" customHeight="1" x14ac:dyDescent="0.15">
      <c r="A80" s="147" t="s">
        <v>638</v>
      </c>
      <c r="B80" s="147">
        <v>7068</v>
      </c>
      <c r="C80" s="50" t="s">
        <v>1045</v>
      </c>
      <c r="D80" s="335"/>
      <c r="E80" s="357"/>
      <c r="F80" s="320"/>
      <c r="G80" s="152"/>
      <c r="H80" s="148" t="s">
        <v>542</v>
      </c>
      <c r="I80" s="148"/>
      <c r="J80" s="157" t="s">
        <v>620</v>
      </c>
      <c r="K80" s="124">
        <f>ROUND($K68*69/1000,0)</f>
        <v>3</v>
      </c>
      <c r="L80" s="188"/>
    </row>
    <row r="81" spans="1:12" ht="31.5" customHeight="1" x14ac:dyDescent="0.15">
      <c r="A81" s="147" t="s">
        <v>638</v>
      </c>
      <c r="B81" s="147">
        <v>7069</v>
      </c>
      <c r="C81" s="50" t="s">
        <v>1046</v>
      </c>
      <c r="D81" s="335"/>
      <c r="E81" s="357"/>
      <c r="F81" s="320"/>
      <c r="G81" s="152"/>
      <c r="H81" s="148" t="s">
        <v>544</v>
      </c>
      <c r="I81" s="148"/>
      <c r="J81" s="157" t="s">
        <v>621</v>
      </c>
      <c r="K81" s="124">
        <f>ROUND($K68*54/1000,0)</f>
        <v>3</v>
      </c>
      <c r="L81" s="188"/>
    </row>
    <row r="82" spans="1:12" ht="31.5" customHeight="1" x14ac:dyDescent="0.15">
      <c r="A82" s="147" t="s">
        <v>638</v>
      </c>
      <c r="B82" s="147">
        <v>7070</v>
      </c>
      <c r="C82" s="50" t="s">
        <v>1047</v>
      </c>
      <c r="D82" s="335"/>
      <c r="E82" s="357"/>
      <c r="F82" s="320"/>
      <c r="G82" s="152"/>
      <c r="H82" s="148" t="s">
        <v>546</v>
      </c>
      <c r="I82" s="148"/>
      <c r="J82" s="157" t="s">
        <v>622</v>
      </c>
      <c r="K82" s="124">
        <f>ROUND($K68*45/1000,0)</f>
        <v>2</v>
      </c>
      <c r="L82" s="188"/>
    </row>
    <row r="83" spans="1:12" ht="31.5" customHeight="1" x14ac:dyDescent="0.15">
      <c r="A83" s="147" t="s">
        <v>638</v>
      </c>
      <c r="B83" s="147">
        <v>7071</v>
      </c>
      <c r="C83" s="50" t="s">
        <v>1048</v>
      </c>
      <c r="D83" s="335"/>
      <c r="E83" s="357"/>
      <c r="F83" s="320"/>
      <c r="G83" s="152"/>
      <c r="H83" s="148" t="s">
        <v>548</v>
      </c>
      <c r="I83" s="148"/>
      <c r="J83" s="157" t="s">
        <v>623</v>
      </c>
      <c r="K83" s="124">
        <f>ROUND($K68*53/1000,0)</f>
        <v>2</v>
      </c>
      <c r="L83" s="188"/>
    </row>
    <row r="84" spans="1:12" ht="31.5" customHeight="1" x14ac:dyDescent="0.15">
      <c r="A84" s="147" t="s">
        <v>638</v>
      </c>
      <c r="B84" s="147">
        <v>7072</v>
      </c>
      <c r="C84" s="50" t="s">
        <v>1049</v>
      </c>
      <c r="D84" s="335"/>
      <c r="E84" s="357"/>
      <c r="F84" s="320"/>
      <c r="G84" s="152"/>
      <c r="H84" s="148" t="s">
        <v>550</v>
      </c>
      <c r="I84" s="148"/>
      <c r="J84" s="157" t="s">
        <v>624</v>
      </c>
      <c r="K84" s="124">
        <f>ROUND($K68*43/1000,0)</f>
        <v>2</v>
      </c>
      <c r="L84" s="188"/>
    </row>
    <row r="85" spans="1:12" ht="31.5" customHeight="1" x14ac:dyDescent="0.15">
      <c r="A85" s="147" t="s">
        <v>638</v>
      </c>
      <c r="B85" s="147">
        <v>7073</v>
      </c>
      <c r="C85" s="50" t="s">
        <v>1050</v>
      </c>
      <c r="D85" s="335"/>
      <c r="E85" s="357"/>
      <c r="F85" s="320"/>
      <c r="G85" s="152"/>
      <c r="H85" s="148" t="s">
        <v>552</v>
      </c>
      <c r="I85" s="148"/>
      <c r="J85" s="157" t="s">
        <v>625</v>
      </c>
      <c r="K85" s="124">
        <f>ROUND($K68*44/1000,0)</f>
        <v>2</v>
      </c>
      <c r="L85" s="188"/>
    </row>
    <row r="86" spans="1:12" ht="31.5" customHeight="1" x14ac:dyDescent="0.15">
      <c r="A86" s="147" t="s">
        <v>638</v>
      </c>
      <c r="B86" s="147">
        <v>7074</v>
      </c>
      <c r="C86" s="50" t="s">
        <v>1051</v>
      </c>
      <c r="D86" s="335"/>
      <c r="E86" s="357"/>
      <c r="F86" s="320"/>
      <c r="G86" s="152"/>
      <c r="H86" s="148" t="s">
        <v>554</v>
      </c>
      <c r="I86" s="148"/>
      <c r="J86" s="157" t="s">
        <v>626</v>
      </c>
      <c r="K86" s="124">
        <f>ROUND($K68*33/1000,0)</f>
        <v>2</v>
      </c>
      <c r="L86" s="188"/>
    </row>
    <row r="87" spans="1:12" ht="31.5" customHeight="1" x14ac:dyDescent="0.15">
      <c r="A87" s="147" t="s">
        <v>638</v>
      </c>
      <c r="B87" s="147">
        <v>8512</v>
      </c>
      <c r="C87" s="50" t="s">
        <v>1566</v>
      </c>
      <c r="D87" s="335"/>
      <c r="E87" s="357"/>
      <c r="F87" s="320"/>
      <c r="G87" s="152" t="s">
        <v>326</v>
      </c>
      <c r="H87" s="148"/>
      <c r="I87" s="148"/>
      <c r="J87" s="157" t="s">
        <v>369</v>
      </c>
      <c r="K87" s="124">
        <v>-1</v>
      </c>
      <c r="L87" s="188"/>
    </row>
    <row r="88" spans="1:12" ht="31.5" customHeight="1" x14ac:dyDescent="0.15">
      <c r="A88" s="147" t="s">
        <v>638</v>
      </c>
      <c r="B88" s="147">
        <v>9512</v>
      </c>
      <c r="C88" s="50" t="s">
        <v>1567</v>
      </c>
      <c r="D88" s="335"/>
      <c r="E88" s="357"/>
      <c r="F88" s="321"/>
      <c r="G88" s="152" t="s">
        <v>371</v>
      </c>
      <c r="H88" s="148"/>
      <c r="I88" s="148"/>
      <c r="J88" s="157" t="s">
        <v>369</v>
      </c>
      <c r="K88" s="124">
        <v>-1</v>
      </c>
      <c r="L88" s="189"/>
    </row>
    <row r="89" spans="1:12" ht="31.5" customHeight="1" x14ac:dyDescent="0.15">
      <c r="A89" s="147" t="s">
        <v>638</v>
      </c>
      <c r="B89" s="147" t="s">
        <v>390</v>
      </c>
      <c r="C89" s="50" t="s">
        <v>1513</v>
      </c>
      <c r="D89" s="335"/>
      <c r="E89" s="357"/>
      <c r="F89" s="187" t="s">
        <v>26</v>
      </c>
      <c r="G89" s="359" t="s">
        <v>319</v>
      </c>
      <c r="H89" s="359"/>
      <c r="I89" s="359"/>
      <c r="J89" s="359"/>
      <c r="K89" s="124">
        <v>3621</v>
      </c>
      <c r="L89" s="187" t="s">
        <v>9</v>
      </c>
    </row>
    <row r="90" spans="1:12" ht="31.5" customHeight="1" x14ac:dyDescent="0.15">
      <c r="A90" s="147" t="s">
        <v>638</v>
      </c>
      <c r="B90" s="147" t="s">
        <v>391</v>
      </c>
      <c r="C90" s="50" t="s">
        <v>1568</v>
      </c>
      <c r="D90" s="335"/>
      <c r="E90" s="357"/>
      <c r="F90" s="188"/>
      <c r="G90" s="59" t="s">
        <v>1524</v>
      </c>
      <c r="H90" s="148"/>
      <c r="I90" s="148"/>
      <c r="J90" s="157" t="s">
        <v>1543</v>
      </c>
      <c r="K90" s="124">
        <f>ROUND($K89*92/1000,0)</f>
        <v>333</v>
      </c>
      <c r="L90" s="188"/>
    </row>
    <row r="91" spans="1:12" ht="31.5" customHeight="1" x14ac:dyDescent="0.15">
      <c r="A91" s="147" t="s">
        <v>638</v>
      </c>
      <c r="B91" s="147" t="s">
        <v>392</v>
      </c>
      <c r="C91" s="50" t="s">
        <v>1569</v>
      </c>
      <c r="D91" s="335"/>
      <c r="E91" s="357"/>
      <c r="F91" s="188"/>
      <c r="G91" s="59" t="s">
        <v>1526</v>
      </c>
      <c r="H91" s="148"/>
      <c r="I91" s="148"/>
      <c r="J91" s="157" t="s">
        <v>1545</v>
      </c>
      <c r="K91" s="124">
        <f>ROUND($K89*90/1000,0)</f>
        <v>326</v>
      </c>
      <c r="L91" s="188"/>
    </row>
    <row r="92" spans="1:12" ht="31.5" customHeight="1" x14ac:dyDescent="0.15">
      <c r="A92" s="147" t="s">
        <v>638</v>
      </c>
      <c r="B92" s="147" t="s">
        <v>393</v>
      </c>
      <c r="C92" s="50" t="s">
        <v>1570</v>
      </c>
      <c r="D92" s="335"/>
      <c r="E92" s="357"/>
      <c r="F92" s="188"/>
      <c r="G92" s="59" t="s">
        <v>1528</v>
      </c>
      <c r="H92" s="148"/>
      <c r="I92" s="148"/>
      <c r="J92" s="157" t="s">
        <v>1547</v>
      </c>
      <c r="K92" s="124">
        <f>ROUND($K89*80/1000,0)</f>
        <v>290</v>
      </c>
      <c r="L92" s="188"/>
    </row>
    <row r="93" spans="1:12" ht="31.5" customHeight="1" x14ac:dyDescent="0.15">
      <c r="A93" s="147" t="s">
        <v>638</v>
      </c>
      <c r="B93" s="147">
        <v>7080</v>
      </c>
      <c r="C93" s="50" t="s">
        <v>1052</v>
      </c>
      <c r="D93" s="335"/>
      <c r="E93" s="357"/>
      <c r="F93" s="188"/>
      <c r="G93" s="59" t="s">
        <v>1530</v>
      </c>
      <c r="H93" s="148"/>
      <c r="I93" s="148"/>
      <c r="J93" s="157" t="s">
        <v>612</v>
      </c>
      <c r="K93" s="124">
        <f>ROUND($K89*64/1000,0)</f>
        <v>232</v>
      </c>
      <c r="L93" s="188"/>
    </row>
    <row r="94" spans="1:12" ht="31.5" customHeight="1" x14ac:dyDescent="0.15">
      <c r="A94" s="147" t="s">
        <v>638</v>
      </c>
      <c r="B94" s="147">
        <v>7081</v>
      </c>
      <c r="C94" s="50" t="s">
        <v>1053</v>
      </c>
      <c r="D94" s="335"/>
      <c r="E94" s="357"/>
      <c r="F94" s="188"/>
      <c r="G94" s="59" t="s">
        <v>1531</v>
      </c>
      <c r="H94" s="148" t="s">
        <v>527</v>
      </c>
      <c r="I94" s="148"/>
      <c r="J94" s="157" t="s">
        <v>613</v>
      </c>
      <c r="K94" s="124">
        <f>ROUND($K89*81/1000,0)</f>
        <v>293</v>
      </c>
      <c r="L94" s="188"/>
    </row>
    <row r="95" spans="1:12" ht="31.5" customHeight="1" x14ac:dyDescent="0.15">
      <c r="A95" s="147" t="s">
        <v>638</v>
      </c>
      <c r="B95" s="147">
        <v>7082</v>
      </c>
      <c r="C95" s="50" t="s">
        <v>1054</v>
      </c>
      <c r="D95" s="335"/>
      <c r="E95" s="357"/>
      <c r="F95" s="188"/>
      <c r="G95" s="152"/>
      <c r="H95" s="148" t="s">
        <v>530</v>
      </c>
      <c r="I95" s="148"/>
      <c r="J95" s="157" t="s">
        <v>614</v>
      </c>
      <c r="K95" s="124">
        <f>ROUND($K89*76/1000,0)</f>
        <v>275</v>
      </c>
      <c r="L95" s="188"/>
    </row>
    <row r="96" spans="1:12" ht="31.5" customHeight="1" x14ac:dyDescent="0.15">
      <c r="A96" s="147" t="s">
        <v>638</v>
      </c>
      <c r="B96" s="147">
        <v>7083</v>
      </c>
      <c r="C96" s="50" t="s">
        <v>1055</v>
      </c>
      <c r="D96" s="335"/>
      <c r="E96" s="357"/>
      <c r="F96" s="188"/>
      <c r="G96" s="152"/>
      <c r="H96" s="148" t="s">
        <v>532</v>
      </c>
      <c r="I96" s="148"/>
      <c r="J96" s="157" t="s">
        <v>615</v>
      </c>
      <c r="K96" s="124">
        <f>ROUND($K89*79/1000,0)</f>
        <v>286</v>
      </c>
      <c r="L96" s="188"/>
    </row>
    <row r="97" spans="1:12" ht="31.5" customHeight="1" x14ac:dyDescent="0.15">
      <c r="A97" s="147" t="s">
        <v>638</v>
      </c>
      <c r="B97" s="147">
        <v>7084</v>
      </c>
      <c r="C97" s="50" t="s">
        <v>1056</v>
      </c>
      <c r="D97" s="335"/>
      <c r="E97" s="357"/>
      <c r="F97" s="188"/>
      <c r="G97" s="152"/>
      <c r="H97" s="148" t="s">
        <v>534</v>
      </c>
      <c r="I97" s="148"/>
      <c r="J97" s="157" t="s">
        <v>616</v>
      </c>
      <c r="K97" s="124">
        <f>ROUND($K89*74/1000,0)</f>
        <v>268</v>
      </c>
      <c r="L97" s="188"/>
    </row>
    <row r="98" spans="1:12" ht="31.5" customHeight="1" x14ac:dyDescent="0.15">
      <c r="A98" s="147" t="s">
        <v>638</v>
      </c>
      <c r="B98" s="147">
        <v>7085</v>
      </c>
      <c r="C98" s="50" t="s">
        <v>1057</v>
      </c>
      <c r="D98" s="335"/>
      <c r="E98" s="357"/>
      <c r="F98" s="188"/>
      <c r="G98" s="152"/>
      <c r="H98" s="148" t="s">
        <v>536</v>
      </c>
      <c r="I98" s="148"/>
      <c r="J98" s="157" t="s">
        <v>617</v>
      </c>
      <c r="K98" s="124">
        <f>ROUND($K89*65/1000,0)</f>
        <v>235</v>
      </c>
      <c r="L98" s="188"/>
    </row>
    <row r="99" spans="1:12" ht="31.5" customHeight="1" x14ac:dyDescent="0.15">
      <c r="A99" s="147" t="s">
        <v>638</v>
      </c>
      <c r="B99" s="147">
        <v>7086</v>
      </c>
      <c r="C99" s="50" t="s">
        <v>1058</v>
      </c>
      <c r="D99" s="335"/>
      <c r="E99" s="357"/>
      <c r="F99" s="188"/>
      <c r="G99" s="152"/>
      <c r="H99" s="148" t="s">
        <v>538</v>
      </c>
      <c r="I99" s="148"/>
      <c r="J99" s="157" t="s">
        <v>618</v>
      </c>
      <c r="K99" s="124">
        <f>ROUND($K89*63/1000,0)</f>
        <v>228</v>
      </c>
      <c r="L99" s="188"/>
    </row>
    <row r="100" spans="1:12" ht="31.5" customHeight="1" x14ac:dyDescent="0.15">
      <c r="A100" s="147" t="s">
        <v>638</v>
      </c>
      <c r="B100" s="147">
        <v>7087</v>
      </c>
      <c r="C100" s="50" t="s">
        <v>1059</v>
      </c>
      <c r="D100" s="335"/>
      <c r="E100" s="357"/>
      <c r="F100" s="188"/>
      <c r="G100" s="152"/>
      <c r="H100" s="148" t="s">
        <v>540</v>
      </c>
      <c r="I100" s="148"/>
      <c r="J100" s="157" t="s">
        <v>619</v>
      </c>
      <c r="K100" s="124">
        <f>ROUND($K89*56/1000,0)</f>
        <v>203</v>
      </c>
      <c r="L100" s="188"/>
    </row>
    <row r="101" spans="1:12" ht="31.5" customHeight="1" x14ac:dyDescent="0.15">
      <c r="A101" s="147" t="s">
        <v>638</v>
      </c>
      <c r="B101" s="147">
        <v>7088</v>
      </c>
      <c r="C101" s="50" t="s">
        <v>1060</v>
      </c>
      <c r="D101" s="335"/>
      <c r="E101" s="357"/>
      <c r="F101" s="188"/>
      <c r="G101" s="152"/>
      <c r="H101" s="148" t="s">
        <v>542</v>
      </c>
      <c r="I101" s="148"/>
      <c r="J101" s="157" t="s">
        <v>620</v>
      </c>
      <c r="K101" s="124">
        <f>ROUND($K89*69/1000,0)</f>
        <v>250</v>
      </c>
      <c r="L101" s="188"/>
    </row>
    <row r="102" spans="1:12" ht="31.5" customHeight="1" x14ac:dyDescent="0.15">
      <c r="A102" s="147" t="s">
        <v>638</v>
      </c>
      <c r="B102" s="147">
        <v>7089</v>
      </c>
      <c r="C102" s="50" t="s">
        <v>1061</v>
      </c>
      <c r="D102" s="335"/>
      <c r="E102" s="357"/>
      <c r="F102" s="188"/>
      <c r="G102" s="152"/>
      <c r="H102" s="148" t="s">
        <v>544</v>
      </c>
      <c r="I102" s="148"/>
      <c r="J102" s="157" t="s">
        <v>621</v>
      </c>
      <c r="K102" s="124">
        <f>ROUND($K89*54/1000,0)</f>
        <v>196</v>
      </c>
      <c r="L102" s="188"/>
    </row>
    <row r="103" spans="1:12" ht="31.5" customHeight="1" x14ac:dyDescent="0.15">
      <c r="A103" s="147" t="s">
        <v>638</v>
      </c>
      <c r="B103" s="147">
        <v>7090</v>
      </c>
      <c r="C103" s="50" t="s">
        <v>1062</v>
      </c>
      <c r="D103" s="335"/>
      <c r="E103" s="357"/>
      <c r="F103" s="188"/>
      <c r="G103" s="152"/>
      <c r="H103" s="148" t="s">
        <v>546</v>
      </c>
      <c r="I103" s="148"/>
      <c r="J103" s="157" t="s">
        <v>622</v>
      </c>
      <c r="K103" s="124">
        <f>ROUND($K89*45/1000,0)</f>
        <v>163</v>
      </c>
      <c r="L103" s="188"/>
    </row>
    <row r="104" spans="1:12" ht="31.5" customHeight="1" x14ac:dyDescent="0.15">
      <c r="A104" s="147" t="s">
        <v>638</v>
      </c>
      <c r="B104" s="147">
        <v>7091</v>
      </c>
      <c r="C104" s="50" t="s">
        <v>1063</v>
      </c>
      <c r="D104" s="335"/>
      <c r="E104" s="357"/>
      <c r="F104" s="188"/>
      <c r="G104" s="152"/>
      <c r="H104" s="148" t="s">
        <v>548</v>
      </c>
      <c r="I104" s="148"/>
      <c r="J104" s="157" t="s">
        <v>623</v>
      </c>
      <c r="K104" s="124">
        <f>ROUND($K89*53/1000,0)</f>
        <v>192</v>
      </c>
      <c r="L104" s="188"/>
    </row>
    <row r="105" spans="1:12" ht="31.5" customHeight="1" x14ac:dyDescent="0.15">
      <c r="A105" s="147" t="s">
        <v>638</v>
      </c>
      <c r="B105" s="147">
        <v>7092</v>
      </c>
      <c r="C105" s="50" t="s">
        <v>1064</v>
      </c>
      <c r="D105" s="335"/>
      <c r="E105" s="357"/>
      <c r="F105" s="188"/>
      <c r="G105" s="152"/>
      <c r="H105" s="148" t="s">
        <v>550</v>
      </c>
      <c r="I105" s="148"/>
      <c r="J105" s="157" t="s">
        <v>624</v>
      </c>
      <c r="K105" s="124">
        <f>ROUND($K89*43/1000,0)</f>
        <v>156</v>
      </c>
      <c r="L105" s="188"/>
    </row>
    <row r="106" spans="1:12" ht="31.5" customHeight="1" x14ac:dyDescent="0.15">
      <c r="A106" s="147" t="s">
        <v>638</v>
      </c>
      <c r="B106" s="147">
        <v>7093</v>
      </c>
      <c r="C106" s="50" t="s">
        <v>1065</v>
      </c>
      <c r="D106" s="335"/>
      <c r="E106" s="357"/>
      <c r="F106" s="188"/>
      <c r="G106" s="152"/>
      <c r="H106" s="148" t="s">
        <v>552</v>
      </c>
      <c r="I106" s="148"/>
      <c r="J106" s="157" t="s">
        <v>625</v>
      </c>
      <c r="K106" s="124">
        <f>ROUND($K89*44/1000,0)</f>
        <v>159</v>
      </c>
      <c r="L106" s="188"/>
    </row>
    <row r="107" spans="1:12" ht="31.5" customHeight="1" x14ac:dyDescent="0.15">
      <c r="A107" s="147" t="s">
        <v>638</v>
      </c>
      <c r="B107" s="147">
        <v>7094</v>
      </c>
      <c r="C107" s="50" t="s">
        <v>1066</v>
      </c>
      <c r="D107" s="335"/>
      <c r="E107" s="357"/>
      <c r="F107" s="188"/>
      <c r="G107" s="152"/>
      <c r="H107" s="148" t="s">
        <v>554</v>
      </c>
      <c r="I107" s="148"/>
      <c r="J107" s="157" t="s">
        <v>626</v>
      </c>
      <c r="K107" s="124">
        <f>ROUND($K89*33/1000,0)</f>
        <v>119</v>
      </c>
      <c r="L107" s="188"/>
    </row>
    <row r="108" spans="1:12" ht="31.5" customHeight="1" x14ac:dyDescent="0.15">
      <c r="A108" s="147" t="s">
        <v>638</v>
      </c>
      <c r="B108" s="147">
        <v>8413</v>
      </c>
      <c r="C108" s="156" t="s">
        <v>1571</v>
      </c>
      <c r="D108" s="335"/>
      <c r="E108" s="357"/>
      <c r="F108" s="188"/>
      <c r="G108" s="152" t="s">
        <v>326</v>
      </c>
      <c r="H108" s="148"/>
      <c r="I108" s="148"/>
      <c r="J108" s="157" t="s">
        <v>369</v>
      </c>
      <c r="K108" s="124">
        <f>ROUND(-$K89*1/100,0)</f>
        <v>-36</v>
      </c>
      <c r="L108" s="188"/>
    </row>
    <row r="109" spans="1:12" ht="31.5" customHeight="1" x14ac:dyDescent="0.15">
      <c r="A109" s="147" t="s">
        <v>638</v>
      </c>
      <c r="B109" s="147">
        <v>9413</v>
      </c>
      <c r="C109" s="50" t="s">
        <v>1572</v>
      </c>
      <c r="D109" s="335"/>
      <c r="E109" s="357"/>
      <c r="F109" s="188"/>
      <c r="G109" s="152" t="s">
        <v>371</v>
      </c>
      <c r="H109" s="148"/>
      <c r="I109" s="148"/>
      <c r="J109" s="157" t="s">
        <v>369</v>
      </c>
      <c r="K109" s="124">
        <f>ROUND(-$K89*1/100,0)</f>
        <v>-36</v>
      </c>
      <c r="L109" s="188"/>
    </row>
    <row r="110" spans="1:12" ht="31.5" customHeight="1" x14ac:dyDescent="0.15">
      <c r="A110" s="147" t="s">
        <v>638</v>
      </c>
      <c r="B110" s="147" t="s">
        <v>394</v>
      </c>
      <c r="C110" s="50" t="s">
        <v>1573</v>
      </c>
      <c r="D110" s="335"/>
      <c r="E110" s="357"/>
      <c r="F110" s="188"/>
      <c r="G110" s="183" t="s">
        <v>494</v>
      </c>
      <c r="H110" s="183"/>
      <c r="I110" s="183"/>
      <c r="J110" s="183"/>
      <c r="K110" s="124">
        <v>2869</v>
      </c>
      <c r="L110" s="188"/>
    </row>
    <row r="111" spans="1:12" ht="31.5" customHeight="1" x14ac:dyDescent="0.15">
      <c r="A111" s="147" t="s">
        <v>638</v>
      </c>
      <c r="B111" s="147" t="s">
        <v>395</v>
      </c>
      <c r="C111" s="50" t="s">
        <v>1574</v>
      </c>
      <c r="D111" s="335"/>
      <c r="E111" s="357"/>
      <c r="F111" s="188"/>
      <c r="G111" s="59" t="s">
        <v>1524</v>
      </c>
      <c r="H111" s="148"/>
      <c r="I111" s="148"/>
      <c r="J111" s="157" t="s">
        <v>1543</v>
      </c>
      <c r="K111" s="124">
        <f>ROUND($K110*92/1000,0)</f>
        <v>264</v>
      </c>
      <c r="L111" s="188"/>
    </row>
    <row r="112" spans="1:12" ht="31.5" customHeight="1" x14ac:dyDescent="0.15">
      <c r="A112" s="147" t="s">
        <v>638</v>
      </c>
      <c r="B112" s="147" t="s">
        <v>396</v>
      </c>
      <c r="C112" s="50" t="s">
        <v>1575</v>
      </c>
      <c r="D112" s="335"/>
      <c r="E112" s="357"/>
      <c r="F112" s="188"/>
      <c r="G112" s="59" t="s">
        <v>1526</v>
      </c>
      <c r="H112" s="148"/>
      <c r="I112" s="148"/>
      <c r="J112" s="157" t="s">
        <v>1545</v>
      </c>
      <c r="K112" s="124">
        <f>ROUND($K110*90/1000,0)</f>
        <v>258</v>
      </c>
      <c r="L112" s="188"/>
    </row>
    <row r="113" spans="1:12" ht="31.5" customHeight="1" x14ac:dyDescent="0.15">
      <c r="A113" s="147" t="s">
        <v>638</v>
      </c>
      <c r="B113" s="147" t="s">
        <v>397</v>
      </c>
      <c r="C113" s="50" t="s">
        <v>1576</v>
      </c>
      <c r="D113" s="335"/>
      <c r="E113" s="357"/>
      <c r="F113" s="188"/>
      <c r="G113" s="59" t="s">
        <v>1528</v>
      </c>
      <c r="H113" s="148"/>
      <c r="I113" s="148"/>
      <c r="J113" s="157" t="s">
        <v>1547</v>
      </c>
      <c r="K113" s="124">
        <f>ROUND($K110*80/1000,0)</f>
        <v>230</v>
      </c>
      <c r="L113" s="188"/>
    </row>
    <row r="114" spans="1:12" ht="31.5" customHeight="1" x14ac:dyDescent="0.15">
      <c r="A114" s="147" t="s">
        <v>638</v>
      </c>
      <c r="B114" s="147">
        <v>7100</v>
      </c>
      <c r="C114" s="50" t="s">
        <v>1067</v>
      </c>
      <c r="D114" s="335"/>
      <c r="E114" s="357"/>
      <c r="F114" s="188"/>
      <c r="G114" s="59" t="s">
        <v>1530</v>
      </c>
      <c r="H114" s="148"/>
      <c r="I114" s="148"/>
      <c r="J114" s="157" t="s">
        <v>612</v>
      </c>
      <c r="K114" s="124">
        <f>ROUND($K110*64/1000,0)</f>
        <v>184</v>
      </c>
      <c r="L114" s="188"/>
    </row>
    <row r="115" spans="1:12" ht="31.5" customHeight="1" x14ac:dyDescent="0.15">
      <c r="A115" s="147" t="s">
        <v>638</v>
      </c>
      <c r="B115" s="147">
        <v>7101</v>
      </c>
      <c r="C115" s="50" t="s">
        <v>1068</v>
      </c>
      <c r="D115" s="335"/>
      <c r="E115" s="357"/>
      <c r="F115" s="188"/>
      <c r="G115" s="59" t="s">
        <v>1531</v>
      </c>
      <c r="H115" s="148" t="s">
        <v>527</v>
      </c>
      <c r="I115" s="148"/>
      <c r="J115" s="157" t="s">
        <v>613</v>
      </c>
      <c r="K115" s="124">
        <f>ROUND($K110*81/1000,0)</f>
        <v>232</v>
      </c>
      <c r="L115" s="188"/>
    </row>
    <row r="116" spans="1:12" ht="31.5" customHeight="1" x14ac:dyDescent="0.15">
      <c r="A116" s="147" t="s">
        <v>638</v>
      </c>
      <c r="B116" s="147">
        <v>7102</v>
      </c>
      <c r="C116" s="50" t="s">
        <v>1069</v>
      </c>
      <c r="D116" s="335"/>
      <c r="E116" s="357"/>
      <c r="F116" s="188"/>
      <c r="G116" s="152"/>
      <c r="H116" s="148" t="s">
        <v>530</v>
      </c>
      <c r="I116" s="148"/>
      <c r="J116" s="157" t="s">
        <v>614</v>
      </c>
      <c r="K116" s="124">
        <f>ROUND($K110*76/1000,0)</f>
        <v>218</v>
      </c>
      <c r="L116" s="188"/>
    </row>
    <row r="117" spans="1:12" ht="31.5" customHeight="1" x14ac:dyDescent="0.15">
      <c r="A117" s="147" t="s">
        <v>638</v>
      </c>
      <c r="B117" s="147">
        <v>7103</v>
      </c>
      <c r="C117" s="50" t="s">
        <v>1070</v>
      </c>
      <c r="D117" s="335"/>
      <c r="E117" s="357"/>
      <c r="F117" s="188"/>
      <c r="G117" s="152"/>
      <c r="H117" s="148" t="s">
        <v>532</v>
      </c>
      <c r="I117" s="148"/>
      <c r="J117" s="157" t="s">
        <v>615</v>
      </c>
      <c r="K117" s="124">
        <f>ROUND($K110*79/1000,0)</f>
        <v>227</v>
      </c>
      <c r="L117" s="188"/>
    </row>
    <row r="118" spans="1:12" ht="31.5" customHeight="1" x14ac:dyDescent="0.15">
      <c r="A118" s="147" t="s">
        <v>638</v>
      </c>
      <c r="B118" s="147">
        <v>7104</v>
      </c>
      <c r="C118" s="50" t="s">
        <v>1071</v>
      </c>
      <c r="D118" s="335"/>
      <c r="E118" s="357"/>
      <c r="F118" s="188"/>
      <c r="G118" s="152"/>
      <c r="H118" s="148" t="s">
        <v>534</v>
      </c>
      <c r="I118" s="148"/>
      <c r="J118" s="157" t="s">
        <v>616</v>
      </c>
      <c r="K118" s="124">
        <f>ROUND($K110*74/1000,0)</f>
        <v>212</v>
      </c>
      <c r="L118" s="188"/>
    </row>
    <row r="119" spans="1:12" ht="31.5" customHeight="1" x14ac:dyDescent="0.15">
      <c r="A119" s="147" t="s">
        <v>638</v>
      </c>
      <c r="B119" s="147">
        <v>7105</v>
      </c>
      <c r="C119" s="50" t="s">
        <v>1072</v>
      </c>
      <c r="D119" s="335"/>
      <c r="E119" s="357"/>
      <c r="F119" s="188"/>
      <c r="G119" s="152"/>
      <c r="H119" s="148" t="s">
        <v>536</v>
      </c>
      <c r="I119" s="148"/>
      <c r="J119" s="157" t="s">
        <v>617</v>
      </c>
      <c r="K119" s="124">
        <f>ROUND($K110*65/1000,0)</f>
        <v>186</v>
      </c>
      <c r="L119" s="188"/>
    </row>
    <row r="120" spans="1:12" ht="31.5" customHeight="1" x14ac:dyDescent="0.15">
      <c r="A120" s="147" t="s">
        <v>638</v>
      </c>
      <c r="B120" s="147">
        <v>7106</v>
      </c>
      <c r="C120" s="50" t="s">
        <v>1073</v>
      </c>
      <c r="D120" s="335"/>
      <c r="E120" s="357"/>
      <c r="F120" s="188"/>
      <c r="G120" s="152"/>
      <c r="H120" s="148" t="s">
        <v>538</v>
      </c>
      <c r="I120" s="148"/>
      <c r="J120" s="157" t="s">
        <v>618</v>
      </c>
      <c r="K120" s="124">
        <f>ROUND($K110*63/1000,0)</f>
        <v>181</v>
      </c>
      <c r="L120" s="188"/>
    </row>
    <row r="121" spans="1:12" ht="31.5" customHeight="1" x14ac:dyDescent="0.15">
      <c r="A121" s="147" t="s">
        <v>638</v>
      </c>
      <c r="B121" s="147">
        <v>7107</v>
      </c>
      <c r="C121" s="50" t="s">
        <v>1074</v>
      </c>
      <c r="D121" s="335"/>
      <c r="E121" s="357"/>
      <c r="F121" s="188"/>
      <c r="G121" s="152"/>
      <c r="H121" s="148" t="s">
        <v>540</v>
      </c>
      <c r="I121" s="148"/>
      <c r="J121" s="157" t="s">
        <v>619</v>
      </c>
      <c r="K121" s="124">
        <f>ROUND($K110*56/1000,0)</f>
        <v>161</v>
      </c>
      <c r="L121" s="188"/>
    </row>
    <row r="122" spans="1:12" ht="31.5" customHeight="1" x14ac:dyDescent="0.15">
      <c r="A122" s="147" t="s">
        <v>638</v>
      </c>
      <c r="B122" s="147">
        <v>7108</v>
      </c>
      <c r="C122" s="50" t="s">
        <v>1075</v>
      </c>
      <c r="D122" s="335"/>
      <c r="E122" s="357"/>
      <c r="F122" s="188"/>
      <c r="G122" s="152"/>
      <c r="H122" s="148" t="s">
        <v>542</v>
      </c>
      <c r="I122" s="148"/>
      <c r="J122" s="157" t="s">
        <v>620</v>
      </c>
      <c r="K122" s="124">
        <f>ROUND($K110*69/1000,0)</f>
        <v>198</v>
      </c>
      <c r="L122" s="188"/>
    </row>
    <row r="123" spans="1:12" ht="31.5" customHeight="1" x14ac:dyDescent="0.15">
      <c r="A123" s="147" t="s">
        <v>638</v>
      </c>
      <c r="B123" s="147">
        <v>7109</v>
      </c>
      <c r="C123" s="50" t="s">
        <v>1076</v>
      </c>
      <c r="D123" s="335"/>
      <c r="E123" s="357"/>
      <c r="F123" s="188"/>
      <c r="G123" s="152"/>
      <c r="H123" s="148" t="s">
        <v>544</v>
      </c>
      <c r="I123" s="148"/>
      <c r="J123" s="157" t="s">
        <v>621</v>
      </c>
      <c r="K123" s="124">
        <f>ROUND($K110*54/1000,0)</f>
        <v>155</v>
      </c>
      <c r="L123" s="188"/>
    </row>
    <row r="124" spans="1:12" ht="31.5" customHeight="1" x14ac:dyDescent="0.15">
      <c r="A124" s="147" t="s">
        <v>638</v>
      </c>
      <c r="B124" s="147">
        <v>7110</v>
      </c>
      <c r="C124" s="50" t="s">
        <v>1077</v>
      </c>
      <c r="D124" s="335"/>
      <c r="E124" s="357"/>
      <c r="F124" s="188"/>
      <c r="G124" s="152"/>
      <c r="H124" s="148" t="s">
        <v>546</v>
      </c>
      <c r="I124" s="148"/>
      <c r="J124" s="157" t="s">
        <v>622</v>
      </c>
      <c r="K124" s="124">
        <f>ROUND($K110*45/1000,0)</f>
        <v>129</v>
      </c>
      <c r="L124" s="188"/>
    </row>
    <row r="125" spans="1:12" ht="31.5" customHeight="1" x14ac:dyDescent="0.15">
      <c r="A125" s="147" t="s">
        <v>638</v>
      </c>
      <c r="B125" s="147">
        <v>7111</v>
      </c>
      <c r="C125" s="50" t="s">
        <v>1078</v>
      </c>
      <c r="D125" s="335"/>
      <c r="E125" s="357"/>
      <c r="F125" s="188"/>
      <c r="G125" s="152"/>
      <c r="H125" s="148" t="s">
        <v>548</v>
      </c>
      <c r="I125" s="148"/>
      <c r="J125" s="157" t="s">
        <v>623</v>
      </c>
      <c r="K125" s="124">
        <f>ROUND($K110*53/1000,0)</f>
        <v>152</v>
      </c>
      <c r="L125" s="188"/>
    </row>
    <row r="126" spans="1:12" ht="31.5" customHeight="1" x14ac:dyDescent="0.15">
      <c r="A126" s="147" t="s">
        <v>638</v>
      </c>
      <c r="B126" s="147">
        <v>7112</v>
      </c>
      <c r="C126" s="50" t="s">
        <v>1079</v>
      </c>
      <c r="D126" s="335"/>
      <c r="E126" s="357"/>
      <c r="F126" s="188"/>
      <c r="G126" s="152"/>
      <c r="H126" s="148" t="s">
        <v>550</v>
      </c>
      <c r="I126" s="148"/>
      <c r="J126" s="157" t="s">
        <v>624</v>
      </c>
      <c r="K126" s="124">
        <f>ROUND($K110*43/1000,0)</f>
        <v>123</v>
      </c>
      <c r="L126" s="188"/>
    </row>
    <row r="127" spans="1:12" ht="31.5" customHeight="1" x14ac:dyDescent="0.15">
      <c r="A127" s="147" t="s">
        <v>638</v>
      </c>
      <c r="B127" s="147">
        <v>7113</v>
      </c>
      <c r="C127" s="50" t="s">
        <v>1080</v>
      </c>
      <c r="D127" s="335"/>
      <c r="E127" s="357"/>
      <c r="F127" s="188"/>
      <c r="G127" s="152"/>
      <c r="H127" s="148" t="s">
        <v>552</v>
      </c>
      <c r="I127" s="148"/>
      <c r="J127" s="157" t="s">
        <v>625</v>
      </c>
      <c r="K127" s="124">
        <f>ROUND($K110*44/1000,0)</f>
        <v>126</v>
      </c>
      <c r="L127" s="188"/>
    </row>
    <row r="128" spans="1:12" ht="31.5" customHeight="1" x14ac:dyDescent="0.15">
      <c r="A128" s="147" t="s">
        <v>638</v>
      </c>
      <c r="B128" s="147">
        <v>7114</v>
      </c>
      <c r="C128" s="50" t="s">
        <v>1081</v>
      </c>
      <c r="D128" s="335"/>
      <c r="E128" s="357"/>
      <c r="F128" s="188"/>
      <c r="G128" s="152"/>
      <c r="H128" s="148" t="s">
        <v>554</v>
      </c>
      <c r="I128" s="148"/>
      <c r="J128" s="157" t="s">
        <v>626</v>
      </c>
      <c r="K128" s="124">
        <f>ROUND($K110*33/1000,0)</f>
        <v>95</v>
      </c>
      <c r="L128" s="188"/>
    </row>
    <row r="129" spans="1:12" ht="31.5" customHeight="1" x14ac:dyDescent="0.15">
      <c r="A129" s="147" t="s">
        <v>638</v>
      </c>
      <c r="B129" s="147">
        <v>8513</v>
      </c>
      <c r="C129" s="50" t="s">
        <v>1577</v>
      </c>
      <c r="D129" s="335"/>
      <c r="E129" s="357"/>
      <c r="F129" s="188"/>
      <c r="G129" s="152" t="s">
        <v>326</v>
      </c>
      <c r="H129" s="148"/>
      <c r="I129" s="148"/>
      <c r="J129" s="157" t="s">
        <v>369</v>
      </c>
      <c r="K129" s="124">
        <f>ROUND(-$K110*1/100,0)</f>
        <v>-29</v>
      </c>
      <c r="L129" s="188"/>
    </row>
    <row r="130" spans="1:12" ht="31.5" customHeight="1" x14ac:dyDescent="0.15">
      <c r="A130" s="147" t="s">
        <v>638</v>
      </c>
      <c r="B130" s="147">
        <v>9513</v>
      </c>
      <c r="C130" s="50" t="s">
        <v>1578</v>
      </c>
      <c r="D130" s="335"/>
      <c r="E130" s="357"/>
      <c r="F130" s="189"/>
      <c r="G130" s="152" t="s">
        <v>371</v>
      </c>
      <c r="H130" s="148"/>
      <c r="I130" s="148"/>
      <c r="J130" s="157" t="s">
        <v>369</v>
      </c>
      <c r="K130" s="124">
        <f>ROUND(-$K110*1/100,0)</f>
        <v>-29</v>
      </c>
      <c r="L130" s="189"/>
    </row>
    <row r="131" spans="1:12" ht="31.5" customHeight="1" x14ac:dyDescent="0.15">
      <c r="A131" s="147" t="s">
        <v>638</v>
      </c>
      <c r="B131" s="147" t="s">
        <v>398</v>
      </c>
      <c r="C131" s="50" t="s">
        <v>1579</v>
      </c>
      <c r="D131" s="335"/>
      <c r="E131" s="357"/>
      <c r="F131" s="339" t="s">
        <v>480</v>
      </c>
      <c r="G131" s="183" t="s">
        <v>320</v>
      </c>
      <c r="H131" s="183"/>
      <c r="I131" s="183"/>
      <c r="J131" s="183"/>
      <c r="K131" s="124">
        <v>119</v>
      </c>
      <c r="L131" s="187" t="s">
        <v>10</v>
      </c>
    </row>
    <row r="132" spans="1:12" ht="31.5" customHeight="1" x14ac:dyDescent="0.15">
      <c r="A132" s="147" t="s">
        <v>638</v>
      </c>
      <c r="B132" s="147" t="s">
        <v>399</v>
      </c>
      <c r="C132" s="50" t="s">
        <v>1580</v>
      </c>
      <c r="D132" s="335"/>
      <c r="E132" s="357"/>
      <c r="F132" s="339"/>
      <c r="G132" s="59" t="s">
        <v>1524</v>
      </c>
      <c r="H132" s="148"/>
      <c r="I132" s="148"/>
      <c r="J132" s="157" t="s">
        <v>1543</v>
      </c>
      <c r="K132" s="124">
        <f>ROUND($K131*92/1000,0)</f>
        <v>11</v>
      </c>
      <c r="L132" s="188"/>
    </row>
    <row r="133" spans="1:12" ht="31.5" customHeight="1" x14ac:dyDescent="0.15">
      <c r="A133" s="147" t="s">
        <v>638</v>
      </c>
      <c r="B133" s="147" t="s">
        <v>400</v>
      </c>
      <c r="C133" s="50" t="s">
        <v>1581</v>
      </c>
      <c r="D133" s="335"/>
      <c r="E133" s="357"/>
      <c r="F133" s="339"/>
      <c r="G133" s="59" t="s">
        <v>1526</v>
      </c>
      <c r="H133" s="148"/>
      <c r="I133" s="148"/>
      <c r="J133" s="157" t="s">
        <v>1545</v>
      </c>
      <c r="K133" s="124">
        <f>ROUND($K131*90/1000,0)</f>
        <v>11</v>
      </c>
      <c r="L133" s="188"/>
    </row>
    <row r="134" spans="1:12" ht="31.5" customHeight="1" x14ac:dyDescent="0.15">
      <c r="A134" s="147" t="s">
        <v>638</v>
      </c>
      <c r="B134" s="147" t="s">
        <v>401</v>
      </c>
      <c r="C134" s="50" t="s">
        <v>1582</v>
      </c>
      <c r="D134" s="335"/>
      <c r="E134" s="357"/>
      <c r="F134" s="339"/>
      <c r="G134" s="59" t="s">
        <v>1528</v>
      </c>
      <c r="H134" s="148"/>
      <c r="I134" s="148"/>
      <c r="J134" s="157" t="s">
        <v>1547</v>
      </c>
      <c r="K134" s="124">
        <f>ROUND($K131*80/1000,0)</f>
        <v>10</v>
      </c>
      <c r="L134" s="188"/>
    </row>
    <row r="135" spans="1:12" ht="31.5" customHeight="1" x14ac:dyDescent="0.15">
      <c r="A135" s="147" t="s">
        <v>638</v>
      </c>
      <c r="B135" s="147">
        <v>7120</v>
      </c>
      <c r="C135" s="50" t="s">
        <v>1082</v>
      </c>
      <c r="D135" s="335"/>
      <c r="E135" s="357"/>
      <c r="F135" s="339"/>
      <c r="G135" s="59" t="s">
        <v>1530</v>
      </c>
      <c r="H135" s="148"/>
      <c r="I135" s="148"/>
      <c r="J135" s="157" t="s">
        <v>612</v>
      </c>
      <c r="K135" s="124">
        <f>ROUND($K131*64/1000,0)</f>
        <v>8</v>
      </c>
      <c r="L135" s="188"/>
    </row>
    <row r="136" spans="1:12" ht="31.5" customHeight="1" x14ac:dyDescent="0.15">
      <c r="A136" s="147" t="s">
        <v>638</v>
      </c>
      <c r="B136" s="147">
        <v>7121</v>
      </c>
      <c r="C136" s="50" t="s">
        <v>1083</v>
      </c>
      <c r="D136" s="335"/>
      <c r="E136" s="357"/>
      <c r="F136" s="339"/>
      <c r="G136" s="59" t="s">
        <v>1531</v>
      </c>
      <c r="H136" s="148" t="s">
        <v>527</v>
      </c>
      <c r="I136" s="148"/>
      <c r="J136" s="157" t="s">
        <v>613</v>
      </c>
      <c r="K136" s="124">
        <f>ROUND($K131*81/1000,0)</f>
        <v>10</v>
      </c>
      <c r="L136" s="188"/>
    </row>
    <row r="137" spans="1:12" ht="31.5" customHeight="1" x14ac:dyDescent="0.15">
      <c r="A137" s="147" t="s">
        <v>638</v>
      </c>
      <c r="B137" s="147">
        <v>7122</v>
      </c>
      <c r="C137" s="50" t="s">
        <v>1084</v>
      </c>
      <c r="D137" s="335"/>
      <c r="E137" s="357"/>
      <c r="F137" s="339"/>
      <c r="G137" s="152"/>
      <c r="H137" s="148" t="s">
        <v>530</v>
      </c>
      <c r="I137" s="148"/>
      <c r="J137" s="157" t="s">
        <v>614</v>
      </c>
      <c r="K137" s="124">
        <f>ROUND($K131*76/1000,0)</f>
        <v>9</v>
      </c>
      <c r="L137" s="188"/>
    </row>
    <row r="138" spans="1:12" ht="31.5" customHeight="1" x14ac:dyDescent="0.15">
      <c r="A138" s="147" t="s">
        <v>638</v>
      </c>
      <c r="B138" s="147">
        <v>7123</v>
      </c>
      <c r="C138" s="50" t="s">
        <v>1085</v>
      </c>
      <c r="D138" s="335"/>
      <c r="E138" s="357"/>
      <c r="F138" s="339"/>
      <c r="G138" s="152"/>
      <c r="H138" s="148" t="s">
        <v>532</v>
      </c>
      <c r="I138" s="148"/>
      <c r="J138" s="157" t="s">
        <v>615</v>
      </c>
      <c r="K138" s="124">
        <f>ROUND($K131*79/1000,0)</f>
        <v>9</v>
      </c>
      <c r="L138" s="188"/>
    </row>
    <row r="139" spans="1:12" ht="31.5" customHeight="1" x14ac:dyDescent="0.15">
      <c r="A139" s="147" t="s">
        <v>638</v>
      </c>
      <c r="B139" s="147">
        <v>7124</v>
      </c>
      <c r="C139" s="50" t="s">
        <v>1086</v>
      </c>
      <c r="D139" s="335"/>
      <c r="E139" s="357"/>
      <c r="F139" s="339"/>
      <c r="G139" s="152"/>
      <c r="H139" s="148" t="s">
        <v>534</v>
      </c>
      <c r="I139" s="148"/>
      <c r="J139" s="157" t="s">
        <v>616</v>
      </c>
      <c r="K139" s="124">
        <f>ROUND($K131*74/1000,0)</f>
        <v>9</v>
      </c>
      <c r="L139" s="188"/>
    </row>
    <row r="140" spans="1:12" ht="31.5" customHeight="1" x14ac:dyDescent="0.15">
      <c r="A140" s="147" t="s">
        <v>638</v>
      </c>
      <c r="B140" s="147">
        <v>7125</v>
      </c>
      <c r="C140" s="50" t="s">
        <v>1087</v>
      </c>
      <c r="D140" s="335"/>
      <c r="E140" s="357"/>
      <c r="F140" s="339"/>
      <c r="G140" s="152"/>
      <c r="H140" s="148" t="s">
        <v>536</v>
      </c>
      <c r="I140" s="148"/>
      <c r="J140" s="157" t="s">
        <v>617</v>
      </c>
      <c r="K140" s="124">
        <f>ROUND($K131*65/1000,0)</f>
        <v>8</v>
      </c>
      <c r="L140" s="188"/>
    </row>
    <row r="141" spans="1:12" ht="31.5" customHeight="1" x14ac:dyDescent="0.15">
      <c r="A141" s="147" t="s">
        <v>638</v>
      </c>
      <c r="B141" s="147">
        <v>7126</v>
      </c>
      <c r="C141" s="50" t="s">
        <v>1088</v>
      </c>
      <c r="D141" s="335"/>
      <c r="E141" s="357"/>
      <c r="F141" s="339"/>
      <c r="G141" s="152"/>
      <c r="H141" s="148" t="s">
        <v>538</v>
      </c>
      <c r="I141" s="148"/>
      <c r="J141" s="157" t="s">
        <v>618</v>
      </c>
      <c r="K141" s="124">
        <f>ROUND($K131*63/1000,0)</f>
        <v>7</v>
      </c>
      <c r="L141" s="188"/>
    </row>
    <row r="142" spans="1:12" ht="31.5" customHeight="1" x14ac:dyDescent="0.15">
      <c r="A142" s="147" t="s">
        <v>638</v>
      </c>
      <c r="B142" s="147">
        <v>7127</v>
      </c>
      <c r="C142" s="50" t="s">
        <v>1089</v>
      </c>
      <c r="D142" s="335"/>
      <c r="E142" s="357"/>
      <c r="F142" s="339"/>
      <c r="G142" s="152"/>
      <c r="H142" s="148" t="s">
        <v>540</v>
      </c>
      <c r="I142" s="148"/>
      <c r="J142" s="157" t="s">
        <v>619</v>
      </c>
      <c r="K142" s="124">
        <f>ROUND($K131*56/1000,0)</f>
        <v>7</v>
      </c>
      <c r="L142" s="188"/>
    </row>
    <row r="143" spans="1:12" ht="31.5" customHeight="1" x14ac:dyDescent="0.15">
      <c r="A143" s="147" t="s">
        <v>638</v>
      </c>
      <c r="B143" s="147">
        <v>7128</v>
      </c>
      <c r="C143" s="50" t="s">
        <v>1090</v>
      </c>
      <c r="D143" s="335"/>
      <c r="E143" s="357"/>
      <c r="F143" s="339"/>
      <c r="G143" s="152"/>
      <c r="H143" s="148" t="s">
        <v>542</v>
      </c>
      <c r="I143" s="148"/>
      <c r="J143" s="157" t="s">
        <v>620</v>
      </c>
      <c r="K143" s="124">
        <f>ROUND($K131*69/1000,0)</f>
        <v>8</v>
      </c>
      <c r="L143" s="188"/>
    </row>
    <row r="144" spans="1:12" ht="31.5" customHeight="1" x14ac:dyDescent="0.15">
      <c r="A144" s="147" t="s">
        <v>638</v>
      </c>
      <c r="B144" s="147">
        <v>7129</v>
      </c>
      <c r="C144" s="50" t="s">
        <v>1091</v>
      </c>
      <c r="D144" s="335"/>
      <c r="E144" s="357"/>
      <c r="F144" s="339"/>
      <c r="G144" s="152"/>
      <c r="H144" s="148" t="s">
        <v>544</v>
      </c>
      <c r="I144" s="148"/>
      <c r="J144" s="157" t="s">
        <v>621</v>
      </c>
      <c r="K144" s="124">
        <f>ROUND($K131*54/1000,0)</f>
        <v>6</v>
      </c>
      <c r="L144" s="188"/>
    </row>
    <row r="145" spans="1:12" ht="31.5" customHeight="1" x14ac:dyDescent="0.15">
      <c r="A145" s="147" t="s">
        <v>638</v>
      </c>
      <c r="B145" s="147">
        <v>7130</v>
      </c>
      <c r="C145" s="50" t="s">
        <v>1092</v>
      </c>
      <c r="D145" s="335"/>
      <c r="E145" s="357"/>
      <c r="F145" s="339"/>
      <c r="G145" s="152"/>
      <c r="H145" s="148" t="s">
        <v>546</v>
      </c>
      <c r="I145" s="148"/>
      <c r="J145" s="157" t="s">
        <v>622</v>
      </c>
      <c r="K145" s="124">
        <f>ROUND($K131*45/1000,0)</f>
        <v>5</v>
      </c>
      <c r="L145" s="188"/>
    </row>
    <row r="146" spans="1:12" ht="31.5" customHeight="1" x14ac:dyDescent="0.15">
      <c r="A146" s="147" t="s">
        <v>638</v>
      </c>
      <c r="B146" s="147">
        <v>7131</v>
      </c>
      <c r="C146" s="50" t="s">
        <v>1093</v>
      </c>
      <c r="D146" s="335"/>
      <c r="E146" s="357"/>
      <c r="F146" s="339"/>
      <c r="G146" s="152"/>
      <c r="H146" s="148" t="s">
        <v>548</v>
      </c>
      <c r="I146" s="148"/>
      <c r="J146" s="157" t="s">
        <v>623</v>
      </c>
      <c r="K146" s="124">
        <f>ROUND($K131*53/1000,0)</f>
        <v>6</v>
      </c>
      <c r="L146" s="188"/>
    </row>
    <row r="147" spans="1:12" ht="31.5" customHeight="1" x14ac:dyDescent="0.15">
      <c r="A147" s="147" t="s">
        <v>638</v>
      </c>
      <c r="B147" s="147">
        <v>7132</v>
      </c>
      <c r="C147" s="50" t="s">
        <v>1094</v>
      </c>
      <c r="D147" s="335"/>
      <c r="E147" s="357"/>
      <c r="F147" s="339"/>
      <c r="G147" s="152"/>
      <c r="H147" s="148" t="s">
        <v>550</v>
      </c>
      <c r="I147" s="148"/>
      <c r="J147" s="157" t="s">
        <v>624</v>
      </c>
      <c r="K147" s="124">
        <f>ROUND($K131*43/1000,0)</f>
        <v>5</v>
      </c>
      <c r="L147" s="188"/>
    </row>
    <row r="148" spans="1:12" ht="31.5" customHeight="1" x14ac:dyDescent="0.15">
      <c r="A148" s="147" t="s">
        <v>638</v>
      </c>
      <c r="B148" s="147">
        <v>7133</v>
      </c>
      <c r="C148" s="50" t="s">
        <v>1095</v>
      </c>
      <c r="D148" s="335"/>
      <c r="E148" s="357"/>
      <c r="F148" s="339"/>
      <c r="G148" s="152"/>
      <c r="H148" s="148" t="s">
        <v>552</v>
      </c>
      <c r="I148" s="148"/>
      <c r="J148" s="157" t="s">
        <v>625</v>
      </c>
      <c r="K148" s="124">
        <f>ROUND($K131*44/1000,0)</f>
        <v>5</v>
      </c>
      <c r="L148" s="188"/>
    </row>
    <row r="149" spans="1:12" ht="31.5" customHeight="1" x14ac:dyDescent="0.15">
      <c r="A149" s="147" t="s">
        <v>638</v>
      </c>
      <c r="B149" s="147">
        <v>7134</v>
      </c>
      <c r="C149" s="50" t="s">
        <v>1096</v>
      </c>
      <c r="D149" s="335"/>
      <c r="E149" s="357"/>
      <c r="F149" s="339"/>
      <c r="G149" s="152"/>
      <c r="H149" s="148" t="s">
        <v>554</v>
      </c>
      <c r="I149" s="148"/>
      <c r="J149" s="157" t="s">
        <v>626</v>
      </c>
      <c r="K149" s="124">
        <f>ROUND($K131*33/1000,0)</f>
        <v>4</v>
      </c>
      <c r="L149" s="188"/>
    </row>
    <row r="150" spans="1:12" ht="31.5" customHeight="1" x14ac:dyDescent="0.15">
      <c r="A150" s="147" t="s">
        <v>638</v>
      </c>
      <c r="B150" s="147">
        <v>8414</v>
      </c>
      <c r="C150" s="156" t="s">
        <v>1583</v>
      </c>
      <c r="D150" s="335"/>
      <c r="E150" s="357"/>
      <c r="F150" s="339"/>
      <c r="G150" s="152" t="s">
        <v>326</v>
      </c>
      <c r="H150" s="148"/>
      <c r="I150" s="148"/>
      <c r="J150" s="157" t="s">
        <v>369</v>
      </c>
      <c r="K150" s="124">
        <f>ROUND(-$K131*1/100,0)</f>
        <v>-1</v>
      </c>
      <c r="L150" s="188"/>
    </row>
    <row r="151" spans="1:12" ht="31.5" customHeight="1" x14ac:dyDescent="0.15">
      <c r="A151" s="147" t="s">
        <v>638</v>
      </c>
      <c r="B151" s="147">
        <v>9414</v>
      </c>
      <c r="C151" s="50" t="s">
        <v>1584</v>
      </c>
      <c r="D151" s="335"/>
      <c r="E151" s="357"/>
      <c r="F151" s="339"/>
      <c r="G151" s="152" t="s">
        <v>371</v>
      </c>
      <c r="H151" s="148"/>
      <c r="I151" s="148"/>
      <c r="J151" s="157" t="s">
        <v>369</v>
      </c>
      <c r="K151" s="124">
        <f>ROUND(-$K131*1/100,0)</f>
        <v>-1</v>
      </c>
      <c r="L151" s="188"/>
    </row>
    <row r="152" spans="1:12" ht="31.5" customHeight="1" x14ac:dyDescent="0.15">
      <c r="A152" s="147" t="s">
        <v>638</v>
      </c>
      <c r="B152" s="147">
        <v>2071</v>
      </c>
      <c r="C152" s="50" t="s">
        <v>1585</v>
      </c>
      <c r="D152" s="335"/>
      <c r="E152" s="357"/>
      <c r="F152" s="339"/>
      <c r="G152" s="183" t="s">
        <v>495</v>
      </c>
      <c r="H152" s="183"/>
      <c r="I152" s="183"/>
      <c r="J152" s="183"/>
      <c r="K152" s="124">
        <v>94</v>
      </c>
      <c r="L152" s="188"/>
    </row>
    <row r="153" spans="1:12" ht="31.5" customHeight="1" x14ac:dyDescent="0.15">
      <c r="A153" s="147" t="s">
        <v>638</v>
      </c>
      <c r="B153" s="147">
        <v>2072</v>
      </c>
      <c r="C153" s="50" t="s">
        <v>1586</v>
      </c>
      <c r="D153" s="335"/>
      <c r="E153" s="357"/>
      <c r="F153" s="339"/>
      <c r="G153" s="59" t="s">
        <v>1524</v>
      </c>
      <c r="H153" s="148"/>
      <c r="I153" s="148"/>
      <c r="J153" s="157" t="s">
        <v>1543</v>
      </c>
      <c r="K153" s="124">
        <f>ROUND($K152*92/1000,0)</f>
        <v>9</v>
      </c>
      <c r="L153" s="188"/>
    </row>
    <row r="154" spans="1:12" ht="31.5" customHeight="1" x14ac:dyDescent="0.15">
      <c r="A154" s="147" t="s">
        <v>638</v>
      </c>
      <c r="B154" s="147">
        <v>2073</v>
      </c>
      <c r="C154" s="50" t="s">
        <v>1587</v>
      </c>
      <c r="D154" s="335"/>
      <c r="E154" s="357"/>
      <c r="F154" s="339"/>
      <c r="G154" s="59" t="s">
        <v>1526</v>
      </c>
      <c r="H154" s="148"/>
      <c r="I154" s="148"/>
      <c r="J154" s="157" t="s">
        <v>1545</v>
      </c>
      <c r="K154" s="124">
        <f>ROUND($K152*90/1000,0)</f>
        <v>8</v>
      </c>
      <c r="L154" s="188"/>
    </row>
    <row r="155" spans="1:12" ht="31.5" customHeight="1" x14ac:dyDescent="0.15">
      <c r="A155" s="147" t="s">
        <v>638</v>
      </c>
      <c r="B155" s="147">
        <v>2074</v>
      </c>
      <c r="C155" s="50" t="s">
        <v>1588</v>
      </c>
      <c r="D155" s="335"/>
      <c r="E155" s="357"/>
      <c r="F155" s="339"/>
      <c r="G155" s="59" t="s">
        <v>1528</v>
      </c>
      <c r="H155" s="148"/>
      <c r="I155" s="148"/>
      <c r="J155" s="157" t="s">
        <v>1547</v>
      </c>
      <c r="K155" s="124">
        <f>ROUND($K152*80/1000,0)</f>
        <v>8</v>
      </c>
      <c r="L155" s="188"/>
    </row>
    <row r="156" spans="1:12" ht="31.5" customHeight="1" x14ac:dyDescent="0.15">
      <c r="A156" s="147" t="s">
        <v>638</v>
      </c>
      <c r="B156" s="147">
        <v>7140</v>
      </c>
      <c r="C156" s="50" t="s">
        <v>1097</v>
      </c>
      <c r="D156" s="335"/>
      <c r="E156" s="357"/>
      <c r="F156" s="339"/>
      <c r="G156" s="59" t="s">
        <v>1530</v>
      </c>
      <c r="H156" s="148"/>
      <c r="I156" s="148"/>
      <c r="J156" s="157" t="s">
        <v>612</v>
      </c>
      <c r="K156" s="124">
        <f>ROUND($K152*64/1000,0)</f>
        <v>6</v>
      </c>
      <c r="L156" s="188"/>
    </row>
    <row r="157" spans="1:12" ht="31.5" customHeight="1" x14ac:dyDescent="0.15">
      <c r="A157" s="147" t="s">
        <v>638</v>
      </c>
      <c r="B157" s="147">
        <v>7141</v>
      </c>
      <c r="C157" s="50" t="s">
        <v>1098</v>
      </c>
      <c r="D157" s="335"/>
      <c r="E157" s="357"/>
      <c r="F157" s="339"/>
      <c r="G157" s="59" t="s">
        <v>1531</v>
      </c>
      <c r="H157" s="148" t="s">
        <v>527</v>
      </c>
      <c r="I157" s="148"/>
      <c r="J157" s="157" t="s">
        <v>613</v>
      </c>
      <c r="K157" s="124">
        <f>ROUND($K152*81/1000,0)</f>
        <v>8</v>
      </c>
      <c r="L157" s="188"/>
    </row>
    <row r="158" spans="1:12" ht="31.5" customHeight="1" x14ac:dyDescent="0.15">
      <c r="A158" s="147" t="s">
        <v>638</v>
      </c>
      <c r="B158" s="147">
        <v>7142</v>
      </c>
      <c r="C158" s="50" t="s">
        <v>1099</v>
      </c>
      <c r="D158" s="335"/>
      <c r="E158" s="357"/>
      <c r="F158" s="339"/>
      <c r="G158" s="152"/>
      <c r="H158" s="148" t="s">
        <v>530</v>
      </c>
      <c r="I158" s="148"/>
      <c r="J158" s="157" t="s">
        <v>614</v>
      </c>
      <c r="K158" s="124">
        <f>ROUND($K152*76/1000,0)</f>
        <v>7</v>
      </c>
      <c r="L158" s="188"/>
    </row>
    <row r="159" spans="1:12" ht="31.5" customHeight="1" x14ac:dyDescent="0.15">
      <c r="A159" s="147" t="s">
        <v>638</v>
      </c>
      <c r="B159" s="147">
        <v>7143</v>
      </c>
      <c r="C159" s="50" t="s">
        <v>1100</v>
      </c>
      <c r="D159" s="335"/>
      <c r="E159" s="357"/>
      <c r="F159" s="339"/>
      <c r="G159" s="152"/>
      <c r="H159" s="148" t="s">
        <v>532</v>
      </c>
      <c r="I159" s="148"/>
      <c r="J159" s="157" t="s">
        <v>615</v>
      </c>
      <c r="K159" s="124">
        <f>ROUND($K152*79/1000,0)</f>
        <v>7</v>
      </c>
      <c r="L159" s="188"/>
    </row>
    <row r="160" spans="1:12" ht="31.5" customHeight="1" x14ac:dyDescent="0.15">
      <c r="A160" s="147" t="s">
        <v>638</v>
      </c>
      <c r="B160" s="147">
        <v>7144</v>
      </c>
      <c r="C160" s="50" t="s">
        <v>1101</v>
      </c>
      <c r="D160" s="335"/>
      <c r="E160" s="357"/>
      <c r="F160" s="339"/>
      <c r="G160" s="152"/>
      <c r="H160" s="148" t="s">
        <v>534</v>
      </c>
      <c r="I160" s="148"/>
      <c r="J160" s="157" t="s">
        <v>616</v>
      </c>
      <c r="K160" s="124">
        <f>ROUND($K152*74/1000,0)</f>
        <v>7</v>
      </c>
      <c r="L160" s="188"/>
    </row>
    <row r="161" spans="1:12" ht="31.5" customHeight="1" x14ac:dyDescent="0.15">
      <c r="A161" s="147" t="s">
        <v>638</v>
      </c>
      <c r="B161" s="147">
        <v>7145</v>
      </c>
      <c r="C161" s="50" t="s">
        <v>1102</v>
      </c>
      <c r="D161" s="335"/>
      <c r="E161" s="357"/>
      <c r="F161" s="339"/>
      <c r="G161" s="152"/>
      <c r="H161" s="148" t="s">
        <v>536</v>
      </c>
      <c r="I161" s="148"/>
      <c r="J161" s="157" t="s">
        <v>617</v>
      </c>
      <c r="K161" s="124">
        <f>ROUND($K152*65/1000,0)</f>
        <v>6</v>
      </c>
      <c r="L161" s="188"/>
    </row>
    <row r="162" spans="1:12" ht="31.5" customHeight="1" x14ac:dyDescent="0.15">
      <c r="A162" s="147" t="s">
        <v>638</v>
      </c>
      <c r="B162" s="147">
        <v>7146</v>
      </c>
      <c r="C162" s="50" t="s">
        <v>1103</v>
      </c>
      <c r="D162" s="335"/>
      <c r="E162" s="357"/>
      <c r="F162" s="339"/>
      <c r="G162" s="152"/>
      <c r="H162" s="148" t="s">
        <v>538</v>
      </c>
      <c r="I162" s="148"/>
      <c r="J162" s="157" t="s">
        <v>618</v>
      </c>
      <c r="K162" s="124">
        <f>ROUND($K152*63/1000,0)</f>
        <v>6</v>
      </c>
      <c r="L162" s="188"/>
    </row>
    <row r="163" spans="1:12" ht="31.5" customHeight="1" x14ac:dyDescent="0.15">
      <c r="A163" s="147" t="s">
        <v>638</v>
      </c>
      <c r="B163" s="147">
        <v>7147</v>
      </c>
      <c r="C163" s="50" t="s">
        <v>1104</v>
      </c>
      <c r="D163" s="335"/>
      <c r="E163" s="357"/>
      <c r="F163" s="339"/>
      <c r="G163" s="152"/>
      <c r="H163" s="148" t="s">
        <v>540</v>
      </c>
      <c r="I163" s="148"/>
      <c r="J163" s="157" t="s">
        <v>619</v>
      </c>
      <c r="K163" s="124">
        <f>ROUND($K152*56/1000,0)</f>
        <v>5</v>
      </c>
      <c r="L163" s="188"/>
    </row>
    <row r="164" spans="1:12" ht="31.5" customHeight="1" x14ac:dyDescent="0.15">
      <c r="A164" s="147" t="s">
        <v>638</v>
      </c>
      <c r="B164" s="147">
        <v>7148</v>
      </c>
      <c r="C164" s="50" t="s">
        <v>1105</v>
      </c>
      <c r="D164" s="335"/>
      <c r="E164" s="357"/>
      <c r="F164" s="339"/>
      <c r="G164" s="152"/>
      <c r="H164" s="148" t="s">
        <v>542</v>
      </c>
      <c r="I164" s="148"/>
      <c r="J164" s="157" t="s">
        <v>620</v>
      </c>
      <c r="K164" s="124">
        <f>ROUND($K152*69/1000,0)</f>
        <v>6</v>
      </c>
      <c r="L164" s="188"/>
    </row>
    <row r="165" spans="1:12" ht="31.5" customHeight="1" x14ac:dyDescent="0.15">
      <c r="A165" s="147" t="s">
        <v>638</v>
      </c>
      <c r="B165" s="147">
        <v>7149</v>
      </c>
      <c r="C165" s="50" t="s">
        <v>1106</v>
      </c>
      <c r="D165" s="335"/>
      <c r="E165" s="357"/>
      <c r="F165" s="339"/>
      <c r="G165" s="152"/>
      <c r="H165" s="148" t="s">
        <v>544</v>
      </c>
      <c r="I165" s="148"/>
      <c r="J165" s="157" t="s">
        <v>621</v>
      </c>
      <c r="K165" s="124">
        <f>ROUND($K152*54/1000,0)</f>
        <v>5</v>
      </c>
      <c r="L165" s="188"/>
    </row>
    <row r="166" spans="1:12" ht="31.5" customHeight="1" x14ac:dyDescent="0.15">
      <c r="A166" s="147" t="s">
        <v>638</v>
      </c>
      <c r="B166" s="147">
        <v>7150</v>
      </c>
      <c r="C166" s="50" t="s">
        <v>1107</v>
      </c>
      <c r="D166" s="335"/>
      <c r="E166" s="357"/>
      <c r="F166" s="339"/>
      <c r="G166" s="152"/>
      <c r="H166" s="148" t="s">
        <v>546</v>
      </c>
      <c r="I166" s="148"/>
      <c r="J166" s="157" t="s">
        <v>622</v>
      </c>
      <c r="K166" s="124">
        <f>ROUND($K152*45/1000,0)</f>
        <v>4</v>
      </c>
      <c r="L166" s="188"/>
    </row>
    <row r="167" spans="1:12" ht="31.5" customHeight="1" x14ac:dyDescent="0.15">
      <c r="A167" s="147" t="s">
        <v>638</v>
      </c>
      <c r="B167" s="147">
        <v>7151</v>
      </c>
      <c r="C167" s="50" t="s">
        <v>1108</v>
      </c>
      <c r="D167" s="335"/>
      <c r="E167" s="357"/>
      <c r="F167" s="339"/>
      <c r="G167" s="152"/>
      <c r="H167" s="148" t="s">
        <v>548</v>
      </c>
      <c r="I167" s="148"/>
      <c r="J167" s="157" t="s">
        <v>623</v>
      </c>
      <c r="K167" s="124">
        <f>ROUND($K152*53/1000,0)</f>
        <v>5</v>
      </c>
      <c r="L167" s="188"/>
    </row>
    <row r="168" spans="1:12" ht="31.5" customHeight="1" x14ac:dyDescent="0.15">
      <c r="A168" s="147" t="s">
        <v>638</v>
      </c>
      <c r="B168" s="147">
        <v>7152</v>
      </c>
      <c r="C168" s="50" t="s">
        <v>1109</v>
      </c>
      <c r="D168" s="335"/>
      <c r="E168" s="357"/>
      <c r="F168" s="339"/>
      <c r="G168" s="152"/>
      <c r="H168" s="148" t="s">
        <v>550</v>
      </c>
      <c r="I168" s="148"/>
      <c r="J168" s="157" t="s">
        <v>624</v>
      </c>
      <c r="K168" s="124">
        <f>ROUND($K152*43/1000,0)</f>
        <v>4</v>
      </c>
      <c r="L168" s="188"/>
    </row>
    <row r="169" spans="1:12" ht="31.5" customHeight="1" x14ac:dyDescent="0.15">
      <c r="A169" s="147" t="s">
        <v>638</v>
      </c>
      <c r="B169" s="147">
        <v>7153</v>
      </c>
      <c r="C169" s="50" t="s">
        <v>1110</v>
      </c>
      <c r="D169" s="335"/>
      <c r="E169" s="357"/>
      <c r="F169" s="339"/>
      <c r="G169" s="152"/>
      <c r="H169" s="148" t="s">
        <v>552</v>
      </c>
      <c r="I169" s="148"/>
      <c r="J169" s="157" t="s">
        <v>625</v>
      </c>
      <c r="K169" s="124">
        <f>ROUND($K152*44/1000,0)</f>
        <v>4</v>
      </c>
      <c r="L169" s="188"/>
    </row>
    <row r="170" spans="1:12" ht="31.5" customHeight="1" x14ac:dyDescent="0.15">
      <c r="A170" s="147" t="s">
        <v>638</v>
      </c>
      <c r="B170" s="147">
        <v>7154</v>
      </c>
      <c r="C170" s="50" t="s">
        <v>1111</v>
      </c>
      <c r="D170" s="335"/>
      <c r="E170" s="357"/>
      <c r="F170" s="339"/>
      <c r="G170" s="152"/>
      <c r="H170" s="148" t="s">
        <v>554</v>
      </c>
      <c r="I170" s="148"/>
      <c r="J170" s="157" t="s">
        <v>626</v>
      </c>
      <c r="K170" s="124">
        <f>ROUND($K152*33/1000,0)</f>
        <v>3</v>
      </c>
      <c r="L170" s="188"/>
    </row>
    <row r="171" spans="1:12" ht="31.5" customHeight="1" x14ac:dyDescent="0.15">
      <c r="A171" s="147" t="s">
        <v>638</v>
      </c>
      <c r="B171" s="147">
        <v>8514</v>
      </c>
      <c r="C171" s="50" t="s">
        <v>1589</v>
      </c>
      <c r="D171" s="335"/>
      <c r="E171" s="357"/>
      <c r="F171" s="339"/>
      <c r="G171" s="152" t="s">
        <v>326</v>
      </c>
      <c r="H171" s="148"/>
      <c r="I171" s="148"/>
      <c r="J171" s="157" t="s">
        <v>369</v>
      </c>
      <c r="K171" s="124">
        <f>ROUND(-$K152*1/100,0)</f>
        <v>-1</v>
      </c>
      <c r="L171" s="188"/>
    </row>
    <row r="172" spans="1:12" ht="31.5" customHeight="1" x14ac:dyDescent="0.15">
      <c r="A172" s="147" t="s">
        <v>638</v>
      </c>
      <c r="B172" s="147">
        <v>9514</v>
      </c>
      <c r="C172" s="50" t="s">
        <v>1590</v>
      </c>
      <c r="D172" s="337"/>
      <c r="E172" s="358"/>
      <c r="F172" s="339"/>
      <c r="G172" s="152" t="s">
        <v>371</v>
      </c>
      <c r="H172" s="148"/>
      <c r="I172" s="148"/>
      <c r="J172" s="157" t="s">
        <v>369</v>
      </c>
      <c r="K172" s="124">
        <f>ROUND(-$K152*1/100,0)</f>
        <v>-1</v>
      </c>
      <c r="L172" s="189"/>
    </row>
    <row r="173" spans="1:12" ht="31.5" customHeight="1" x14ac:dyDescent="0.15">
      <c r="A173" s="147" t="s">
        <v>638</v>
      </c>
      <c r="B173" s="147">
        <v>5712</v>
      </c>
      <c r="C173" s="50" t="s">
        <v>364</v>
      </c>
      <c r="D173" s="166"/>
      <c r="E173" s="172"/>
      <c r="F173" s="171"/>
      <c r="G173" s="307" t="s">
        <v>366</v>
      </c>
      <c r="H173" s="307"/>
      <c r="I173" s="307"/>
      <c r="J173" s="183"/>
      <c r="K173" s="124">
        <v>-47</v>
      </c>
      <c r="L173" s="151" t="s">
        <v>367</v>
      </c>
    </row>
    <row r="174" spans="1:12" ht="31.5" customHeight="1" x14ac:dyDescent="0.15">
      <c r="A174" s="147" t="s">
        <v>638</v>
      </c>
      <c r="B174" s="147" t="s">
        <v>402</v>
      </c>
      <c r="C174" s="50" t="s">
        <v>108</v>
      </c>
      <c r="D174" s="194" t="s">
        <v>496</v>
      </c>
      <c r="E174" s="348"/>
      <c r="F174" s="195"/>
      <c r="G174" s="183" t="s">
        <v>58</v>
      </c>
      <c r="H174" s="183"/>
      <c r="I174" s="183"/>
      <c r="J174" s="183"/>
      <c r="K174" s="124">
        <v>100</v>
      </c>
      <c r="L174" s="183" t="s">
        <v>9</v>
      </c>
    </row>
    <row r="175" spans="1:12" ht="31.5" customHeight="1" x14ac:dyDescent="0.15">
      <c r="A175" s="147" t="s">
        <v>638</v>
      </c>
      <c r="B175" s="147" t="s">
        <v>403</v>
      </c>
      <c r="C175" s="50" t="s">
        <v>105</v>
      </c>
      <c r="D175" s="194" t="s">
        <v>219</v>
      </c>
      <c r="E175" s="348"/>
      <c r="F175" s="195"/>
      <c r="G175" s="183" t="s">
        <v>60</v>
      </c>
      <c r="H175" s="183"/>
      <c r="I175" s="183"/>
      <c r="J175" s="183"/>
      <c r="K175" s="124">
        <v>240</v>
      </c>
      <c r="L175" s="183"/>
    </row>
    <row r="176" spans="1:12" s="127" customFormat="1" ht="31.5" customHeight="1" x14ac:dyDescent="0.15">
      <c r="A176" s="147" t="s">
        <v>638</v>
      </c>
      <c r="B176" s="147" t="s">
        <v>404</v>
      </c>
      <c r="C176" s="50" t="s">
        <v>214</v>
      </c>
      <c r="D176" s="194" t="s">
        <v>178</v>
      </c>
      <c r="E176" s="348"/>
      <c r="F176" s="195"/>
      <c r="G176" s="183" t="s">
        <v>215</v>
      </c>
      <c r="H176" s="183"/>
      <c r="I176" s="183"/>
      <c r="J176" s="183"/>
      <c r="K176" s="124">
        <v>50</v>
      </c>
      <c r="L176" s="183"/>
    </row>
    <row r="177" spans="1:12" ht="31.5" customHeight="1" x14ac:dyDescent="0.15">
      <c r="A177" s="147" t="s">
        <v>638</v>
      </c>
      <c r="B177" s="147" t="s">
        <v>405</v>
      </c>
      <c r="C177" s="50" t="s">
        <v>110</v>
      </c>
      <c r="D177" s="194" t="s">
        <v>218</v>
      </c>
      <c r="E177" s="348"/>
      <c r="F177" s="195"/>
      <c r="G177" s="183" t="s">
        <v>181</v>
      </c>
      <c r="H177" s="183"/>
      <c r="I177" s="183"/>
      <c r="J177" s="183"/>
      <c r="K177" s="124">
        <v>200</v>
      </c>
      <c r="L177" s="183"/>
    </row>
    <row r="178" spans="1:12" ht="31.5" customHeight="1" x14ac:dyDescent="0.15">
      <c r="A178" s="147" t="s">
        <v>638</v>
      </c>
      <c r="B178" s="147" t="s">
        <v>406</v>
      </c>
      <c r="C178" s="50" t="s">
        <v>183</v>
      </c>
      <c r="D178" s="204" t="s">
        <v>313</v>
      </c>
      <c r="E178" s="350" t="s">
        <v>186</v>
      </c>
      <c r="F178" s="304"/>
      <c r="G178" s="183" t="s">
        <v>64</v>
      </c>
      <c r="H178" s="183"/>
      <c r="I178" s="183"/>
      <c r="J178" s="183"/>
      <c r="K178" s="124">
        <v>150</v>
      </c>
      <c r="L178" s="183"/>
    </row>
    <row r="179" spans="1:12" s="127" customFormat="1" ht="31.5" customHeight="1" x14ac:dyDescent="0.15">
      <c r="A179" s="147" t="s">
        <v>638</v>
      </c>
      <c r="B179" s="147" t="s">
        <v>407</v>
      </c>
      <c r="C179" s="50" t="s">
        <v>184</v>
      </c>
      <c r="D179" s="205"/>
      <c r="E179" s="350" t="s">
        <v>205</v>
      </c>
      <c r="F179" s="304"/>
      <c r="G179" s="183" t="s">
        <v>206</v>
      </c>
      <c r="H179" s="183"/>
      <c r="I179" s="183"/>
      <c r="J179" s="183"/>
      <c r="K179" s="124">
        <v>160</v>
      </c>
      <c r="L179" s="183"/>
    </row>
    <row r="180" spans="1:12" ht="31.5" customHeight="1" x14ac:dyDescent="0.15">
      <c r="A180" s="147" t="s">
        <v>638</v>
      </c>
      <c r="B180" s="147">
        <v>7310</v>
      </c>
      <c r="C180" s="50" t="s">
        <v>363</v>
      </c>
      <c r="D180" s="194" t="s">
        <v>362</v>
      </c>
      <c r="E180" s="348"/>
      <c r="F180" s="195"/>
      <c r="G180" s="332" t="s">
        <v>51</v>
      </c>
      <c r="H180" s="340"/>
      <c r="I180" s="340"/>
      <c r="J180" s="307"/>
      <c r="K180" s="124">
        <v>480</v>
      </c>
      <c r="L180" s="183"/>
    </row>
    <row r="181" spans="1:12" ht="31.5" customHeight="1" x14ac:dyDescent="0.15">
      <c r="A181" s="147" t="s">
        <v>638</v>
      </c>
      <c r="B181" s="147" t="s">
        <v>408</v>
      </c>
      <c r="C181" s="50" t="s">
        <v>194</v>
      </c>
      <c r="D181" s="318" t="s">
        <v>497</v>
      </c>
      <c r="E181" s="352"/>
      <c r="F181" s="319" t="s">
        <v>207</v>
      </c>
      <c r="G181" s="152" t="s">
        <v>24</v>
      </c>
      <c r="H181" s="148"/>
      <c r="I181" s="148"/>
      <c r="J181" s="157" t="s">
        <v>190</v>
      </c>
      <c r="K181" s="124">
        <v>88</v>
      </c>
      <c r="L181" s="183"/>
    </row>
    <row r="182" spans="1:12" ht="31.5" customHeight="1" x14ac:dyDescent="0.15">
      <c r="A182" s="147" t="s">
        <v>638</v>
      </c>
      <c r="B182" s="147" t="s">
        <v>409</v>
      </c>
      <c r="C182" s="50" t="s">
        <v>195</v>
      </c>
      <c r="D182" s="206"/>
      <c r="E182" s="353"/>
      <c r="F182" s="320"/>
      <c r="G182" s="152" t="s">
        <v>26</v>
      </c>
      <c r="H182" s="148"/>
      <c r="I182" s="148"/>
      <c r="J182" s="157" t="s">
        <v>191</v>
      </c>
      <c r="K182" s="124">
        <v>176</v>
      </c>
      <c r="L182" s="183"/>
    </row>
    <row r="183" spans="1:12" ht="31.5" customHeight="1" x14ac:dyDescent="0.15">
      <c r="A183" s="147" t="s">
        <v>638</v>
      </c>
      <c r="B183" s="147" t="s">
        <v>410</v>
      </c>
      <c r="C183" s="50" t="s">
        <v>121</v>
      </c>
      <c r="D183" s="206"/>
      <c r="E183" s="353"/>
      <c r="F183" s="319" t="s">
        <v>189</v>
      </c>
      <c r="G183" s="152" t="s">
        <v>24</v>
      </c>
      <c r="H183" s="148"/>
      <c r="I183" s="148"/>
      <c r="J183" s="157" t="s">
        <v>45</v>
      </c>
      <c r="K183" s="124">
        <v>72</v>
      </c>
      <c r="L183" s="183"/>
    </row>
    <row r="184" spans="1:12" ht="31.5" customHeight="1" x14ac:dyDescent="0.15">
      <c r="A184" s="147" t="s">
        <v>638</v>
      </c>
      <c r="B184" s="147" t="s">
        <v>411</v>
      </c>
      <c r="C184" s="50" t="s">
        <v>122</v>
      </c>
      <c r="D184" s="206"/>
      <c r="E184" s="353"/>
      <c r="F184" s="320"/>
      <c r="G184" s="152" t="s">
        <v>26</v>
      </c>
      <c r="H184" s="148"/>
      <c r="I184" s="148"/>
      <c r="J184" s="157" t="s">
        <v>46</v>
      </c>
      <c r="K184" s="124">
        <v>144</v>
      </c>
      <c r="L184" s="183"/>
    </row>
    <row r="185" spans="1:12" ht="31.5" customHeight="1" x14ac:dyDescent="0.15">
      <c r="A185" s="147" t="s">
        <v>638</v>
      </c>
      <c r="B185" s="147" t="s">
        <v>412</v>
      </c>
      <c r="C185" s="50" t="s">
        <v>208</v>
      </c>
      <c r="D185" s="206"/>
      <c r="E185" s="353"/>
      <c r="F185" s="319" t="s">
        <v>216</v>
      </c>
      <c r="G185" s="152" t="s">
        <v>24</v>
      </c>
      <c r="H185" s="148"/>
      <c r="I185" s="148"/>
      <c r="J185" s="157" t="s">
        <v>49</v>
      </c>
      <c r="K185" s="124">
        <v>24</v>
      </c>
      <c r="L185" s="183"/>
    </row>
    <row r="186" spans="1:12" ht="31.5" customHeight="1" x14ac:dyDescent="0.15">
      <c r="A186" s="147" t="s">
        <v>638</v>
      </c>
      <c r="B186" s="147" t="s">
        <v>413</v>
      </c>
      <c r="C186" s="50" t="s">
        <v>224</v>
      </c>
      <c r="D186" s="206"/>
      <c r="E186" s="353"/>
      <c r="F186" s="320"/>
      <c r="G186" s="152" t="s">
        <v>26</v>
      </c>
      <c r="H186" s="148"/>
      <c r="I186" s="148"/>
      <c r="J186" s="157" t="s">
        <v>47</v>
      </c>
      <c r="K186" s="124">
        <v>48</v>
      </c>
      <c r="L186" s="183"/>
    </row>
    <row r="187" spans="1:12" ht="31.5" customHeight="1" x14ac:dyDescent="0.15">
      <c r="A187" s="147" t="s">
        <v>638</v>
      </c>
      <c r="B187" s="147" t="s">
        <v>414</v>
      </c>
      <c r="C187" s="50" t="s">
        <v>196</v>
      </c>
      <c r="D187" s="318" t="s">
        <v>498</v>
      </c>
      <c r="E187" s="212"/>
      <c r="F187" s="352"/>
      <c r="G187" s="332" t="s">
        <v>19</v>
      </c>
      <c r="H187" s="340"/>
      <c r="I187" s="340"/>
      <c r="J187" s="307"/>
      <c r="K187" s="124">
        <v>100</v>
      </c>
      <c r="L187" s="183"/>
    </row>
    <row r="188" spans="1:12" ht="31.5" customHeight="1" x14ac:dyDescent="0.15">
      <c r="A188" s="147" t="s">
        <v>638</v>
      </c>
      <c r="B188" s="147" t="s">
        <v>415</v>
      </c>
      <c r="C188" s="50" t="s">
        <v>316</v>
      </c>
      <c r="D188" s="206"/>
      <c r="E188" s="354"/>
      <c r="F188" s="353"/>
      <c r="G188" s="332" t="s">
        <v>18</v>
      </c>
      <c r="H188" s="340"/>
      <c r="I188" s="340"/>
      <c r="J188" s="307"/>
      <c r="K188" s="124">
        <v>200</v>
      </c>
      <c r="L188" s="183"/>
    </row>
    <row r="189" spans="1:12" ht="31.5" customHeight="1" x14ac:dyDescent="0.15">
      <c r="A189" s="147" t="s">
        <v>638</v>
      </c>
      <c r="B189" s="147" t="s">
        <v>416</v>
      </c>
      <c r="C189" s="59" t="s">
        <v>200</v>
      </c>
      <c r="D189" s="194" t="s">
        <v>488</v>
      </c>
      <c r="E189" s="348"/>
      <c r="F189" s="195"/>
      <c r="G189" s="158" t="s">
        <v>499</v>
      </c>
      <c r="H189" s="80"/>
      <c r="I189" s="80"/>
      <c r="J189" s="157" t="s">
        <v>373</v>
      </c>
      <c r="K189" s="124">
        <v>20</v>
      </c>
      <c r="L189" s="187" t="s">
        <v>170</v>
      </c>
    </row>
    <row r="190" spans="1:12" s="127" customFormat="1" ht="31.5" customHeight="1" x14ac:dyDescent="0.15">
      <c r="A190" s="147" t="s">
        <v>638</v>
      </c>
      <c r="B190" s="147" t="s">
        <v>417</v>
      </c>
      <c r="C190" s="59" t="s">
        <v>201</v>
      </c>
      <c r="D190" s="196"/>
      <c r="E190" s="349"/>
      <c r="F190" s="197"/>
      <c r="G190" s="158" t="s">
        <v>500</v>
      </c>
      <c r="H190" s="80"/>
      <c r="I190" s="80"/>
      <c r="J190" s="157" t="s">
        <v>372</v>
      </c>
      <c r="K190" s="124">
        <v>5</v>
      </c>
      <c r="L190" s="188"/>
    </row>
    <row r="191" spans="1:12" s="127" customFormat="1" ht="31.5" customHeight="1" x14ac:dyDescent="0.15">
      <c r="A191" s="147" t="s">
        <v>638</v>
      </c>
      <c r="B191" s="147" t="s">
        <v>418</v>
      </c>
      <c r="C191" s="50" t="s">
        <v>217</v>
      </c>
      <c r="D191" s="190" t="s">
        <v>501</v>
      </c>
      <c r="E191" s="190"/>
      <c r="F191" s="190"/>
      <c r="G191" s="183" t="s">
        <v>211</v>
      </c>
      <c r="H191" s="183"/>
      <c r="I191" s="183"/>
      <c r="J191" s="183"/>
      <c r="K191" s="124">
        <v>40</v>
      </c>
      <c r="L191" s="147" t="s">
        <v>212</v>
      </c>
    </row>
    <row r="192" spans="1:12" ht="31.5" customHeight="1" x14ac:dyDescent="0.15">
      <c r="A192" s="34" t="s">
        <v>20</v>
      </c>
      <c r="B192" s="67"/>
      <c r="C192" s="38"/>
      <c r="D192" s="135"/>
      <c r="E192" s="135"/>
      <c r="F192" s="135"/>
      <c r="G192" s="136"/>
      <c r="H192" s="136"/>
      <c r="I192" s="136"/>
      <c r="J192" s="137"/>
      <c r="K192" s="141"/>
      <c r="L192" s="38"/>
    </row>
    <row r="193" spans="1:12" ht="31.5" customHeight="1" x14ac:dyDescent="0.15">
      <c r="A193" s="202" t="s">
        <v>2</v>
      </c>
      <c r="B193" s="202"/>
      <c r="C193" s="201" t="s">
        <v>3</v>
      </c>
      <c r="D193" s="201" t="s">
        <v>4</v>
      </c>
      <c r="E193" s="201"/>
      <c r="F193" s="201"/>
      <c r="G193" s="201"/>
      <c r="H193" s="201"/>
      <c r="I193" s="201"/>
      <c r="J193" s="201"/>
      <c r="K193" s="322" t="s">
        <v>491</v>
      </c>
      <c r="L193" s="201" t="s">
        <v>8</v>
      </c>
    </row>
    <row r="194" spans="1:12" ht="31.5" customHeight="1" x14ac:dyDescent="0.15">
      <c r="A194" s="153" t="s">
        <v>0</v>
      </c>
      <c r="B194" s="153" t="s">
        <v>1</v>
      </c>
      <c r="C194" s="202"/>
      <c r="D194" s="202"/>
      <c r="E194" s="202"/>
      <c r="F194" s="202"/>
      <c r="G194" s="202"/>
      <c r="H194" s="202"/>
      <c r="I194" s="202"/>
      <c r="J194" s="202"/>
      <c r="K194" s="323"/>
      <c r="L194" s="202"/>
    </row>
    <row r="195" spans="1:12" ht="31.5" customHeight="1" x14ac:dyDescent="0.15">
      <c r="A195" s="147" t="s">
        <v>638</v>
      </c>
      <c r="B195" s="147" t="s">
        <v>419</v>
      </c>
      <c r="C195" s="50" t="s">
        <v>1532</v>
      </c>
      <c r="D195" s="333" t="s">
        <v>263</v>
      </c>
      <c r="E195" s="334"/>
      <c r="F195" s="187" t="s">
        <v>24</v>
      </c>
      <c r="G195" s="332" t="s">
        <v>317</v>
      </c>
      <c r="H195" s="340"/>
      <c r="I195" s="307"/>
      <c r="J195" s="339" t="s">
        <v>140</v>
      </c>
      <c r="K195" s="124">
        <v>1259</v>
      </c>
      <c r="L195" s="187" t="s">
        <v>9</v>
      </c>
    </row>
    <row r="196" spans="1:12" ht="31.5" customHeight="1" x14ac:dyDescent="0.15">
      <c r="A196" s="147" t="s">
        <v>638</v>
      </c>
      <c r="B196" s="147" t="s">
        <v>420</v>
      </c>
      <c r="C196" s="50" t="s">
        <v>1591</v>
      </c>
      <c r="D196" s="335"/>
      <c r="E196" s="336"/>
      <c r="F196" s="188"/>
      <c r="G196" s="59" t="s">
        <v>1524</v>
      </c>
      <c r="H196" s="148"/>
      <c r="I196" s="157" t="s">
        <v>1543</v>
      </c>
      <c r="J196" s="339"/>
      <c r="K196" s="124">
        <f>ROUND($K195*92/1000,0)</f>
        <v>116</v>
      </c>
      <c r="L196" s="188"/>
    </row>
    <row r="197" spans="1:12" ht="31.5" customHeight="1" x14ac:dyDescent="0.15">
      <c r="A197" s="147" t="s">
        <v>638</v>
      </c>
      <c r="B197" s="147" t="s">
        <v>421</v>
      </c>
      <c r="C197" s="50" t="s">
        <v>1592</v>
      </c>
      <c r="D197" s="335"/>
      <c r="E197" s="336"/>
      <c r="F197" s="188"/>
      <c r="G197" s="59" t="s">
        <v>1526</v>
      </c>
      <c r="H197" s="148"/>
      <c r="I197" s="157" t="s">
        <v>1545</v>
      </c>
      <c r="J197" s="339"/>
      <c r="K197" s="124">
        <f>ROUND($K195*90/1000,0)</f>
        <v>113</v>
      </c>
      <c r="L197" s="188"/>
    </row>
    <row r="198" spans="1:12" ht="31.5" customHeight="1" x14ac:dyDescent="0.15">
      <c r="A198" s="147" t="s">
        <v>638</v>
      </c>
      <c r="B198" s="147" t="s">
        <v>422</v>
      </c>
      <c r="C198" s="50" t="s">
        <v>1593</v>
      </c>
      <c r="D198" s="335"/>
      <c r="E198" s="336"/>
      <c r="F198" s="188"/>
      <c r="G198" s="59" t="s">
        <v>1528</v>
      </c>
      <c r="H198" s="148"/>
      <c r="I198" s="157" t="s">
        <v>1547</v>
      </c>
      <c r="J198" s="339"/>
      <c r="K198" s="124">
        <f>ROUND($K195*80/1000,0)</f>
        <v>101</v>
      </c>
      <c r="L198" s="188"/>
    </row>
    <row r="199" spans="1:12" ht="31.5" customHeight="1" x14ac:dyDescent="0.15">
      <c r="A199" s="147" t="s">
        <v>638</v>
      </c>
      <c r="B199" s="147">
        <v>7200</v>
      </c>
      <c r="C199" s="50" t="s">
        <v>1112</v>
      </c>
      <c r="D199" s="335"/>
      <c r="E199" s="336"/>
      <c r="F199" s="188"/>
      <c r="G199" s="59" t="s">
        <v>1530</v>
      </c>
      <c r="H199" s="148"/>
      <c r="I199" s="157" t="s">
        <v>612</v>
      </c>
      <c r="J199" s="339"/>
      <c r="K199" s="124">
        <f>ROUND($K195*64/1000,0)</f>
        <v>81</v>
      </c>
      <c r="L199" s="188"/>
    </row>
    <row r="200" spans="1:12" ht="31.5" customHeight="1" x14ac:dyDescent="0.15">
      <c r="A200" s="147" t="s">
        <v>638</v>
      </c>
      <c r="B200" s="147">
        <v>7201</v>
      </c>
      <c r="C200" s="50" t="s">
        <v>1113</v>
      </c>
      <c r="D200" s="335"/>
      <c r="E200" s="336"/>
      <c r="F200" s="188"/>
      <c r="G200" s="59" t="s">
        <v>1531</v>
      </c>
      <c r="H200" s="148" t="s">
        <v>527</v>
      </c>
      <c r="I200" s="157" t="s">
        <v>613</v>
      </c>
      <c r="J200" s="339"/>
      <c r="K200" s="124">
        <f>ROUND($K195*81/1000,0)</f>
        <v>102</v>
      </c>
      <c r="L200" s="188"/>
    </row>
    <row r="201" spans="1:12" ht="31.5" customHeight="1" x14ac:dyDescent="0.15">
      <c r="A201" s="147" t="s">
        <v>638</v>
      </c>
      <c r="B201" s="147">
        <v>7202</v>
      </c>
      <c r="C201" s="50" t="s">
        <v>1114</v>
      </c>
      <c r="D201" s="335"/>
      <c r="E201" s="336"/>
      <c r="F201" s="188"/>
      <c r="G201" s="152"/>
      <c r="H201" s="148" t="s">
        <v>530</v>
      </c>
      <c r="I201" s="157" t="s">
        <v>614</v>
      </c>
      <c r="J201" s="339"/>
      <c r="K201" s="124">
        <f>ROUND($K195*76/1000,0)</f>
        <v>96</v>
      </c>
      <c r="L201" s="188"/>
    </row>
    <row r="202" spans="1:12" ht="31.5" customHeight="1" x14ac:dyDescent="0.15">
      <c r="A202" s="147" t="s">
        <v>638</v>
      </c>
      <c r="B202" s="147">
        <v>7203</v>
      </c>
      <c r="C202" s="50" t="s">
        <v>1115</v>
      </c>
      <c r="D202" s="335"/>
      <c r="E202" s="336"/>
      <c r="F202" s="188"/>
      <c r="G202" s="152"/>
      <c r="H202" s="148" t="s">
        <v>532</v>
      </c>
      <c r="I202" s="157" t="s">
        <v>615</v>
      </c>
      <c r="J202" s="339"/>
      <c r="K202" s="124">
        <f>ROUND($K195*79/1000,0)</f>
        <v>99</v>
      </c>
      <c r="L202" s="188"/>
    </row>
    <row r="203" spans="1:12" ht="31.5" customHeight="1" x14ac:dyDescent="0.15">
      <c r="A203" s="147" t="s">
        <v>638</v>
      </c>
      <c r="B203" s="147">
        <v>7204</v>
      </c>
      <c r="C203" s="50" t="s">
        <v>1116</v>
      </c>
      <c r="D203" s="335"/>
      <c r="E203" s="336"/>
      <c r="F203" s="188"/>
      <c r="G203" s="152"/>
      <c r="H203" s="148" t="s">
        <v>534</v>
      </c>
      <c r="I203" s="157" t="s">
        <v>616</v>
      </c>
      <c r="J203" s="339"/>
      <c r="K203" s="124">
        <f>ROUND($K195*74/1000,0)</f>
        <v>93</v>
      </c>
      <c r="L203" s="188"/>
    </row>
    <row r="204" spans="1:12" ht="31.5" customHeight="1" x14ac:dyDescent="0.15">
      <c r="A204" s="147" t="s">
        <v>638</v>
      </c>
      <c r="B204" s="147">
        <v>7205</v>
      </c>
      <c r="C204" s="50" t="s">
        <v>1117</v>
      </c>
      <c r="D204" s="335"/>
      <c r="E204" s="336"/>
      <c r="F204" s="188"/>
      <c r="G204" s="152"/>
      <c r="H204" s="148" t="s">
        <v>536</v>
      </c>
      <c r="I204" s="157" t="s">
        <v>617</v>
      </c>
      <c r="J204" s="339"/>
      <c r="K204" s="124">
        <f>ROUND($K195*65/1000,0)</f>
        <v>82</v>
      </c>
      <c r="L204" s="188"/>
    </row>
    <row r="205" spans="1:12" ht="31.5" customHeight="1" x14ac:dyDescent="0.15">
      <c r="A205" s="147" t="s">
        <v>638</v>
      </c>
      <c r="B205" s="147">
        <v>7206</v>
      </c>
      <c r="C205" s="50" t="s">
        <v>1118</v>
      </c>
      <c r="D205" s="335"/>
      <c r="E205" s="336"/>
      <c r="F205" s="188"/>
      <c r="G205" s="152"/>
      <c r="H205" s="148" t="s">
        <v>538</v>
      </c>
      <c r="I205" s="157" t="s">
        <v>618</v>
      </c>
      <c r="J205" s="339"/>
      <c r="K205" s="124">
        <f>ROUND($K195*63/1000,0)</f>
        <v>79</v>
      </c>
      <c r="L205" s="188"/>
    </row>
    <row r="206" spans="1:12" ht="31.5" customHeight="1" x14ac:dyDescent="0.15">
      <c r="A206" s="147" t="s">
        <v>638</v>
      </c>
      <c r="B206" s="147">
        <v>7207</v>
      </c>
      <c r="C206" s="50" t="s">
        <v>1119</v>
      </c>
      <c r="D206" s="335"/>
      <c r="E206" s="336"/>
      <c r="F206" s="188"/>
      <c r="G206" s="152"/>
      <c r="H206" s="148" t="s">
        <v>540</v>
      </c>
      <c r="I206" s="157" t="s">
        <v>619</v>
      </c>
      <c r="J206" s="339"/>
      <c r="K206" s="124">
        <f>ROUND($K195*56/1000,0)</f>
        <v>71</v>
      </c>
      <c r="L206" s="188"/>
    </row>
    <row r="207" spans="1:12" ht="31.5" customHeight="1" x14ac:dyDescent="0.15">
      <c r="A207" s="147" t="s">
        <v>638</v>
      </c>
      <c r="B207" s="147">
        <v>7208</v>
      </c>
      <c r="C207" s="50" t="s">
        <v>1120</v>
      </c>
      <c r="D207" s="335"/>
      <c r="E207" s="336"/>
      <c r="F207" s="188"/>
      <c r="G207" s="152"/>
      <c r="H207" s="148" t="s">
        <v>542</v>
      </c>
      <c r="I207" s="157" t="s">
        <v>620</v>
      </c>
      <c r="J207" s="339"/>
      <c r="K207" s="124">
        <f>ROUND($K195*69/1000,0)</f>
        <v>87</v>
      </c>
      <c r="L207" s="188"/>
    </row>
    <row r="208" spans="1:12" ht="31.5" customHeight="1" x14ac:dyDescent="0.15">
      <c r="A208" s="147" t="s">
        <v>638</v>
      </c>
      <c r="B208" s="147">
        <v>7209</v>
      </c>
      <c r="C208" s="50" t="s">
        <v>1121</v>
      </c>
      <c r="D208" s="335"/>
      <c r="E208" s="336"/>
      <c r="F208" s="188"/>
      <c r="G208" s="152"/>
      <c r="H208" s="148" t="s">
        <v>544</v>
      </c>
      <c r="I208" s="157" t="s">
        <v>621</v>
      </c>
      <c r="J208" s="339"/>
      <c r="K208" s="124">
        <f>ROUND($K195*54/1000,0)</f>
        <v>68</v>
      </c>
      <c r="L208" s="188"/>
    </row>
    <row r="209" spans="1:12" ht="31.5" customHeight="1" x14ac:dyDescent="0.15">
      <c r="A209" s="147" t="s">
        <v>638</v>
      </c>
      <c r="B209" s="147">
        <v>7210</v>
      </c>
      <c r="C209" s="50" t="s">
        <v>1122</v>
      </c>
      <c r="D209" s="335"/>
      <c r="E209" s="336"/>
      <c r="F209" s="188"/>
      <c r="G209" s="152"/>
      <c r="H209" s="148" t="s">
        <v>546</v>
      </c>
      <c r="I209" s="157" t="s">
        <v>622</v>
      </c>
      <c r="J209" s="339"/>
      <c r="K209" s="124">
        <f>ROUND($K195*45/1000,0)</f>
        <v>57</v>
      </c>
      <c r="L209" s="188"/>
    </row>
    <row r="210" spans="1:12" ht="31.5" customHeight="1" x14ac:dyDescent="0.15">
      <c r="A210" s="147" t="s">
        <v>638</v>
      </c>
      <c r="B210" s="147">
        <v>7211</v>
      </c>
      <c r="C210" s="50" t="s">
        <v>1123</v>
      </c>
      <c r="D210" s="335"/>
      <c r="E210" s="336"/>
      <c r="F210" s="188"/>
      <c r="G210" s="152"/>
      <c r="H210" s="148" t="s">
        <v>548</v>
      </c>
      <c r="I210" s="157" t="s">
        <v>623</v>
      </c>
      <c r="J210" s="339"/>
      <c r="K210" s="124">
        <f>ROUND($K195*53/1000,0)</f>
        <v>67</v>
      </c>
      <c r="L210" s="188"/>
    </row>
    <row r="211" spans="1:12" ht="31.5" customHeight="1" x14ac:dyDescent="0.15">
      <c r="A211" s="147" t="s">
        <v>638</v>
      </c>
      <c r="B211" s="147">
        <v>7212</v>
      </c>
      <c r="C211" s="50" t="s">
        <v>1124</v>
      </c>
      <c r="D211" s="335"/>
      <c r="E211" s="336"/>
      <c r="F211" s="188"/>
      <c r="G211" s="152"/>
      <c r="H211" s="148" t="s">
        <v>550</v>
      </c>
      <c r="I211" s="157" t="s">
        <v>624</v>
      </c>
      <c r="J211" s="339"/>
      <c r="K211" s="124">
        <f>ROUND($K195*43/1000,0)</f>
        <v>54</v>
      </c>
      <c r="L211" s="188"/>
    </row>
    <row r="212" spans="1:12" ht="31.5" customHeight="1" x14ac:dyDescent="0.15">
      <c r="A212" s="147" t="s">
        <v>638</v>
      </c>
      <c r="B212" s="147">
        <v>7213</v>
      </c>
      <c r="C212" s="50" t="s">
        <v>1125</v>
      </c>
      <c r="D212" s="335"/>
      <c r="E212" s="336"/>
      <c r="F212" s="188"/>
      <c r="G212" s="152"/>
      <c r="H212" s="148" t="s">
        <v>552</v>
      </c>
      <c r="I212" s="157" t="s">
        <v>625</v>
      </c>
      <c r="J212" s="339"/>
      <c r="K212" s="124">
        <f>ROUND($K195*44/1000,0)</f>
        <v>55</v>
      </c>
      <c r="L212" s="188"/>
    </row>
    <row r="213" spans="1:12" ht="31.5" customHeight="1" x14ac:dyDescent="0.15">
      <c r="A213" s="147" t="s">
        <v>638</v>
      </c>
      <c r="B213" s="147">
        <v>7214</v>
      </c>
      <c r="C213" s="50" t="s">
        <v>1126</v>
      </c>
      <c r="D213" s="335"/>
      <c r="E213" s="336"/>
      <c r="F213" s="188"/>
      <c r="G213" s="152"/>
      <c r="H213" s="148" t="s">
        <v>554</v>
      </c>
      <c r="I213" s="157" t="s">
        <v>626</v>
      </c>
      <c r="J213" s="339"/>
      <c r="K213" s="124">
        <f>ROUND($K195*33/1000,0)</f>
        <v>42</v>
      </c>
      <c r="L213" s="188"/>
    </row>
    <row r="214" spans="1:12" ht="31.5" customHeight="1" x14ac:dyDescent="0.15">
      <c r="A214" s="147" t="s">
        <v>638</v>
      </c>
      <c r="B214" s="147">
        <v>8415</v>
      </c>
      <c r="C214" s="50" t="s">
        <v>1594</v>
      </c>
      <c r="D214" s="335"/>
      <c r="E214" s="336"/>
      <c r="F214" s="188"/>
      <c r="G214" s="152" t="s">
        <v>326</v>
      </c>
      <c r="H214" s="148"/>
      <c r="I214" s="157" t="s">
        <v>369</v>
      </c>
      <c r="J214" s="339"/>
      <c r="K214" s="124">
        <f>ROUND(-$K195*1/100,0)</f>
        <v>-13</v>
      </c>
      <c r="L214" s="188"/>
    </row>
    <row r="215" spans="1:12" ht="31.5" customHeight="1" x14ac:dyDescent="0.15">
      <c r="A215" s="147" t="s">
        <v>638</v>
      </c>
      <c r="B215" s="147">
        <v>9415</v>
      </c>
      <c r="C215" s="50" t="s">
        <v>1595</v>
      </c>
      <c r="D215" s="335"/>
      <c r="E215" s="336"/>
      <c r="F215" s="188"/>
      <c r="G215" s="152" t="s">
        <v>371</v>
      </c>
      <c r="H215" s="148"/>
      <c r="I215" s="157" t="s">
        <v>369</v>
      </c>
      <c r="J215" s="339"/>
      <c r="K215" s="124">
        <f>ROUND(-$K195*1/100,0)</f>
        <v>-13</v>
      </c>
      <c r="L215" s="188"/>
    </row>
    <row r="216" spans="1:12" ht="31.5" customHeight="1" x14ac:dyDescent="0.15">
      <c r="A216" s="147" t="s">
        <v>638</v>
      </c>
      <c r="B216" s="147" t="s">
        <v>423</v>
      </c>
      <c r="C216" s="50" t="s">
        <v>1596</v>
      </c>
      <c r="D216" s="335"/>
      <c r="E216" s="336"/>
      <c r="F216" s="188"/>
      <c r="G216" s="332" t="s">
        <v>502</v>
      </c>
      <c r="H216" s="340"/>
      <c r="I216" s="307"/>
      <c r="J216" s="339"/>
      <c r="K216" s="124">
        <v>995</v>
      </c>
      <c r="L216" s="188"/>
    </row>
    <row r="217" spans="1:12" ht="31.5" customHeight="1" x14ac:dyDescent="0.15">
      <c r="A217" s="147" t="s">
        <v>638</v>
      </c>
      <c r="B217" s="147" t="s">
        <v>424</v>
      </c>
      <c r="C217" s="50" t="s">
        <v>1597</v>
      </c>
      <c r="D217" s="335"/>
      <c r="E217" s="336"/>
      <c r="F217" s="188"/>
      <c r="G217" s="59" t="s">
        <v>1524</v>
      </c>
      <c r="H217" s="148"/>
      <c r="I217" s="157" t="s">
        <v>1543</v>
      </c>
      <c r="J217" s="339"/>
      <c r="K217" s="124">
        <f>ROUND($K216*92/1000,0)</f>
        <v>92</v>
      </c>
      <c r="L217" s="188"/>
    </row>
    <row r="218" spans="1:12" ht="31.5" customHeight="1" x14ac:dyDescent="0.15">
      <c r="A218" s="147" t="s">
        <v>638</v>
      </c>
      <c r="B218" s="147" t="s">
        <v>425</v>
      </c>
      <c r="C218" s="50" t="s">
        <v>1598</v>
      </c>
      <c r="D218" s="335"/>
      <c r="E218" s="336"/>
      <c r="F218" s="188"/>
      <c r="G218" s="59" t="s">
        <v>1526</v>
      </c>
      <c r="H218" s="148"/>
      <c r="I218" s="157" t="s">
        <v>1545</v>
      </c>
      <c r="J218" s="339"/>
      <c r="K218" s="124">
        <f>ROUND($K216*90/1000,0)</f>
        <v>90</v>
      </c>
      <c r="L218" s="188"/>
    </row>
    <row r="219" spans="1:12" ht="31.5" customHeight="1" x14ac:dyDescent="0.15">
      <c r="A219" s="147" t="s">
        <v>638</v>
      </c>
      <c r="B219" s="147" t="s">
        <v>426</v>
      </c>
      <c r="C219" s="50" t="s">
        <v>1599</v>
      </c>
      <c r="D219" s="335"/>
      <c r="E219" s="336"/>
      <c r="F219" s="188"/>
      <c r="G219" s="59" t="s">
        <v>1528</v>
      </c>
      <c r="H219" s="148"/>
      <c r="I219" s="157" t="s">
        <v>1547</v>
      </c>
      <c r="J219" s="339"/>
      <c r="K219" s="124">
        <f>ROUND($K216*80/1000,0)</f>
        <v>80</v>
      </c>
      <c r="L219" s="188"/>
    </row>
    <row r="220" spans="1:12" ht="31.5" customHeight="1" x14ac:dyDescent="0.15">
      <c r="A220" s="147" t="s">
        <v>638</v>
      </c>
      <c r="B220" s="147">
        <v>7220</v>
      </c>
      <c r="C220" s="50" t="s">
        <v>1127</v>
      </c>
      <c r="D220" s="335"/>
      <c r="E220" s="336"/>
      <c r="F220" s="188"/>
      <c r="G220" s="59" t="s">
        <v>1530</v>
      </c>
      <c r="H220" s="148"/>
      <c r="I220" s="157" t="s">
        <v>612</v>
      </c>
      <c r="J220" s="339"/>
      <c r="K220" s="124">
        <f>ROUND($K216*64/1000,0)</f>
        <v>64</v>
      </c>
      <c r="L220" s="188"/>
    </row>
    <row r="221" spans="1:12" ht="31.5" customHeight="1" x14ac:dyDescent="0.15">
      <c r="A221" s="147" t="s">
        <v>638</v>
      </c>
      <c r="B221" s="147">
        <v>7221</v>
      </c>
      <c r="C221" s="50" t="s">
        <v>1128</v>
      </c>
      <c r="D221" s="335"/>
      <c r="E221" s="336"/>
      <c r="F221" s="188"/>
      <c r="G221" s="59" t="s">
        <v>1531</v>
      </c>
      <c r="H221" s="148" t="s">
        <v>527</v>
      </c>
      <c r="I221" s="157" t="s">
        <v>613</v>
      </c>
      <c r="J221" s="339"/>
      <c r="K221" s="124">
        <f>ROUND($K216*81/1000,0)</f>
        <v>81</v>
      </c>
      <c r="L221" s="188"/>
    </row>
    <row r="222" spans="1:12" ht="31.5" customHeight="1" x14ac:dyDescent="0.15">
      <c r="A222" s="147" t="s">
        <v>638</v>
      </c>
      <c r="B222" s="147">
        <v>7222</v>
      </c>
      <c r="C222" s="50" t="s">
        <v>1129</v>
      </c>
      <c r="D222" s="335"/>
      <c r="E222" s="336"/>
      <c r="F222" s="188"/>
      <c r="G222" s="152"/>
      <c r="H222" s="148" t="s">
        <v>530</v>
      </c>
      <c r="I222" s="157" t="s">
        <v>614</v>
      </c>
      <c r="J222" s="339"/>
      <c r="K222" s="124">
        <f>ROUND($K216*76/1000,0)</f>
        <v>76</v>
      </c>
      <c r="L222" s="188"/>
    </row>
    <row r="223" spans="1:12" ht="31.5" customHeight="1" x14ac:dyDescent="0.15">
      <c r="A223" s="147" t="s">
        <v>638</v>
      </c>
      <c r="B223" s="147">
        <v>7223</v>
      </c>
      <c r="C223" s="50" t="s">
        <v>1130</v>
      </c>
      <c r="D223" s="335"/>
      <c r="E223" s="336"/>
      <c r="F223" s="188"/>
      <c r="G223" s="152"/>
      <c r="H223" s="148" t="s">
        <v>532</v>
      </c>
      <c r="I223" s="157" t="s">
        <v>615</v>
      </c>
      <c r="J223" s="339"/>
      <c r="K223" s="124">
        <f>ROUND($K216*79/1000,0)</f>
        <v>79</v>
      </c>
      <c r="L223" s="188"/>
    </row>
    <row r="224" spans="1:12" ht="31.5" customHeight="1" x14ac:dyDescent="0.15">
      <c r="A224" s="147" t="s">
        <v>638</v>
      </c>
      <c r="B224" s="147">
        <v>7224</v>
      </c>
      <c r="C224" s="50" t="s">
        <v>1131</v>
      </c>
      <c r="D224" s="335"/>
      <c r="E224" s="336"/>
      <c r="F224" s="188"/>
      <c r="G224" s="152"/>
      <c r="H224" s="148" t="s">
        <v>534</v>
      </c>
      <c r="I224" s="157" t="s">
        <v>616</v>
      </c>
      <c r="J224" s="339"/>
      <c r="K224" s="124">
        <f>ROUND($K216*74/1000,0)</f>
        <v>74</v>
      </c>
      <c r="L224" s="188"/>
    </row>
    <row r="225" spans="1:12" ht="31.5" customHeight="1" x14ac:dyDescent="0.15">
      <c r="A225" s="147" t="s">
        <v>638</v>
      </c>
      <c r="B225" s="147">
        <v>7225</v>
      </c>
      <c r="C225" s="50" t="s">
        <v>1132</v>
      </c>
      <c r="D225" s="335"/>
      <c r="E225" s="336"/>
      <c r="F225" s="188"/>
      <c r="G225" s="152"/>
      <c r="H225" s="148" t="s">
        <v>536</v>
      </c>
      <c r="I225" s="157" t="s">
        <v>617</v>
      </c>
      <c r="J225" s="339"/>
      <c r="K225" s="124">
        <f>ROUND($K216*65/1000,0)</f>
        <v>65</v>
      </c>
      <c r="L225" s="188"/>
    </row>
    <row r="226" spans="1:12" ht="31.5" customHeight="1" x14ac:dyDescent="0.15">
      <c r="A226" s="147" t="s">
        <v>638</v>
      </c>
      <c r="B226" s="147">
        <v>7226</v>
      </c>
      <c r="C226" s="50" t="s">
        <v>1133</v>
      </c>
      <c r="D226" s="335"/>
      <c r="E226" s="336"/>
      <c r="F226" s="188"/>
      <c r="G226" s="152"/>
      <c r="H226" s="148" t="s">
        <v>538</v>
      </c>
      <c r="I226" s="157" t="s">
        <v>618</v>
      </c>
      <c r="J226" s="339"/>
      <c r="K226" s="124">
        <f>ROUND($K216*63/1000,0)</f>
        <v>63</v>
      </c>
      <c r="L226" s="188"/>
    </row>
    <row r="227" spans="1:12" ht="31.5" customHeight="1" x14ac:dyDescent="0.15">
      <c r="A227" s="147" t="s">
        <v>638</v>
      </c>
      <c r="B227" s="147">
        <v>7227</v>
      </c>
      <c r="C227" s="50" t="s">
        <v>1134</v>
      </c>
      <c r="D227" s="335"/>
      <c r="E227" s="336"/>
      <c r="F227" s="188"/>
      <c r="G227" s="152"/>
      <c r="H227" s="148" t="s">
        <v>540</v>
      </c>
      <c r="I227" s="157" t="s">
        <v>619</v>
      </c>
      <c r="J227" s="339"/>
      <c r="K227" s="124">
        <f>ROUND($K216*56/1000,0)</f>
        <v>56</v>
      </c>
      <c r="L227" s="188"/>
    </row>
    <row r="228" spans="1:12" ht="31.5" customHeight="1" x14ac:dyDescent="0.15">
      <c r="A228" s="147" t="s">
        <v>638</v>
      </c>
      <c r="B228" s="147">
        <v>7228</v>
      </c>
      <c r="C228" s="50" t="s">
        <v>1135</v>
      </c>
      <c r="D228" s="335"/>
      <c r="E228" s="336"/>
      <c r="F228" s="188"/>
      <c r="G228" s="152"/>
      <c r="H228" s="148" t="s">
        <v>542</v>
      </c>
      <c r="I228" s="157" t="s">
        <v>620</v>
      </c>
      <c r="J228" s="339"/>
      <c r="K228" s="124">
        <f>ROUND($K216*69/1000,0)</f>
        <v>69</v>
      </c>
      <c r="L228" s="188"/>
    </row>
    <row r="229" spans="1:12" ht="31.5" customHeight="1" x14ac:dyDescent="0.15">
      <c r="A229" s="147" t="s">
        <v>638</v>
      </c>
      <c r="B229" s="147">
        <v>7229</v>
      </c>
      <c r="C229" s="50" t="s">
        <v>1136</v>
      </c>
      <c r="D229" s="335"/>
      <c r="E229" s="336"/>
      <c r="F229" s="188"/>
      <c r="G229" s="152"/>
      <c r="H229" s="148" t="s">
        <v>544</v>
      </c>
      <c r="I229" s="157" t="s">
        <v>621</v>
      </c>
      <c r="J229" s="339"/>
      <c r="K229" s="124">
        <f>ROUND($K216*54/1000,0)</f>
        <v>54</v>
      </c>
      <c r="L229" s="188"/>
    </row>
    <row r="230" spans="1:12" ht="31.5" customHeight="1" x14ac:dyDescent="0.15">
      <c r="A230" s="147" t="s">
        <v>638</v>
      </c>
      <c r="B230" s="147">
        <v>7230</v>
      </c>
      <c r="C230" s="50" t="s">
        <v>1137</v>
      </c>
      <c r="D230" s="335"/>
      <c r="E230" s="336"/>
      <c r="F230" s="188"/>
      <c r="G230" s="152"/>
      <c r="H230" s="148" t="s">
        <v>546</v>
      </c>
      <c r="I230" s="157" t="s">
        <v>622</v>
      </c>
      <c r="J230" s="339"/>
      <c r="K230" s="124">
        <f>ROUND($K216*45/1000,0)</f>
        <v>45</v>
      </c>
      <c r="L230" s="188"/>
    </row>
    <row r="231" spans="1:12" ht="31.5" customHeight="1" x14ac:dyDescent="0.15">
      <c r="A231" s="147" t="s">
        <v>638</v>
      </c>
      <c r="B231" s="147">
        <v>7231</v>
      </c>
      <c r="C231" s="50" t="s">
        <v>1138</v>
      </c>
      <c r="D231" s="335"/>
      <c r="E231" s="336"/>
      <c r="F231" s="188"/>
      <c r="G231" s="152"/>
      <c r="H231" s="148" t="s">
        <v>548</v>
      </c>
      <c r="I231" s="157" t="s">
        <v>623</v>
      </c>
      <c r="J231" s="339"/>
      <c r="K231" s="124">
        <f>ROUND($K216*53/1000,0)</f>
        <v>53</v>
      </c>
      <c r="L231" s="188"/>
    </row>
    <row r="232" spans="1:12" ht="31.5" customHeight="1" x14ac:dyDescent="0.15">
      <c r="A232" s="147" t="s">
        <v>638</v>
      </c>
      <c r="B232" s="147">
        <v>7232</v>
      </c>
      <c r="C232" s="50" t="s">
        <v>1139</v>
      </c>
      <c r="D232" s="335"/>
      <c r="E232" s="336"/>
      <c r="F232" s="188"/>
      <c r="G232" s="152"/>
      <c r="H232" s="148" t="s">
        <v>550</v>
      </c>
      <c r="I232" s="157" t="s">
        <v>624</v>
      </c>
      <c r="J232" s="339"/>
      <c r="K232" s="124">
        <f>ROUND($K216*43/1000,0)</f>
        <v>43</v>
      </c>
      <c r="L232" s="188"/>
    </row>
    <row r="233" spans="1:12" ht="31.5" customHeight="1" x14ac:dyDescent="0.15">
      <c r="A233" s="147" t="s">
        <v>638</v>
      </c>
      <c r="B233" s="147">
        <v>7233</v>
      </c>
      <c r="C233" s="50" t="s">
        <v>1140</v>
      </c>
      <c r="D233" s="335"/>
      <c r="E233" s="336"/>
      <c r="F233" s="188"/>
      <c r="G233" s="152"/>
      <c r="H233" s="148" t="s">
        <v>552</v>
      </c>
      <c r="I233" s="157" t="s">
        <v>625</v>
      </c>
      <c r="J233" s="339"/>
      <c r="K233" s="124">
        <f>ROUND($K216*44/1000,0)</f>
        <v>44</v>
      </c>
      <c r="L233" s="188"/>
    </row>
    <row r="234" spans="1:12" ht="31.5" customHeight="1" x14ac:dyDescent="0.15">
      <c r="A234" s="147" t="s">
        <v>638</v>
      </c>
      <c r="B234" s="147">
        <v>7234</v>
      </c>
      <c r="C234" s="50" t="s">
        <v>1141</v>
      </c>
      <c r="D234" s="335"/>
      <c r="E234" s="336"/>
      <c r="F234" s="188"/>
      <c r="G234" s="152"/>
      <c r="H234" s="148" t="s">
        <v>554</v>
      </c>
      <c r="I234" s="157" t="s">
        <v>626</v>
      </c>
      <c r="J234" s="339"/>
      <c r="K234" s="124">
        <f>ROUND($K216*33/1000,0)</f>
        <v>33</v>
      </c>
      <c r="L234" s="188"/>
    </row>
    <row r="235" spans="1:12" ht="31.5" customHeight="1" x14ac:dyDescent="0.15">
      <c r="A235" s="147" t="s">
        <v>638</v>
      </c>
      <c r="B235" s="147">
        <v>8515</v>
      </c>
      <c r="C235" s="50" t="s">
        <v>1600</v>
      </c>
      <c r="D235" s="335"/>
      <c r="E235" s="336"/>
      <c r="F235" s="188"/>
      <c r="G235" s="152" t="s">
        <v>326</v>
      </c>
      <c r="H235" s="148"/>
      <c r="I235" s="157" t="s">
        <v>369</v>
      </c>
      <c r="J235" s="339"/>
      <c r="K235" s="124">
        <f>ROUND(-$K216*1/100,0)</f>
        <v>-10</v>
      </c>
      <c r="L235" s="188"/>
    </row>
    <row r="236" spans="1:12" ht="31.5" customHeight="1" x14ac:dyDescent="0.15">
      <c r="A236" s="147" t="s">
        <v>638</v>
      </c>
      <c r="B236" s="147">
        <v>9515</v>
      </c>
      <c r="C236" s="50" t="s">
        <v>1601</v>
      </c>
      <c r="D236" s="335"/>
      <c r="E236" s="336"/>
      <c r="F236" s="189"/>
      <c r="G236" s="152" t="s">
        <v>371</v>
      </c>
      <c r="H236" s="148"/>
      <c r="I236" s="157" t="s">
        <v>369</v>
      </c>
      <c r="J236" s="339"/>
      <c r="K236" s="124">
        <f>ROUND(-$K216*1/100,0)</f>
        <v>-10</v>
      </c>
      <c r="L236" s="189"/>
    </row>
    <row r="237" spans="1:12" ht="31.5" customHeight="1" x14ac:dyDescent="0.15">
      <c r="A237" s="147" t="s">
        <v>638</v>
      </c>
      <c r="B237" s="147" t="s">
        <v>427</v>
      </c>
      <c r="C237" s="50" t="s">
        <v>1533</v>
      </c>
      <c r="D237" s="335"/>
      <c r="E237" s="336"/>
      <c r="F237" s="319" t="s">
        <v>479</v>
      </c>
      <c r="G237" s="332" t="s">
        <v>318</v>
      </c>
      <c r="H237" s="340"/>
      <c r="I237" s="307"/>
      <c r="J237" s="339"/>
      <c r="K237" s="124">
        <v>41</v>
      </c>
      <c r="L237" s="187" t="s">
        <v>10</v>
      </c>
    </row>
    <row r="238" spans="1:12" ht="31.5" customHeight="1" x14ac:dyDescent="0.15">
      <c r="A238" s="147" t="s">
        <v>638</v>
      </c>
      <c r="B238" s="147" t="s">
        <v>428</v>
      </c>
      <c r="C238" s="50" t="s">
        <v>1602</v>
      </c>
      <c r="D238" s="335"/>
      <c r="E238" s="336"/>
      <c r="F238" s="188"/>
      <c r="G238" s="59" t="s">
        <v>1524</v>
      </c>
      <c r="H238" s="148"/>
      <c r="I238" s="157" t="s">
        <v>1543</v>
      </c>
      <c r="J238" s="339"/>
      <c r="K238" s="124">
        <f>ROUND($K237*92/1000,0)</f>
        <v>4</v>
      </c>
      <c r="L238" s="188"/>
    </row>
    <row r="239" spans="1:12" ht="31.5" customHeight="1" x14ac:dyDescent="0.15">
      <c r="A239" s="147" t="s">
        <v>638</v>
      </c>
      <c r="B239" s="147" t="s">
        <v>429</v>
      </c>
      <c r="C239" s="50" t="s">
        <v>1603</v>
      </c>
      <c r="D239" s="335"/>
      <c r="E239" s="336"/>
      <c r="F239" s="188"/>
      <c r="G239" s="59" t="s">
        <v>1526</v>
      </c>
      <c r="H239" s="148"/>
      <c r="I239" s="157" t="s">
        <v>1545</v>
      </c>
      <c r="J239" s="339"/>
      <c r="K239" s="124">
        <f>ROUND($K237*90/1000,0)</f>
        <v>4</v>
      </c>
      <c r="L239" s="188"/>
    </row>
    <row r="240" spans="1:12" ht="31.5" customHeight="1" x14ac:dyDescent="0.15">
      <c r="A240" s="147" t="s">
        <v>638</v>
      </c>
      <c r="B240" s="147" t="s">
        <v>430</v>
      </c>
      <c r="C240" s="50" t="s">
        <v>1604</v>
      </c>
      <c r="D240" s="335"/>
      <c r="E240" s="336"/>
      <c r="F240" s="188"/>
      <c r="G240" s="59" t="s">
        <v>1528</v>
      </c>
      <c r="H240" s="148"/>
      <c r="I240" s="157" t="s">
        <v>1547</v>
      </c>
      <c r="J240" s="339"/>
      <c r="K240" s="124">
        <f>ROUND($K237*80/1000,0)</f>
        <v>3</v>
      </c>
      <c r="L240" s="188"/>
    </row>
    <row r="241" spans="1:12" ht="31.5" customHeight="1" x14ac:dyDescent="0.15">
      <c r="A241" s="147" t="s">
        <v>638</v>
      </c>
      <c r="B241" s="147">
        <v>7240</v>
      </c>
      <c r="C241" s="50" t="s">
        <v>1142</v>
      </c>
      <c r="D241" s="335"/>
      <c r="E241" s="336"/>
      <c r="F241" s="188"/>
      <c r="G241" s="59" t="s">
        <v>1530</v>
      </c>
      <c r="H241" s="148"/>
      <c r="I241" s="157" t="s">
        <v>612</v>
      </c>
      <c r="J241" s="339"/>
      <c r="K241" s="124">
        <f>ROUND($K237*64/1000,0)</f>
        <v>3</v>
      </c>
      <c r="L241" s="188"/>
    </row>
    <row r="242" spans="1:12" ht="31.5" customHeight="1" x14ac:dyDescent="0.15">
      <c r="A242" s="147" t="s">
        <v>638</v>
      </c>
      <c r="B242" s="147">
        <v>7241</v>
      </c>
      <c r="C242" s="50" t="s">
        <v>1143</v>
      </c>
      <c r="D242" s="335"/>
      <c r="E242" s="336"/>
      <c r="F242" s="188"/>
      <c r="G242" s="59" t="s">
        <v>1531</v>
      </c>
      <c r="H242" s="148" t="s">
        <v>527</v>
      </c>
      <c r="I242" s="157" t="s">
        <v>613</v>
      </c>
      <c r="J242" s="339"/>
      <c r="K242" s="124">
        <f>ROUND($K237*81/1000,0)</f>
        <v>3</v>
      </c>
      <c r="L242" s="188"/>
    </row>
    <row r="243" spans="1:12" ht="31.5" customHeight="1" x14ac:dyDescent="0.15">
      <c r="A243" s="147" t="s">
        <v>638</v>
      </c>
      <c r="B243" s="147">
        <v>7242</v>
      </c>
      <c r="C243" s="50" t="s">
        <v>1144</v>
      </c>
      <c r="D243" s="335"/>
      <c r="E243" s="336"/>
      <c r="F243" s="188"/>
      <c r="G243" s="152"/>
      <c r="H243" s="148" t="s">
        <v>530</v>
      </c>
      <c r="I243" s="157" t="s">
        <v>614</v>
      </c>
      <c r="J243" s="339"/>
      <c r="K243" s="124">
        <f>ROUND($K237*76/1000,0)</f>
        <v>3</v>
      </c>
      <c r="L243" s="188"/>
    </row>
    <row r="244" spans="1:12" ht="31.5" customHeight="1" x14ac:dyDescent="0.15">
      <c r="A244" s="147" t="s">
        <v>638</v>
      </c>
      <c r="B244" s="147">
        <v>7243</v>
      </c>
      <c r="C244" s="50" t="s">
        <v>1145</v>
      </c>
      <c r="D244" s="335"/>
      <c r="E244" s="336"/>
      <c r="F244" s="188"/>
      <c r="G244" s="152"/>
      <c r="H244" s="148" t="s">
        <v>532</v>
      </c>
      <c r="I244" s="157" t="s">
        <v>615</v>
      </c>
      <c r="J244" s="339"/>
      <c r="K244" s="124">
        <f>ROUND($K237*79/1000,0)</f>
        <v>3</v>
      </c>
      <c r="L244" s="188"/>
    </row>
    <row r="245" spans="1:12" ht="31.5" customHeight="1" x14ac:dyDescent="0.15">
      <c r="A245" s="147" t="s">
        <v>638</v>
      </c>
      <c r="B245" s="147">
        <v>7244</v>
      </c>
      <c r="C245" s="50" t="s">
        <v>1146</v>
      </c>
      <c r="D245" s="335"/>
      <c r="E245" s="336"/>
      <c r="F245" s="188"/>
      <c r="G245" s="152"/>
      <c r="H245" s="148" t="s">
        <v>534</v>
      </c>
      <c r="I245" s="157" t="s">
        <v>616</v>
      </c>
      <c r="J245" s="339"/>
      <c r="K245" s="124">
        <f>ROUND($K237*74/1000,0)</f>
        <v>3</v>
      </c>
      <c r="L245" s="188"/>
    </row>
    <row r="246" spans="1:12" ht="31.5" customHeight="1" x14ac:dyDescent="0.15">
      <c r="A246" s="147" t="s">
        <v>638</v>
      </c>
      <c r="B246" s="147">
        <v>7245</v>
      </c>
      <c r="C246" s="50" t="s">
        <v>1147</v>
      </c>
      <c r="D246" s="335"/>
      <c r="E246" s="336"/>
      <c r="F246" s="188"/>
      <c r="G246" s="152"/>
      <c r="H246" s="148" t="s">
        <v>536</v>
      </c>
      <c r="I246" s="157" t="s">
        <v>617</v>
      </c>
      <c r="J246" s="339"/>
      <c r="K246" s="124">
        <f>ROUND($K237*65/1000,0)</f>
        <v>3</v>
      </c>
      <c r="L246" s="188"/>
    </row>
    <row r="247" spans="1:12" ht="31.5" customHeight="1" x14ac:dyDescent="0.15">
      <c r="A247" s="147" t="s">
        <v>638</v>
      </c>
      <c r="B247" s="147">
        <v>7246</v>
      </c>
      <c r="C247" s="50" t="s">
        <v>1148</v>
      </c>
      <c r="D247" s="335"/>
      <c r="E247" s="336"/>
      <c r="F247" s="188"/>
      <c r="G247" s="152"/>
      <c r="H247" s="148" t="s">
        <v>538</v>
      </c>
      <c r="I247" s="157" t="s">
        <v>618</v>
      </c>
      <c r="J247" s="339"/>
      <c r="K247" s="124">
        <f>ROUND($K237*63/1000,0)</f>
        <v>3</v>
      </c>
      <c r="L247" s="188"/>
    </row>
    <row r="248" spans="1:12" ht="31.5" customHeight="1" x14ac:dyDescent="0.15">
      <c r="A248" s="147" t="s">
        <v>638</v>
      </c>
      <c r="B248" s="147">
        <v>7247</v>
      </c>
      <c r="C248" s="50" t="s">
        <v>1149</v>
      </c>
      <c r="D248" s="335"/>
      <c r="E248" s="336"/>
      <c r="F248" s="188"/>
      <c r="G248" s="152"/>
      <c r="H248" s="148" t="s">
        <v>540</v>
      </c>
      <c r="I248" s="157" t="s">
        <v>619</v>
      </c>
      <c r="J248" s="339"/>
      <c r="K248" s="124">
        <f>ROUND($K237*56/1000,0)</f>
        <v>2</v>
      </c>
      <c r="L248" s="188"/>
    </row>
    <row r="249" spans="1:12" ht="31.5" customHeight="1" x14ac:dyDescent="0.15">
      <c r="A249" s="147" t="s">
        <v>638</v>
      </c>
      <c r="B249" s="147">
        <v>7248</v>
      </c>
      <c r="C249" s="50" t="s">
        <v>1150</v>
      </c>
      <c r="D249" s="335"/>
      <c r="E249" s="336"/>
      <c r="F249" s="188"/>
      <c r="G249" s="152"/>
      <c r="H249" s="148" t="s">
        <v>542</v>
      </c>
      <c r="I249" s="157" t="s">
        <v>620</v>
      </c>
      <c r="J249" s="339"/>
      <c r="K249" s="124">
        <f>ROUND($K237*69/1000,0)</f>
        <v>3</v>
      </c>
      <c r="L249" s="188"/>
    </row>
    <row r="250" spans="1:12" ht="31.5" customHeight="1" x14ac:dyDescent="0.15">
      <c r="A250" s="147" t="s">
        <v>638</v>
      </c>
      <c r="B250" s="147">
        <v>7249</v>
      </c>
      <c r="C250" s="50" t="s">
        <v>1151</v>
      </c>
      <c r="D250" s="335"/>
      <c r="E250" s="336"/>
      <c r="F250" s="188"/>
      <c r="G250" s="152"/>
      <c r="H250" s="148" t="s">
        <v>544</v>
      </c>
      <c r="I250" s="157" t="s">
        <v>621</v>
      </c>
      <c r="J250" s="339"/>
      <c r="K250" s="124">
        <f>ROUND($K237*54/1000,0)</f>
        <v>2</v>
      </c>
      <c r="L250" s="188"/>
    </row>
    <row r="251" spans="1:12" ht="31.5" customHeight="1" x14ac:dyDescent="0.15">
      <c r="A251" s="147" t="s">
        <v>638</v>
      </c>
      <c r="B251" s="147">
        <v>7250</v>
      </c>
      <c r="C251" s="50" t="s">
        <v>1152</v>
      </c>
      <c r="D251" s="335"/>
      <c r="E251" s="336"/>
      <c r="F251" s="188"/>
      <c r="G251" s="152"/>
      <c r="H251" s="148" t="s">
        <v>546</v>
      </c>
      <c r="I251" s="157" t="s">
        <v>622</v>
      </c>
      <c r="J251" s="339"/>
      <c r="K251" s="124">
        <f>ROUND($K237*45/1000,0)</f>
        <v>2</v>
      </c>
      <c r="L251" s="188"/>
    </row>
    <row r="252" spans="1:12" ht="31.5" customHeight="1" x14ac:dyDescent="0.15">
      <c r="A252" s="147" t="s">
        <v>638</v>
      </c>
      <c r="B252" s="147">
        <v>7251</v>
      </c>
      <c r="C252" s="50" t="s">
        <v>1153</v>
      </c>
      <c r="D252" s="335"/>
      <c r="E252" s="336"/>
      <c r="F252" s="188"/>
      <c r="G252" s="152"/>
      <c r="H252" s="148" t="s">
        <v>548</v>
      </c>
      <c r="I252" s="157" t="s">
        <v>623</v>
      </c>
      <c r="J252" s="339"/>
      <c r="K252" s="124">
        <f>ROUND($K237*53/1000,0)</f>
        <v>2</v>
      </c>
      <c r="L252" s="188"/>
    </row>
    <row r="253" spans="1:12" ht="31.5" customHeight="1" x14ac:dyDescent="0.15">
      <c r="A253" s="147" t="s">
        <v>638</v>
      </c>
      <c r="B253" s="147">
        <v>7252</v>
      </c>
      <c r="C253" s="50" t="s">
        <v>1154</v>
      </c>
      <c r="D253" s="335"/>
      <c r="E253" s="336"/>
      <c r="F253" s="188"/>
      <c r="G253" s="152"/>
      <c r="H253" s="148" t="s">
        <v>550</v>
      </c>
      <c r="I253" s="157" t="s">
        <v>624</v>
      </c>
      <c r="J253" s="339"/>
      <c r="K253" s="124">
        <f>ROUND($K237*43/1000,0)</f>
        <v>2</v>
      </c>
      <c r="L253" s="188"/>
    </row>
    <row r="254" spans="1:12" ht="31.5" customHeight="1" x14ac:dyDescent="0.15">
      <c r="A254" s="147" t="s">
        <v>638</v>
      </c>
      <c r="B254" s="147">
        <v>7253</v>
      </c>
      <c r="C254" s="50" t="s">
        <v>1155</v>
      </c>
      <c r="D254" s="335"/>
      <c r="E254" s="336"/>
      <c r="F254" s="188"/>
      <c r="G254" s="152"/>
      <c r="H254" s="148" t="s">
        <v>552</v>
      </c>
      <c r="I254" s="157" t="s">
        <v>625</v>
      </c>
      <c r="J254" s="339"/>
      <c r="K254" s="124">
        <f>ROUND($K237*44/1000,0)</f>
        <v>2</v>
      </c>
      <c r="L254" s="188"/>
    </row>
    <row r="255" spans="1:12" ht="31.5" customHeight="1" x14ac:dyDescent="0.15">
      <c r="A255" s="147" t="s">
        <v>638</v>
      </c>
      <c r="B255" s="147">
        <v>7254</v>
      </c>
      <c r="C255" s="50" t="s">
        <v>1156</v>
      </c>
      <c r="D255" s="335"/>
      <c r="E255" s="336"/>
      <c r="F255" s="188"/>
      <c r="G255" s="152"/>
      <c r="H255" s="148" t="s">
        <v>554</v>
      </c>
      <c r="I255" s="157" t="s">
        <v>626</v>
      </c>
      <c r="J255" s="339"/>
      <c r="K255" s="124">
        <f>ROUND($K237*33/1000,0)</f>
        <v>1</v>
      </c>
      <c r="L255" s="188"/>
    </row>
    <row r="256" spans="1:12" ht="31.5" customHeight="1" x14ac:dyDescent="0.15">
      <c r="A256" s="147" t="s">
        <v>638</v>
      </c>
      <c r="B256" s="147">
        <v>8416</v>
      </c>
      <c r="C256" s="50" t="s">
        <v>1605</v>
      </c>
      <c r="D256" s="335"/>
      <c r="E256" s="336"/>
      <c r="F256" s="188"/>
      <c r="G256" s="152" t="s">
        <v>326</v>
      </c>
      <c r="H256" s="148"/>
      <c r="I256" s="157" t="s">
        <v>369</v>
      </c>
      <c r="J256" s="339"/>
      <c r="K256" s="124">
        <v>-1</v>
      </c>
      <c r="L256" s="188"/>
    </row>
    <row r="257" spans="1:12" ht="31.5" customHeight="1" x14ac:dyDescent="0.15">
      <c r="A257" s="147" t="s">
        <v>638</v>
      </c>
      <c r="B257" s="147">
        <v>9416</v>
      </c>
      <c r="C257" s="50" t="s">
        <v>1606</v>
      </c>
      <c r="D257" s="335"/>
      <c r="E257" s="336"/>
      <c r="F257" s="188"/>
      <c r="G257" s="152" t="s">
        <v>371</v>
      </c>
      <c r="H257" s="148"/>
      <c r="I257" s="157" t="s">
        <v>369</v>
      </c>
      <c r="J257" s="339"/>
      <c r="K257" s="124">
        <v>-1</v>
      </c>
      <c r="L257" s="188"/>
    </row>
    <row r="258" spans="1:12" s="127" customFormat="1" ht="31.5" customHeight="1" x14ac:dyDescent="0.15">
      <c r="A258" s="147" t="s">
        <v>638</v>
      </c>
      <c r="B258" s="147">
        <v>2367</v>
      </c>
      <c r="C258" s="50" t="s">
        <v>1607</v>
      </c>
      <c r="D258" s="335"/>
      <c r="E258" s="336"/>
      <c r="F258" s="188"/>
      <c r="G258" s="332" t="s">
        <v>503</v>
      </c>
      <c r="H258" s="340"/>
      <c r="I258" s="307"/>
      <c r="J258" s="339"/>
      <c r="K258" s="124">
        <v>33</v>
      </c>
      <c r="L258" s="188"/>
    </row>
    <row r="259" spans="1:12" s="127" customFormat="1" ht="31.5" customHeight="1" x14ac:dyDescent="0.15">
      <c r="A259" s="147" t="s">
        <v>638</v>
      </c>
      <c r="B259" s="147" t="s">
        <v>431</v>
      </c>
      <c r="C259" s="50" t="s">
        <v>1608</v>
      </c>
      <c r="D259" s="335"/>
      <c r="E259" s="336"/>
      <c r="F259" s="188"/>
      <c r="G259" s="59" t="s">
        <v>1524</v>
      </c>
      <c r="H259" s="148"/>
      <c r="I259" s="157" t="s">
        <v>1543</v>
      </c>
      <c r="J259" s="339"/>
      <c r="K259" s="124">
        <f>ROUND($K258*92/1000,0)</f>
        <v>3</v>
      </c>
      <c r="L259" s="188"/>
    </row>
    <row r="260" spans="1:12" s="127" customFormat="1" ht="31.5" customHeight="1" x14ac:dyDescent="0.15">
      <c r="A260" s="147" t="s">
        <v>638</v>
      </c>
      <c r="B260" s="147" t="s">
        <v>432</v>
      </c>
      <c r="C260" s="50" t="s">
        <v>1609</v>
      </c>
      <c r="D260" s="335"/>
      <c r="E260" s="336"/>
      <c r="F260" s="188"/>
      <c r="G260" s="59" t="s">
        <v>1526</v>
      </c>
      <c r="H260" s="148"/>
      <c r="I260" s="157" t="s">
        <v>1545</v>
      </c>
      <c r="J260" s="339"/>
      <c r="K260" s="124">
        <f>ROUND($K258*90/1000,0)</f>
        <v>3</v>
      </c>
      <c r="L260" s="188"/>
    </row>
    <row r="261" spans="1:12" s="127" customFormat="1" ht="31.5" customHeight="1" x14ac:dyDescent="0.15">
      <c r="A261" s="147" t="s">
        <v>638</v>
      </c>
      <c r="B261" s="147">
        <v>2370</v>
      </c>
      <c r="C261" s="50" t="s">
        <v>1610</v>
      </c>
      <c r="D261" s="335"/>
      <c r="E261" s="336"/>
      <c r="F261" s="188"/>
      <c r="G261" s="59" t="s">
        <v>1528</v>
      </c>
      <c r="H261" s="148"/>
      <c r="I261" s="157" t="s">
        <v>1547</v>
      </c>
      <c r="J261" s="339"/>
      <c r="K261" s="124">
        <f>ROUND($K258*80/1000,0)</f>
        <v>3</v>
      </c>
      <c r="L261" s="188"/>
    </row>
    <row r="262" spans="1:12" s="127" customFormat="1" ht="31.5" customHeight="1" x14ac:dyDescent="0.15">
      <c r="A262" s="147" t="s">
        <v>638</v>
      </c>
      <c r="B262" s="147">
        <v>7260</v>
      </c>
      <c r="C262" s="50" t="s">
        <v>1157</v>
      </c>
      <c r="D262" s="335"/>
      <c r="E262" s="336"/>
      <c r="F262" s="188"/>
      <c r="G262" s="59" t="s">
        <v>1530</v>
      </c>
      <c r="H262" s="148"/>
      <c r="I262" s="157" t="s">
        <v>612</v>
      </c>
      <c r="J262" s="339"/>
      <c r="K262" s="124">
        <f>ROUND($K258*64/1000,0)</f>
        <v>2</v>
      </c>
      <c r="L262" s="188"/>
    </row>
    <row r="263" spans="1:12" s="127" customFormat="1" ht="31.5" customHeight="1" x14ac:dyDescent="0.15">
      <c r="A263" s="147" t="s">
        <v>638</v>
      </c>
      <c r="B263" s="147">
        <v>7261</v>
      </c>
      <c r="C263" s="50" t="s">
        <v>1158</v>
      </c>
      <c r="D263" s="335"/>
      <c r="E263" s="336"/>
      <c r="F263" s="188"/>
      <c r="G263" s="59" t="s">
        <v>1531</v>
      </c>
      <c r="H263" s="148" t="s">
        <v>527</v>
      </c>
      <c r="I263" s="157" t="s">
        <v>613</v>
      </c>
      <c r="J263" s="339"/>
      <c r="K263" s="124">
        <f>ROUND($K258*81/1000,0)</f>
        <v>3</v>
      </c>
      <c r="L263" s="188"/>
    </row>
    <row r="264" spans="1:12" s="127" customFormat="1" ht="31.5" customHeight="1" x14ac:dyDescent="0.15">
      <c r="A264" s="147" t="s">
        <v>638</v>
      </c>
      <c r="B264" s="147">
        <v>7262</v>
      </c>
      <c r="C264" s="50" t="s">
        <v>1159</v>
      </c>
      <c r="D264" s="335"/>
      <c r="E264" s="336"/>
      <c r="F264" s="188"/>
      <c r="G264" s="152"/>
      <c r="H264" s="148" t="s">
        <v>530</v>
      </c>
      <c r="I264" s="157" t="s">
        <v>614</v>
      </c>
      <c r="J264" s="339"/>
      <c r="K264" s="124">
        <f>ROUND($K258*76/1000,0)</f>
        <v>3</v>
      </c>
      <c r="L264" s="188"/>
    </row>
    <row r="265" spans="1:12" s="127" customFormat="1" ht="31.5" customHeight="1" x14ac:dyDescent="0.15">
      <c r="A265" s="147" t="s">
        <v>638</v>
      </c>
      <c r="B265" s="147">
        <v>7263</v>
      </c>
      <c r="C265" s="50" t="s">
        <v>1160</v>
      </c>
      <c r="D265" s="335"/>
      <c r="E265" s="336"/>
      <c r="F265" s="188"/>
      <c r="G265" s="152"/>
      <c r="H265" s="148" t="s">
        <v>532</v>
      </c>
      <c r="I265" s="157" t="s">
        <v>615</v>
      </c>
      <c r="J265" s="339"/>
      <c r="K265" s="124">
        <f>ROUND($K258*79/1000,0)</f>
        <v>3</v>
      </c>
      <c r="L265" s="188"/>
    </row>
    <row r="266" spans="1:12" s="127" customFormat="1" ht="31.5" customHeight="1" x14ac:dyDescent="0.15">
      <c r="A266" s="147" t="s">
        <v>638</v>
      </c>
      <c r="B266" s="147">
        <v>7264</v>
      </c>
      <c r="C266" s="50" t="s">
        <v>1161</v>
      </c>
      <c r="D266" s="335"/>
      <c r="E266" s="336"/>
      <c r="F266" s="188"/>
      <c r="G266" s="152"/>
      <c r="H266" s="148" t="s">
        <v>534</v>
      </c>
      <c r="I266" s="157" t="s">
        <v>616</v>
      </c>
      <c r="J266" s="339"/>
      <c r="K266" s="124">
        <f>ROUND($K258*74/1000,0)</f>
        <v>2</v>
      </c>
      <c r="L266" s="188"/>
    </row>
    <row r="267" spans="1:12" s="127" customFormat="1" ht="31.5" customHeight="1" x14ac:dyDescent="0.15">
      <c r="A267" s="147" t="s">
        <v>638</v>
      </c>
      <c r="B267" s="147">
        <v>7265</v>
      </c>
      <c r="C267" s="50" t="s">
        <v>1162</v>
      </c>
      <c r="D267" s="335"/>
      <c r="E267" s="336"/>
      <c r="F267" s="188"/>
      <c r="G267" s="152"/>
      <c r="H267" s="148" t="s">
        <v>536</v>
      </c>
      <c r="I267" s="157" t="s">
        <v>617</v>
      </c>
      <c r="J267" s="339"/>
      <c r="K267" s="124">
        <f>ROUND($K258*65/1000,0)</f>
        <v>2</v>
      </c>
      <c r="L267" s="188"/>
    </row>
    <row r="268" spans="1:12" s="127" customFormat="1" ht="31.5" customHeight="1" x14ac:dyDescent="0.15">
      <c r="A268" s="147" t="s">
        <v>638</v>
      </c>
      <c r="B268" s="147">
        <v>7266</v>
      </c>
      <c r="C268" s="50" t="s">
        <v>1163</v>
      </c>
      <c r="D268" s="335"/>
      <c r="E268" s="336"/>
      <c r="F268" s="188"/>
      <c r="G268" s="152"/>
      <c r="H268" s="148" t="s">
        <v>538</v>
      </c>
      <c r="I268" s="157" t="s">
        <v>618</v>
      </c>
      <c r="J268" s="339"/>
      <c r="K268" s="124">
        <f>ROUND($K258*63/1000,0)</f>
        <v>2</v>
      </c>
      <c r="L268" s="188"/>
    </row>
    <row r="269" spans="1:12" s="127" customFormat="1" ht="31.5" customHeight="1" x14ac:dyDescent="0.15">
      <c r="A269" s="147" t="s">
        <v>638</v>
      </c>
      <c r="B269" s="147">
        <v>7267</v>
      </c>
      <c r="C269" s="50" t="s">
        <v>1164</v>
      </c>
      <c r="D269" s="335"/>
      <c r="E269" s="336"/>
      <c r="F269" s="188"/>
      <c r="G269" s="152"/>
      <c r="H269" s="148" t="s">
        <v>540</v>
      </c>
      <c r="I269" s="157" t="s">
        <v>619</v>
      </c>
      <c r="J269" s="339"/>
      <c r="K269" s="124">
        <f>ROUND($K258*56/1000,0)</f>
        <v>2</v>
      </c>
      <c r="L269" s="188"/>
    </row>
    <row r="270" spans="1:12" s="127" customFormat="1" ht="31.5" customHeight="1" x14ac:dyDescent="0.15">
      <c r="A270" s="147" t="s">
        <v>638</v>
      </c>
      <c r="B270" s="147">
        <v>7268</v>
      </c>
      <c r="C270" s="50" t="s">
        <v>1165</v>
      </c>
      <c r="D270" s="335"/>
      <c r="E270" s="336"/>
      <c r="F270" s="188"/>
      <c r="G270" s="152"/>
      <c r="H270" s="148" t="s">
        <v>542</v>
      </c>
      <c r="I270" s="157" t="s">
        <v>620</v>
      </c>
      <c r="J270" s="339"/>
      <c r="K270" s="124">
        <f>ROUND($K258*69/1000,0)</f>
        <v>2</v>
      </c>
      <c r="L270" s="188"/>
    </row>
    <row r="271" spans="1:12" s="127" customFormat="1" ht="31.5" customHeight="1" x14ac:dyDescent="0.15">
      <c r="A271" s="147" t="s">
        <v>638</v>
      </c>
      <c r="B271" s="147">
        <v>7269</v>
      </c>
      <c r="C271" s="50" t="s">
        <v>1166</v>
      </c>
      <c r="D271" s="335"/>
      <c r="E271" s="336"/>
      <c r="F271" s="188"/>
      <c r="G271" s="152"/>
      <c r="H271" s="148" t="s">
        <v>544</v>
      </c>
      <c r="I271" s="157" t="s">
        <v>621</v>
      </c>
      <c r="J271" s="339"/>
      <c r="K271" s="124">
        <f>ROUND($K258*54/1000,0)</f>
        <v>2</v>
      </c>
      <c r="L271" s="188"/>
    </row>
    <row r="272" spans="1:12" s="127" customFormat="1" ht="31.5" customHeight="1" x14ac:dyDescent="0.15">
      <c r="A272" s="147" t="s">
        <v>638</v>
      </c>
      <c r="B272" s="147">
        <v>7270</v>
      </c>
      <c r="C272" s="50" t="s">
        <v>1167</v>
      </c>
      <c r="D272" s="335"/>
      <c r="E272" s="336"/>
      <c r="F272" s="188"/>
      <c r="G272" s="152"/>
      <c r="H272" s="148" t="s">
        <v>546</v>
      </c>
      <c r="I272" s="157" t="s">
        <v>622</v>
      </c>
      <c r="J272" s="339"/>
      <c r="K272" s="124">
        <f>ROUND($K258*45/1000,0)</f>
        <v>1</v>
      </c>
      <c r="L272" s="188"/>
    </row>
    <row r="273" spans="1:12" s="127" customFormat="1" ht="31.5" customHeight="1" x14ac:dyDescent="0.15">
      <c r="A273" s="147" t="s">
        <v>638</v>
      </c>
      <c r="B273" s="147">
        <v>7271</v>
      </c>
      <c r="C273" s="50" t="s">
        <v>1168</v>
      </c>
      <c r="D273" s="335"/>
      <c r="E273" s="336"/>
      <c r="F273" s="188"/>
      <c r="G273" s="152"/>
      <c r="H273" s="148" t="s">
        <v>548</v>
      </c>
      <c r="I273" s="157" t="s">
        <v>623</v>
      </c>
      <c r="J273" s="339"/>
      <c r="K273" s="124">
        <f>ROUND($K258*53/1000,0)</f>
        <v>2</v>
      </c>
      <c r="L273" s="188"/>
    </row>
    <row r="274" spans="1:12" s="127" customFormat="1" ht="31.5" customHeight="1" x14ac:dyDescent="0.15">
      <c r="A274" s="147" t="s">
        <v>638</v>
      </c>
      <c r="B274" s="147">
        <v>7272</v>
      </c>
      <c r="C274" s="50" t="s">
        <v>1169</v>
      </c>
      <c r="D274" s="335"/>
      <c r="E274" s="336"/>
      <c r="F274" s="188"/>
      <c r="G274" s="152"/>
      <c r="H274" s="148" t="s">
        <v>550</v>
      </c>
      <c r="I274" s="157" t="s">
        <v>624</v>
      </c>
      <c r="J274" s="339"/>
      <c r="K274" s="124">
        <f>ROUND($K258*43/1000,0)</f>
        <v>1</v>
      </c>
      <c r="L274" s="188"/>
    </row>
    <row r="275" spans="1:12" s="127" customFormat="1" ht="31.5" customHeight="1" x14ac:dyDescent="0.15">
      <c r="A275" s="147" t="s">
        <v>638</v>
      </c>
      <c r="B275" s="147">
        <v>7273</v>
      </c>
      <c r="C275" s="50" t="s">
        <v>1170</v>
      </c>
      <c r="D275" s="335"/>
      <c r="E275" s="336"/>
      <c r="F275" s="188"/>
      <c r="G275" s="152"/>
      <c r="H275" s="148" t="s">
        <v>552</v>
      </c>
      <c r="I275" s="157" t="s">
        <v>625</v>
      </c>
      <c r="J275" s="339"/>
      <c r="K275" s="124">
        <f>ROUND($K258*44/1000,0)</f>
        <v>1</v>
      </c>
      <c r="L275" s="188"/>
    </row>
    <row r="276" spans="1:12" s="127" customFormat="1" ht="31.5" customHeight="1" x14ac:dyDescent="0.15">
      <c r="A276" s="147" t="s">
        <v>638</v>
      </c>
      <c r="B276" s="147">
        <v>7274</v>
      </c>
      <c r="C276" s="50" t="s">
        <v>1171</v>
      </c>
      <c r="D276" s="335"/>
      <c r="E276" s="336"/>
      <c r="F276" s="188"/>
      <c r="G276" s="152"/>
      <c r="H276" s="148" t="s">
        <v>554</v>
      </c>
      <c r="I276" s="157" t="s">
        <v>626</v>
      </c>
      <c r="J276" s="339"/>
      <c r="K276" s="124">
        <f>ROUND($K258*33/1000,0)</f>
        <v>1</v>
      </c>
      <c r="L276" s="188"/>
    </row>
    <row r="277" spans="1:12" s="127" customFormat="1" ht="31.5" customHeight="1" x14ac:dyDescent="0.15">
      <c r="A277" s="147" t="s">
        <v>638</v>
      </c>
      <c r="B277" s="147">
        <v>8516</v>
      </c>
      <c r="C277" s="50" t="s">
        <v>1611</v>
      </c>
      <c r="D277" s="335"/>
      <c r="E277" s="336"/>
      <c r="F277" s="188"/>
      <c r="G277" s="152" t="s">
        <v>326</v>
      </c>
      <c r="H277" s="148"/>
      <c r="I277" s="157" t="s">
        <v>369</v>
      </c>
      <c r="J277" s="339"/>
      <c r="K277" s="124">
        <f>ROUND(-$K258*44/1000,0)</f>
        <v>-1</v>
      </c>
      <c r="L277" s="188"/>
    </row>
    <row r="278" spans="1:12" s="127" customFormat="1" ht="31.5" customHeight="1" x14ac:dyDescent="0.15">
      <c r="A278" s="147" t="s">
        <v>638</v>
      </c>
      <c r="B278" s="147">
        <v>9516</v>
      </c>
      <c r="C278" s="50" t="s">
        <v>1612</v>
      </c>
      <c r="D278" s="335"/>
      <c r="E278" s="336"/>
      <c r="F278" s="189"/>
      <c r="G278" s="152" t="s">
        <v>371</v>
      </c>
      <c r="H278" s="148"/>
      <c r="I278" s="157" t="s">
        <v>369</v>
      </c>
      <c r="J278" s="339"/>
      <c r="K278" s="124">
        <f>ROUND(-$K258*33/1000,0)</f>
        <v>-1</v>
      </c>
      <c r="L278" s="189"/>
    </row>
    <row r="279" spans="1:12" ht="31.5" customHeight="1" x14ac:dyDescent="0.15">
      <c r="A279" s="147" t="s">
        <v>638</v>
      </c>
      <c r="B279" s="147" t="s">
        <v>433</v>
      </c>
      <c r="C279" s="50" t="s">
        <v>1613</v>
      </c>
      <c r="D279" s="335"/>
      <c r="E279" s="336"/>
      <c r="F279" s="187" t="s">
        <v>26</v>
      </c>
      <c r="G279" s="332" t="s">
        <v>319</v>
      </c>
      <c r="H279" s="340"/>
      <c r="I279" s="307"/>
      <c r="J279" s="339"/>
      <c r="K279" s="124">
        <v>2535</v>
      </c>
      <c r="L279" s="187" t="s">
        <v>9</v>
      </c>
    </row>
    <row r="280" spans="1:12" ht="31.5" customHeight="1" x14ac:dyDescent="0.15">
      <c r="A280" s="147" t="s">
        <v>638</v>
      </c>
      <c r="B280" s="147" t="s">
        <v>434</v>
      </c>
      <c r="C280" s="50" t="s">
        <v>1614</v>
      </c>
      <c r="D280" s="335"/>
      <c r="E280" s="336"/>
      <c r="F280" s="188"/>
      <c r="G280" s="59" t="s">
        <v>1524</v>
      </c>
      <c r="H280" s="148"/>
      <c r="I280" s="157" t="s">
        <v>1543</v>
      </c>
      <c r="J280" s="339"/>
      <c r="K280" s="124">
        <f>ROUND($K279*92/1000,0)</f>
        <v>233</v>
      </c>
      <c r="L280" s="188"/>
    </row>
    <row r="281" spans="1:12" ht="31.5" customHeight="1" x14ac:dyDescent="0.15">
      <c r="A281" s="147" t="s">
        <v>638</v>
      </c>
      <c r="B281" s="147" t="s">
        <v>435</v>
      </c>
      <c r="C281" s="50" t="s">
        <v>1615</v>
      </c>
      <c r="D281" s="335"/>
      <c r="E281" s="336"/>
      <c r="F281" s="188"/>
      <c r="G281" s="59" t="s">
        <v>1526</v>
      </c>
      <c r="H281" s="148"/>
      <c r="I281" s="157" t="s">
        <v>1545</v>
      </c>
      <c r="J281" s="339"/>
      <c r="K281" s="124">
        <f>ROUND($K279*90/1000,0)</f>
        <v>228</v>
      </c>
      <c r="L281" s="188"/>
    </row>
    <row r="282" spans="1:12" ht="31.5" customHeight="1" x14ac:dyDescent="0.15">
      <c r="A282" s="147" t="s">
        <v>638</v>
      </c>
      <c r="B282" s="147" t="s">
        <v>436</v>
      </c>
      <c r="C282" s="50" t="s">
        <v>1616</v>
      </c>
      <c r="D282" s="335"/>
      <c r="E282" s="336"/>
      <c r="F282" s="188"/>
      <c r="G282" s="59" t="s">
        <v>1528</v>
      </c>
      <c r="H282" s="148"/>
      <c r="I282" s="157" t="s">
        <v>1547</v>
      </c>
      <c r="J282" s="339"/>
      <c r="K282" s="124">
        <f>ROUND($K279*80/1000,0)</f>
        <v>203</v>
      </c>
      <c r="L282" s="188"/>
    </row>
    <row r="283" spans="1:12" ht="31.5" customHeight="1" x14ac:dyDescent="0.15">
      <c r="A283" s="147" t="s">
        <v>638</v>
      </c>
      <c r="B283" s="147">
        <v>7280</v>
      </c>
      <c r="C283" s="50" t="s">
        <v>1172</v>
      </c>
      <c r="D283" s="335"/>
      <c r="E283" s="336"/>
      <c r="F283" s="188"/>
      <c r="G283" s="59" t="s">
        <v>1530</v>
      </c>
      <c r="H283" s="148"/>
      <c r="I283" s="157" t="s">
        <v>612</v>
      </c>
      <c r="J283" s="339"/>
      <c r="K283" s="124">
        <f>ROUND($K279*64/1000,0)</f>
        <v>162</v>
      </c>
      <c r="L283" s="188"/>
    </row>
    <row r="284" spans="1:12" ht="31.5" customHeight="1" x14ac:dyDescent="0.15">
      <c r="A284" s="147" t="s">
        <v>638</v>
      </c>
      <c r="B284" s="147">
        <v>7281</v>
      </c>
      <c r="C284" s="50" t="s">
        <v>1173</v>
      </c>
      <c r="D284" s="335"/>
      <c r="E284" s="336"/>
      <c r="F284" s="188"/>
      <c r="G284" s="59" t="s">
        <v>1531</v>
      </c>
      <c r="H284" s="148" t="s">
        <v>527</v>
      </c>
      <c r="I284" s="157" t="s">
        <v>613</v>
      </c>
      <c r="J284" s="339"/>
      <c r="K284" s="124">
        <f>ROUND($K279*81/1000,0)</f>
        <v>205</v>
      </c>
      <c r="L284" s="188"/>
    </row>
    <row r="285" spans="1:12" ht="31.5" customHeight="1" x14ac:dyDescent="0.15">
      <c r="A285" s="147" t="s">
        <v>638</v>
      </c>
      <c r="B285" s="147">
        <v>7282</v>
      </c>
      <c r="C285" s="50" t="s">
        <v>1174</v>
      </c>
      <c r="D285" s="335"/>
      <c r="E285" s="336"/>
      <c r="F285" s="188"/>
      <c r="G285" s="152"/>
      <c r="H285" s="148" t="s">
        <v>530</v>
      </c>
      <c r="I285" s="157" t="s">
        <v>614</v>
      </c>
      <c r="J285" s="339"/>
      <c r="K285" s="124">
        <f>ROUND($K279*76/1000,0)</f>
        <v>193</v>
      </c>
      <c r="L285" s="188"/>
    </row>
    <row r="286" spans="1:12" ht="31.5" customHeight="1" x14ac:dyDescent="0.15">
      <c r="A286" s="147" t="s">
        <v>638</v>
      </c>
      <c r="B286" s="147">
        <v>7283</v>
      </c>
      <c r="C286" s="50" t="s">
        <v>1175</v>
      </c>
      <c r="D286" s="335"/>
      <c r="E286" s="336"/>
      <c r="F286" s="188"/>
      <c r="G286" s="152"/>
      <c r="H286" s="148" t="s">
        <v>532</v>
      </c>
      <c r="I286" s="157" t="s">
        <v>615</v>
      </c>
      <c r="J286" s="339"/>
      <c r="K286" s="124">
        <f>ROUND($K279*79/1000,0)</f>
        <v>200</v>
      </c>
      <c r="L286" s="188"/>
    </row>
    <row r="287" spans="1:12" ht="31.5" customHeight="1" x14ac:dyDescent="0.15">
      <c r="A287" s="147" t="s">
        <v>638</v>
      </c>
      <c r="B287" s="147">
        <v>7284</v>
      </c>
      <c r="C287" s="50" t="s">
        <v>1176</v>
      </c>
      <c r="D287" s="335"/>
      <c r="E287" s="336"/>
      <c r="F287" s="188"/>
      <c r="G287" s="152"/>
      <c r="H287" s="148" t="s">
        <v>534</v>
      </c>
      <c r="I287" s="157" t="s">
        <v>616</v>
      </c>
      <c r="J287" s="339"/>
      <c r="K287" s="124">
        <f>ROUND($K279*74/1000,0)</f>
        <v>188</v>
      </c>
      <c r="L287" s="188"/>
    </row>
    <row r="288" spans="1:12" ht="31.5" customHeight="1" x14ac:dyDescent="0.15">
      <c r="A288" s="147" t="s">
        <v>638</v>
      </c>
      <c r="B288" s="147">
        <v>7285</v>
      </c>
      <c r="C288" s="50" t="s">
        <v>1177</v>
      </c>
      <c r="D288" s="335"/>
      <c r="E288" s="336"/>
      <c r="F288" s="188"/>
      <c r="G288" s="152"/>
      <c r="H288" s="148" t="s">
        <v>536</v>
      </c>
      <c r="I288" s="157" t="s">
        <v>617</v>
      </c>
      <c r="J288" s="339"/>
      <c r="K288" s="124">
        <f>ROUND($K279*65/1000,0)</f>
        <v>165</v>
      </c>
      <c r="L288" s="188"/>
    </row>
    <row r="289" spans="1:12" ht="31.5" customHeight="1" x14ac:dyDescent="0.15">
      <c r="A289" s="147" t="s">
        <v>638</v>
      </c>
      <c r="B289" s="147">
        <v>7286</v>
      </c>
      <c r="C289" s="50" t="s">
        <v>1178</v>
      </c>
      <c r="D289" s="335"/>
      <c r="E289" s="336"/>
      <c r="F289" s="188"/>
      <c r="G289" s="152"/>
      <c r="H289" s="148" t="s">
        <v>538</v>
      </c>
      <c r="I289" s="157" t="s">
        <v>618</v>
      </c>
      <c r="J289" s="339"/>
      <c r="K289" s="124">
        <f>ROUND($K279*63/1000,0)</f>
        <v>160</v>
      </c>
      <c r="L289" s="188"/>
    </row>
    <row r="290" spans="1:12" ht="31.5" customHeight="1" x14ac:dyDescent="0.15">
      <c r="A290" s="147" t="s">
        <v>638</v>
      </c>
      <c r="B290" s="147">
        <v>7287</v>
      </c>
      <c r="C290" s="50" t="s">
        <v>1179</v>
      </c>
      <c r="D290" s="335"/>
      <c r="E290" s="336"/>
      <c r="F290" s="188"/>
      <c r="G290" s="152"/>
      <c r="H290" s="148" t="s">
        <v>540</v>
      </c>
      <c r="I290" s="157" t="s">
        <v>619</v>
      </c>
      <c r="J290" s="339"/>
      <c r="K290" s="124">
        <f>ROUND($K279*56/1000,0)</f>
        <v>142</v>
      </c>
      <c r="L290" s="188"/>
    </row>
    <row r="291" spans="1:12" ht="31.5" customHeight="1" x14ac:dyDescent="0.15">
      <c r="A291" s="147" t="s">
        <v>638</v>
      </c>
      <c r="B291" s="147">
        <v>7288</v>
      </c>
      <c r="C291" s="50" t="s">
        <v>1180</v>
      </c>
      <c r="D291" s="335"/>
      <c r="E291" s="336"/>
      <c r="F291" s="188"/>
      <c r="G291" s="152"/>
      <c r="H291" s="148" t="s">
        <v>542</v>
      </c>
      <c r="I291" s="157" t="s">
        <v>620</v>
      </c>
      <c r="J291" s="339"/>
      <c r="K291" s="124">
        <f>ROUND($K279*69/1000,0)</f>
        <v>175</v>
      </c>
      <c r="L291" s="188"/>
    </row>
    <row r="292" spans="1:12" ht="31.5" customHeight="1" x14ac:dyDescent="0.15">
      <c r="A292" s="147" t="s">
        <v>638</v>
      </c>
      <c r="B292" s="147">
        <v>7289</v>
      </c>
      <c r="C292" s="50" t="s">
        <v>1181</v>
      </c>
      <c r="D292" s="335"/>
      <c r="E292" s="336"/>
      <c r="F292" s="188"/>
      <c r="G292" s="152"/>
      <c r="H292" s="148" t="s">
        <v>544</v>
      </c>
      <c r="I292" s="157" t="s">
        <v>621</v>
      </c>
      <c r="J292" s="339"/>
      <c r="K292" s="124">
        <f>ROUND($K279*54/1000,0)</f>
        <v>137</v>
      </c>
      <c r="L292" s="188"/>
    </row>
    <row r="293" spans="1:12" ht="31.5" customHeight="1" x14ac:dyDescent="0.15">
      <c r="A293" s="147" t="s">
        <v>638</v>
      </c>
      <c r="B293" s="147">
        <v>7290</v>
      </c>
      <c r="C293" s="50" t="s">
        <v>1182</v>
      </c>
      <c r="D293" s="335"/>
      <c r="E293" s="336"/>
      <c r="F293" s="188"/>
      <c r="G293" s="152"/>
      <c r="H293" s="148" t="s">
        <v>546</v>
      </c>
      <c r="I293" s="157" t="s">
        <v>622</v>
      </c>
      <c r="J293" s="339"/>
      <c r="K293" s="124">
        <f>ROUND($K279*45/1000,0)</f>
        <v>114</v>
      </c>
      <c r="L293" s="188"/>
    </row>
    <row r="294" spans="1:12" ht="31.5" customHeight="1" x14ac:dyDescent="0.15">
      <c r="A294" s="147" t="s">
        <v>638</v>
      </c>
      <c r="B294" s="147">
        <v>7291</v>
      </c>
      <c r="C294" s="50" t="s">
        <v>1183</v>
      </c>
      <c r="D294" s="335"/>
      <c r="E294" s="336"/>
      <c r="F294" s="188"/>
      <c r="G294" s="152"/>
      <c r="H294" s="148" t="s">
        <v>548</v>
      </c>
      <c r="I294" s="157" t="s">
        <v>623</v>
      </c>
      <c r="J294" s="339"/>
      <c r="K294" s="124">
        <f>ROUND($K279*53/1000,0)</f>
        <v>134</v>
      </c>
      <c r="L294" s="188"/>
    </row>
    <row r="295" spans="1:12" ht="31.5" customHeight="1" x14ac:dyDescent="0.15">
      <c r="A295" s="147" t="s">
        <v>638</v>
      </c>
      <c r="B295" s="147">
        <v>7292</v>
      </c>
      <c r="C295" s="50" t="s">
        <v>1184</v>
      </c>
      <c r="D295" s="335"/>
      <c r="E295" s="336"/>
      <c r="F295" s="188"/>
      <c r="G295" s="152"/>
      <c r="H295" s="148" t="s">
        <v>550</v>
      </c>
      <c r="I295" s="157" t="s">
        <v>624</v>
      </c>
      <c r="J295" s="339"/>
      <c r="K295" s="124">
        <f>ROUND($K279*43/1000,0)</f>
        <v>109</v>
      </c>
      <c r="L295" s="188"/>
    </row>
    <row r="296" spans="1:12" ht="31.5" customHeight="1" x14ac:dyDescent="0.15">
      <c r="A296" s="147" t="s">
        <v>638</v>
      </c>
      <c r="B296" s="147">
        <v>7293</v>
      </c>
      <c r="C296" s="50" t="s">
        <v>1185</v>
      </c>
      <c r="D296" s="335"/>
      <c r="E296" s="336"/>
      <c r="F296" s="188"/>
      <c r="G296" s="152"/>
      <c r="H296" s="148" t="s">
        <v>552</v>
      </c>
      <c r="I296" s="157" t="s">
        <v>625</v>
      </c>
      <c r="J296" s="339"/>
      <c r="K296" s="124">
        <f>ROUND($K279*44/1000,0)</f>
        <v>112</v>
      </c>
      <c r="L296" s="188"/>
    </row>
    <row r="297" spans="1:12" ht="31.5" customHeight="1" x14ac:dyDescent="0.15">
      <c r="A297" s="147" t="s">
        <v>638</v>
      </c>
      <c r="B297" s="147">
        <v>7294</v>
      </c>
      <c r="C297" s="50" t="s">
        <v>1186</v>
      </c>
      <c r="D297" s="335"/>
      <c r="E297" s="336"/>
      <c r="F297" s="188"/>
      <c r="G297" s="152"/>
      <c r="H297" s="148" t="s">
        <v>554</v>
      </c>
      <c r="I297" s="157" t="s">
        <v>626</v>
      </c>
      <c r="J297" s="339"/>
      <c r="K297" s="124">
        <f>ROUND($K279*33/1000,0)</f>
        <v>84</v>
      </c>
      <c r="L297" s="188"/>
    </row>
    <row r="298" spans="1:12" ht="31.5" customHeight="1" x14ac:dyDescent="0.15">
      <c r="A298" s="147" t="s">
        <v>638</v>
      </c>
      <c r="B298" s="147">
        <v>8417</v>
      </c>
      <c r="C298" s="50" t="s">
        <v>1617</v>
      </c>
      <c r="D298" s="335"/>
      <c r="E298" s="336"/>
      <c r="F298" s="188"/>
      <c r="G298" s="152" t="s">
        <v>326</v>
      </c>
      <c r="H298" s="148"/>
      <c r="I298" s="157" t="s">
        <v>369</v>
      </c>
      <c r="J298" s="339"/>
      <c r="K298" s="124">
        <f>ROUND(-$K279*1/100,0)</f>
        <v>-25</v>
      </c>
      <c r="L298" s="188"/>
    </row>
    <row r="299" spans="1:12" ht="31.5" customHeight="1" x14ac:dyDescent="0.15">
      <c r="A299" s="147" t="s">
        <v>638</v>
      </c>
      <c r="B299" s="147">
        <v>9417</v>
      </c>
      <c r="C299" s="50" t="s">
        <v>1618</v>
      </c>
      <c r="D299" s="335"/>
      <c r="E299" s="336"/>
      <c r="F299" s="188"/>
      <c r="G299" s="152" t="s">
        <v>371</v>
      </c>
      <c r="H299" s="148"/>
      <c r="I299" s="157" t="s">
        <v>369</v>
      </c>
      <c r="J299" s="339"/>
      <c r="K299" s="124">
        <f>ROUND(-$K279*1/100,0)</f>
        <v>-25</v>
      </c>
      <c r="L299" s="188"/>
    </row>
    <row r="300" spans="1:12" ht="31.5" customHeight="1" x14ac:dyDescent="0.15">
      <c r="A300" s="147" t="s">
        <v>638</v>
      </c>
      <c r="B300" s="147" t="s">
        <v>437</v>
      </c>
      <c r="C300" s="50" t="s">
        <v>1619</v>
      </c>
      <c r="D300" s="335"/>
      <c r="E300" s="336"/>
      <c r="F300" s="188"/>
      <c r="G300" s="332" t="s">
        <v>504</v>
      </c>
      <c r="H300" s="340"/>
      <c r="I300" s="307"/>
      <c r="J300" s="339"/>
      <c r="K300" s="124">
        <v>2008</v>
      </c>
      <c r="L300" s="188"/>
    </row>
    <row r="301" spans="1:12" ht="31.5" customHeight="1" x14ac:dyDescent="0.15">
      <c r="A301" s="147" t="s">
        <v>638</v>
      </c>
      <c r="B301" s="147" t="s">
        <v>438</v>
      </c>
      <c r="C301" s="50" t="s">
        <v>1620</v>
      </c>
      <c r="D301" s="335"/>
      <c r="E301" s="336"/>
      <c r="F301" s="188"/>
      <c r="G301" s="59" t="s">
        <v>1524</v>
      </c>
      <c r="H301" s="148"/>
      <c r="I301" s="157" t="s">
        <v>1543</v>
      </c>
      <c r="J301" s="339"/>
      <c r="K301" s="124">
        <f>ROUND($K300*92/1000,0)</f>
        <v>185</v>
      </c>
      <c r="L301" s="188"/>
    </row>
    <row r="302" spans="1:12" ht="31.5" customHeight="1" x14ac:dyDescent="0.15">
      <c r="A302" s="147" t="s">
        <v>638</v>
      </c>
      <c r="B302" s="147" t="s">
        <v>439</v>
      </c>
      <c r="C302" s="50" t="s">
        <v>1621</v>
      </c>
      <c r="D302" s="335"/>
      <c r="E302" s="336"/>
      <c r="F302" s="188"/>
      <c r="G302" s="59" t="s">
        <v>1526</v>
      </c>
      <c r="H302" s="148"/>
      <c r="I302" s="157" t="s">
        <v>1545</v>
      </c>
      <c r="J302" s="339"/>
      <c r="K302" s="124">
        <f>ROUND($K300*90/1000,0)</f>
        <v>181</v>
      </c>
      <c r="L302" s="188"/>
    </row>
    <row r="303" spans="1:12" ht="31.5" customHeight="1" x14ac:dyDescent="0.15">
      <c r="A303" s="147" t="s">
        <v>638</v>
      </c>
      <c r="B303" s="147" t="s">
        <v>440</v>
      </c>
      <c r="C303" s="50" t="s">
        <v>1622</v>
      </c>
      <c r="D303" s="335"/>
      <c r="E303" s="336"/>
      <c r="F303" s="188"/>
      <c r="G303" s="59" t="s">
        <v>1528</v>
      </c>
      <c r="H303" s="148"/>
      <c r="I303" s="157" t="s">
        <v>1547</v>
      </c>
      <c r="J303" s="339"/>
      <c r="K303" s="124">
        <f>ROUND($K300*80/1000,0)</f>
        <v>161</v>
      </c>
      <c r="L303" s="188"/>
    </row>
    <row r="304" spans="1:12" ht="31.5" customHeight="1" x14ac:dyDescent="0.15">
      <c r="A304" s="147" t="s">
        <v>638</v>
      </c>
      <c r="B304" s="147">
        <v>7320</v>
      </c>
      <c r="C304" s="50" t="s">
        <v>1187</v>
      </c>
      <c r="D304" s="335"/>
      <c r="E304" s="336"/>
      <c r="F304" s="188"/>
      <c r="G304" s="59" t="s">
        <v>1530</v>
      </c>
      <c r="H304" s="148"/>
      <c r="I304" s="157" t="s">
        <v>612</v>
      </c>
      <c r="J304" s="339"/>
      <c r="K304" s="124">
        <f>ROUND($K300*64/1000,0)</f>
        <v>129</v>
      </c>
      <c r="L304" s="188"/>
    </row>
    <row r="305" spans="1:12" ht="31.5" customHeight="1" x14ac:dyDescent="0.15">
      <c r="A305" s="147" t="s">
        <v>638</v>
      </c>
      <c r="B305" s="147">
        <v>7321</v>
      </c>
      <c r="C305" s="50" t="s">
        <v>1188</v>
      </c>
      <c r="D305" s="335"/>
      <c r="E305" s="336"/>
      <c r="F305" s="188"/>
      <c r="G305" s="59" t="s">
        <v>1531</v>
      </c>
      <c r="H305" s="148" t="s">
        <v>527</v>
      </c>
      <c r="I305" s="157" t="s">
        <v>613</v>
      </c>
      <c r="J305" s="339"/>
      <c r="K305" s="124">
        <f>ROUND($K300*81/1000,0)</f>
        <v>163</v>
      </c>
      <c r="L305" s="188"/>
    </row>
    <row r="306" spans="1:12" ht="31.5" customHeight="1" x14ac:dyDescent="0.15">
      <c r="A306" s="147" t="s">
        <v>638</v>
      </c>
      <c r="B306" s="147">
        <v>7322</v>
      </c>
      <c r="C306" s="50" t="s">
        <v>1189</v>
      </c>
      <c r="D306" s="335"/>
      <c r="E306" s="336"/>
      <c r="F306" s="188"/>
      <c r="G306" s="152"/>
      <c r="H306" s="148" t="s">
        <v>530</v>
      </c>
      <c r="I306" s="157" t="s">
        <v>614</v>
      </c>
      <c r="J306" s="339"/>
      <c r="K306" s="124">
        <f>ROUND($K300*76/1000,0)</f>
        <v>153</v>
      </c>
      <c r="L306" s="188"/>
    </row>
    <row r="307" spans="1:12" ht="31.5" customHeight="1" x14ac:dyDescent="0.15">
      <c r="A307" s="147" t="s">
        <v>638</v>
      </c>
      <c r="B307" s="147">
        <v>7323</v>
      </c>
      <c r="C307" s="50" t="s">
        <v>1190</v>
      </c>
      <c r="D307" s="335"/>
      <c r="E307" s="336"/>
      <c r="F307" s="188"/>
      <c r="G307" s="152"/>
      <c r="H307" s="148" t="s">
        <v>532</v>
      </c>
      <c r="I307" s="157" t="s">
        <v>615</v>
      </c>
      <c r="J307" s="339"/>
      <c r="K307" s="124">
        <f>ROUND($K300*79/1000,0)</f>
        <v>159</v>
      </c>
      <c r="L307" s="188"/>
    </row>
    <row r="308" spans="1:12" ht="31.5" customHeight="1" x14ac:dyDescent="0.15">
      <c r="A308" s="147" t="s">
        <v>638</v>
      </c>
      <c r="B308" s="147">
        <v>7324</v>
      </c>
      <c r="C308" s="50" t="s">
        <v>1191</v>
      </c>
      <c r="D308" s="335"/>
      <c r="E308" s="336"/>
      <c r="F308" s="188"/>
      <c r="G308" s="152"/>
      <c r="H308" s="148" t="s">
        <v>534</v>
      </c>
      <c r="I308" s="157" t="s">
        <v>616</v>
      </c>
      <c r="J308" s="339"/>
      <c r="K308" s="124">
        <f>ROUND($K300*74/1000,0)</f>
        <v>149</v>
      </c>
      <c r="L308" s="188"/>
    </row>
    <row r="309" spans="1:12" ht="31.5" customHeight="1" x14ac:dyDescent="0.15">
      <c r="A309" s="147" t="s">
        <v>638</v>
      </c>
      <c r="B309" s="147">
        <v>7325</v>
      </c>
      <c r="C309" s="50" t="s">
        <v>1192</v>
      </c>
      <c r="D309" s="335"/>
      <c r="E309" s="336"/>
      <c r="F309" s="188"/>
      <c r="G309" s="152"/>
      <c r="H309" s="148" t="s">
        <v>536</v>
      </c>
      <c r="I309" s="157" t="s">
        <v>617</v>
      </c>
      <c r="J309" s="339"/>
      <c r="K309" s="124">
        <f>ROUND($K300*65/1000,0)</f>
        <v>131</v>
      </c>
      <c r="L309" s="188"/>
    </row>
    <row r="310" spans="1:12" ht="31.5" customHeight="1" x14ac:dyDescent="0.15">
      <c r="A310" s="147" t="s">
        <v>638</v>
      </c>
      <c r="B310" s="147">
        <v>7326</v>
      </c>
      <c r="C310" s="50" t="s">
        <v>1193</v>
      </c>
      <c r="D310" s="335"/>
      <c r="E310" s="336"/>
      <c r="F310" s="188"/>
      <c r="G310" s="152"/>
      <c r="H310" s="148" t="s">
        <v>538</v>
      </c>
      <c r="I310" s="157" t="s">
        <v>618</v>
      </c>
      <c r="J310" s="339"/>
      <c r="K310" s="124">
        <f>ROUND($K300*63/1000,0)</f>
        <v>127</v>
      </c>
      <c r="L310" s="188"/>
    </row>
    <row r="311" spans="1:12" ht="31.5" customHeight="1" x14ac:dyDescent="0.15">
      <c r="A311" s="147" t="s">
        <v>638</v>
      </c>
      <c r="B311" s="147">
        <v>7327</v>
      </c>
      <c r="C311" s="50" t="s">
        <v>1194</v>
      </c>
      <c r="D311" s="335"/>
      <c r="E311" s="336"/>
      <c r="F311" s="188"/>
      <c r="G311" s="152"/>
      <c r="H311" s="148" t="s">
        <v>540</v>
      </c>
      <c r="I311" s="157" t="s">
        <v>619</v>
      </c>
      <c r="J311" s="339"/>
      <c r="K311" s="124">
        <f>ROUND($K300*56/1000,0)</f>
        <v>112</v>
      </c>
      <c r="L311" s="188"/>
    </row>
    <row r="312" spans="1:12" ht="31.5" customHeight="1" x14ac:dyDescent="0.15">
      <c r="A312" s="147" t="s">
        <v>638</v>
      </c>
      <c r="B312" s="147">
        <v>7328</v>
      </c>
      <c r="C312" s="50" t="s">
        <v>1195</v>
      </c>
      <c r="D312" s="335"/>
      <c r="E312" s="336"/>
      <c r="F312" s="188"/>
      <c r="G312" s="152"/>
      <c r="H312" s="148" t="s">
        <v>542</v>
      </c>
      <c r="I312" s="157" t="s">
        <v>620</v>
      </c>
      <c r="J312" s="339"/>
      <c r="K312" s="124">
        <f>ROUND($K300*69/1000,0)</f>
        <v>139</v>
      </c>
      <c r="L312" s="188"/>
    </row>
    <row r="313" spans="1:12" ht="31.5" customHeight="1" x14ac:dyDescent="0.15">
      <c r="A313" s="147" t="s">
        <v>638</v>
      </c>
      <c r="B313" s="147">
        <v>7329</v>
      </c>
      <c r="C313" s="50" t="s">
        <v>1196</v>
      </c>
      <c r="D313" s="335"/>
      <c r="E313" s="336"/>
      <c r="F313" s="188"/>
      <c r="G313" s="152"/>
      <c r="H313" s="148" t="s">
        <v>544</v>
      </c>
      <c r="I313" s="157" t="s">
        <v>621</v>
      </c>
      <c r="J313" s="339"/>
      <c r="K313" s="124">
        <f>ROUND($K300*54/1000,0)</f>
        <v>108</v>
      </c>
      <c r="L313" s="188"/>
    </row>
    <row r="314" spans="1:12" ht="31.5" customHeight="1" x14ac:dyDescent="0.15">
      <c r="A314" s="147" t="s">
        <v>638</v>
      </c>
      <c r="B314" s="147">
        <v>7330</v>
      </c>
      <c r="C314" s="50" t="s">
        <v>1197</v>
      </c>
      <c r="D314" s="335"/>
      <c r="E314" s="336"/>
      <c r="F314" s="188"/>
      <c r="G314" s="152"/>
      <c r="H314" s="148" t="s">
        <v>546</v>
      </c>
      <c r="I314" s="157" t="s">
        <v>622</v>
      </c>
      <c r="J314" s="339"/>
      <c r="K314" s="124">
        <f>ROUND($K300*45/1000,0)</f>
        <v>90</v>
      </c>
      <c r="L314" s="188"/>
    </row>
    <row r="315" spans="1:12" ht="31.5" customHeight="1" x14ac:dyDescent="0.15">
      <c r="A315" s="147" t="s">
        <v>638</v>
      </c>
      <c r="B315" s="147">
        <v>7331</v>
      </c>
      <c r="C315" s="50" t="s">
        <v>1198</v>
      </c>
      <c r="D315" s="335"/>
      <c r="E315" s="336"/>
      <c r="F315" s="188"/>
      <c r="G315" s="152"/>
      <c r="H315" s="148" t="s">
        <v>548</v>
      </c>
      <c r="I315" s="157" t="s">
        <v>623</v>
      </c>
      <c r="J315" s="339"/>
      <c r="K315" s="124">
        <f>ROUND($K300*53/1000,0)</f>
        <v>106</v>
      </c>
      <c r="L315" s="188"/>
    </row>
    <row r="316" spans="1:12" ht="31.5" customHeight="1" x14ac:dyDescent="0.15">
      <c r="A316" s="147" t="s">
        <v>638</v>
      </c>
      <c r="B316" s="147">
        <v>7332</v>
      </c>
      <c r="C316" s="50" t="s">
        <v>1199</v>
      </c>
      <c r="D316" s="335"/>
      <c r="E316" s="336"/>
      <c r="F316" s="188"/>
      <c r="G316" s="152"/>
      <c r="H316" s="148" t="s">
        <v>550</v>
      </c>
      <c r="I316" s="157" t="s">
        <v>624</v>
      </c>
      <c r="J316" s="339"/>
      <c r="K316" s="124">
        <f>ROUND($K300*43/1000,0)</f>
        <v>86</v>
      </c>
      <c r="L316" s="188"/>
    </row>
    <row r="317" spans="1:12" ht="31.5" customHeight="1" x14ac:dyDescent="0.15">
      <c r="A317" s="147" t="s">
        <v>638</v>
      </c>
      <c r="B317" s="147">
        <v>7333</v>
      </c>
      <c r="C317" s="50" t="s">
        <v>1200</v>
      </c>
      <c r="D317" s="335"/>
      <c r="E317" s="336"/>
      <c r="F317" s="188"/>
      <c r="G317" s="152"/>
      <c r="H317" s="148" t="s">
        <v>552</v>
      </c>
      <c r="I317" s="157" t="s">
        <v>625</v>
      </c>
      <c r="J317" s="339"/>
      <c r="K317" s="124">
        <f>ROUND($K300*44/1000,0)</f>
        <v>88</v>
      </c>
      <c r="L317" s="188"/>
    </row>
    <row r="318" spans="1:12" ht="31.5" customHeight="1" x14ac:dyDescent="0.15">
      <c r="A318" s="147" t="s">
        <v>638</v>
      </c>
      <c r="B318" s="147">
        <v>7334</v>
      </c>
      <c r="C318" s="50" t="s">
        <v>1201</v>
      </c>
      <c r="D318" s="335"/>
      <c r="E318" s="336"/>
      <c r="F318" s="188"/>
      <c r="G318" s="152"/>
      <c r="H318" s="148" t="s">
        <v>554</v>
      </c>
      <c r="I318" s="157" t="s">
        <v>626</v>
      </c>
      <c r="J318" s="339"/>
      <c r="K318" s="124">
        <f>ROUND($K300*33/1000,0)</f>
        <v>66</v>
      </c>
      <c r="L318" s="188"/>
    </row>
    <row r="319" spans="1:12" ht="31.5" customHeight="1" x14ac:dyDescent="0.15">
      <c r="A319" s="147" t="s">
        <v>638</v>
      </c>
      <c r="B319" s="147">
        <v>8517</v>
      </c>
      <c r="C319" s="50" t="s">
        <v>1623</v>
      </c>
      <c r="D319" s="335"/>
      <c r="E319" s="336"/>
      <c r="F319" s="188"/>
      <c r="G319" s="152" t="s">
        <v>326</v>
      </c>
      <c r="H319" s="148"/>
      <c r="I319" s="157" t="s">
        <v>369</v>
      </c>
      <c r="J319" s="339"/>
      <c r="K319" s="124">
        <f>ROUND(-$K300*1/100,0)</f>
        <v>-20</v>
      </c>
      <c r="L319" s="188"/>
    </row>
    <row r="320" spans="1:12" ht="31.5" customHeight="1" x14ac:dyDescent="0.15">
      <c r="A320" s="147" t="s">
        <v>638</v>
      </c>
      <c r="B320" s="147">
        <v>9517</v>
      </c>
      <c r="C320" s="50" t="s">
        <v>1624</v>
      </c>
      <c r="D320" s="335"/>
      <c r="E320" s="336"/>
      <c r="F320" s="189"/>
      <c r="G320" s="152" t="s">
        <v>371</v>
      </c>
      <c r="H320" s="148"/>
      <c r="I320" s="157" t="s">
        <v>369</v>
      </c>
      <c r="J320" s="339"/>
      <c r="K320" s="124">
        <f>ROUND(-$K300*1/100,0)</f>
        <v>-20</v>
      </c>
      <c r="L320" s="189"/>
    </row>
    <row r="321" spans="1:12" ht="31.5" customHeight="1" x14ac:dyDescent="0.15">
      <c r="A321" s="147" t="s">
        <v>638</v>
      </c>
      <c r="B321" s="147" t="s">
        <v>441</v>
      </c>
      <c r="C321" s="50" t="s">
        <v>1625</v>
      </c>
      <c r="D321" s="335"/>
      <c r="E321" s="336"/>
      <c r="F321" s="319" t="s">
        <v>480</v>
      </c>
      <c r="G321" s="332" t="s">
        <v>320</v>
      </c>
      <c r="H321" s="340"/>
      <c r="I321" s="307"/>
      <c r="J321" s="339"/>
      <c r="K321" s="124">
        <v>83</v>
      </c>
      <c r="L321" s="187" t="s">
        <v>10</v>
      </c>
    </row>
    <row r="322" spans="1:12" ht="31.5" customHeight="1" x14ac:dyDescent="0.15">
      <c r="A322" s="147" t="s">
        <v>638</v>
      </c>
      <c r="B322" s="147" t="s">
        <v>442</v>
      </c>
      <c r="C322" s="50" t="s">
        <v>1626</v>
      </c>
      <c r="D322" s="335"/>
      <c r="E322" s="336"/>
      <c r="F322" s="188"/>
      <c r="G322" s="59" t="s">
        <v>1524</v>
      </c>
      <c r="H322" s="148"/>
      <c r="I322" s="157" t="s">
        <v>1543</v>
      </c>
      <c r="J322" s="339"/>
      <c r="K322" s="124">
        <f>ROUND($K321*92/1000,0)</f>
        <v>8</v>
      </c>
      <c r="L322" s="188"/>
    </row>
    <row r="323" spans="1:12" ht="31.5" customHeight="1" x14ac:dyDescent="0.15">
      <c r="A323" s="147" t="s">
        <v>638</v>
      </c>
      <c r="B323" s="147" t="s">
        <v>443</v>
      </c>
      <c r="C323" s="50" t="s">
        <v>1627</v>
      </c>
      <c r="D323" s="335"/>
      <c r="E323" s="336"/>
      <c r="F323" s="188"/>
      <c r="G323" s="59" t="s">
        <v>1526</v>
      </c>
      <c r="H323" s="148"/>
      <c r="I323" s="157" t="s">
        <v>1545</v>
      </c>
      <c r="J323" s="339"/>
      <c r="K323" s="124">
        <f>ROUND($K321*90/1000,0)</f>
        <v>7</v>
      </c>
      <c r="L323" s="188"/>
    </row>
    <row r="324" spans="1:12" ht="31.5" customHeight="1" x14ac:dyDescent="0.15">
      <c r="A324" s="147" t="s">
        <v>638</v>
      </c>
      <c r="B324" s="147" t="s">
        <v>444</v>
      </c>
      <c r="C324" s="50" t="s">
        <v>1628</v>
      </c>
      <c r="D324" s="335"/>
      <c r="E324" s="336"/>
      <c r="F324" s="188"/>
      <c r="G324" s="59" t="s">
        <v>1528</v>
      </c>
      <c r="H324" s="148"/>
      <c r="I324" s="157" t="s">
        <v>1547</v>
      </c>
      <c r="J324" s="339"/>
      <c r="K324" s="124">
        <f>ROUND($K321*80/1000,0)</f>
        <v>7</v>
      </c>
      <c r="L324" s="188"/>
    </row>
    <row r="325" spans="1:12" ht="31.5" customHeight="1" x14ac:dyDescent="0.15">
      <c r="A325" s="147" t="s">
        <v>638</v>
      </c>
      <c r="B325" s="147">
        <v>7340</v>
      </c>
      <c r="C325" s="50" t="s">
        <v>1202</v>
      </c>
      <c r="D325" s="335"/>
      <c r="E325" s="336"/>
      <c r="F325" s="188"/>
      <c r="G325" s="59" t="s">
        <v>1530</v>
      </c>
      <c r="H325" s="148"/>
      <c r="I325" s="157" t="s">
        <v>612</v>
      </c>
      <c r="J325" s="339"/>
      <c r="K325" s="124">
        <f>ROUND($K321*64/1000,0)</f>
        <v>5</v>
      </c>
      <c r="L325" s="188"/>
    </row>
    <row r="326" spans="1:12" ht="31.5" customHeight="1" x14ac:dyDescent="0.15">
      <c r="A326" s="147" t="s">
        <v>638</v>
      </c>
      <c r="B326" s="147">
        <v>7341</v>
      </c>
      <c r="C326" s="50" t="s">
        <v>1203</v>
      </c>
      <c r="D326" s="335"/>
      <c r="E326" s="336"/>
      <c r="F326" s="188"/>
      <c r="G326" s="59" t="s">
        <v>1531</v>
      </c>
      <c r="H326" s="148" t="s">
        <v>527</v>
      </c>
      <c r="I326" s="157" t="s">
        <v>613</v>
      </c>
      <c r="J326" s="339"/>
      <c r="K326" s="124">
        <f>ROUND($K321*81/1000,0)</f>
        <v>7</v>
      </c>
      <c r="L326" s="188"/>
    </row>
    <row r="327" spans="1:12" ht="31.5" customHeight="1" x14ac:dyDescent="0.15">
      <c r="A327" s="147" t="s">
        <v>638</v>
      </c>
      <c r="B327" s="147">
        <v>7342</v>
      </c>
      <c r="C327" s="50" t="s">
        <v>1204</v>
      </c>
      <c r="D327" s="335"/>
      <c r="E327" s="336"/>
      <c r="F327" s="188"/>
      <c r="G327" s="152"/>
      <c r="H327" s="148" t="s">
        <v>530</v>
      </c>
      <c r="I327" s="157" t="s">
        <v>614</v>
      </c>
      <c r="J327" s="339"/>
      <c r="K327" s="124">
        <f>ROUND($K321*76/1000,0)</f>
        <v>6</v>
      </c>
      <c r="L327" s="188"/>
    </row>
    <row r="328" spans="1:12" ht="31.5" customHeight="1" x14ac:dyDescent="0.15">
      <c r="A328" s="147" t="s">
        <v>638</v>
      </c>
      <c r="B328" s="147">
        <v>7343</v>
      </c>
      <c r="C328" s="50" t="s">
        <v>1205</v>
      </c>
      <c r="D328" s="335"/>
      <c r="E328" s="336"/>
      <c r="F328" s="188"/>
      <c r="G328" s="152"/>
      <c r="H328" s="148" t="s">
        <v>532</v>
      </c>
      <c r="I328" s="157" t="s">
        <v>615</v>
      </c>
      <c r="J328" s="339"/>
      <c r="K328" s="124">
        <f>ROUND($K321*79/1000,0)</f>
        <v>7</v>
      </c>
      <c r="L328" s="188"/>
    </row>
    <row r="329" spans="1:12" ht="31.5" customHeight="1" x14ac:dyDescent="0.15">
      <c r="A329" s="147" t="s">
        <v>638</v>
      </c>
      <c r="B329" s="147">
        <v>7344</v>
      </c>
      <c r="C329" s="50" t="s">
        <v>1206</v>
      </c>
      <c r="D329" s="335"/>
      <c r="E329" s="336"/>
      <c r="F329" s="188"/>
      <c r="G329" s="152"/>
      <c r="H329" s="148" t="s">
        <v>534</v>
      </c>
      <c r="I329" s="157" t="s">
        <v>616</v>
      </c>
      <c r="J329" s="339"/>
      <c r="K329" s="124">
        <f>ROUND($K321*74/1000,0)</f>
        <v>6</v>
      </c>
      <c r="L329" s="188"/>
    </row>
    <row r="330" spans="1:12" ht="31.5" customHeight="1" x14ac:dyDescent="0.15">
      <c r="A330" s="147" t="s">
        <v>638</v>
      </c>
      <c r="B330" s="147">
        <v>7345</v>
      </c>
      <c r="C330" s="50" t="s">
        <v>1207</v>
      </c>
      <c r="D330" s="335"/>
      <c r="E330" s="336"/>
      <c r="F330" s="188"/>
      <c r="G330" s="152"/>
      <c r="H330" s="148" t="s">
        <v>536</v>
      </c>
      <c r="I330" s="157" t="s">
        <v>617</v>
      </c>
      <c r="J330" s="339"/>
      <c r="K330" s="124">
        <f>ROUND($K321*65/1000,0)</f>
        <v>5</v>
      </c>
      <c r="L330" s="188"/>
    </row>
    <row r="331" spans="1:12" ht="31.5" customHeight="1" x14ac:dyDescent="0.15">
      <c r="A331" s="147" t="s">
        <v>638</v>
      </c>
      <c r="B331" s="147">
        <v>7346</v>
      </c>
      <c r="C331" s="50" t="s">
        <v>1208</v>
      </c>
      <c r="D331" s="335"/>
      <c r="E331" s="336"/>
      <c r="F331" s="188"/>
      <c r="G331" s="152"/>
      <c r="H331" s="148" t="s">
        <v>538</v>
      </c>
      <c r="I331" s="157" t="s">
        <v>618</v>
      </c>
      <c r="J331" s="339"/>
      <c r="K331" s="124">
        <f>ROUND($K321*63/1000,0)</f>
        <v>5</v>
      </c>
      <c r="L331" s="188"/>
    </row>
    <row r="332" spans="1:12" ht="31.5" customHeight="1" x14ac:dyDescent="0.15">
      <c r="A332" s="147" t="s">
        <v>638</v>
      </c>
      <c r="B332" s="147">
        <v>7347</v>
      </c>
      <c r="C332" s="50" t="s">
        <v>1209</v>
      </c>
      <c r="D332" s="335"/>
      <c r="E332" s="336"/>
      <c r="F332" s="188"/>
      <c r="G332" s="152"/>
      <c r="H332" s="148" t="s">
        <v>540</v>
      </c>
      <c r="I332" s="157" t="s">
        <v>619</v>
      </c>
      <c r="J332" s="339"/>
      <c r="K332" s="124">
        <f>ROUND($K321*56/1000,0)</f>
        <v>5</v>
      </c>
      <c r="L332" s="188"/>
    </row>
    <row r="333" spans="1:12" ht="31.5" customHeight="1" x14ac:dyDescent="0.15">
      <c r="A333" s="147" t="s">
        <v>638</v>
      </c>
      <c r="B333" s="147">
        <v>7348</v>
      </c>
      <c r="C333" s="50" t="s">
        <v>1210</v>
      </c>
      <c r="D333" s="335"/>
      <c r="E333" s="336"/>
      <c r="F333" s="188"/>
      <c r="G333" s="152"/>
      <c r="H333" s="148" t="s">
        <v>542</v>
      </c>
      <c r="I333" s="157" t="s">
        <v>620</v>
      </c>
      <c r="J333" s="339"/>
      <c r="K333" s="124">
        <f>ROUND($K321*69/1000,0)</f>
        <v>6</v>
      </c>
      <c r="L333" s="188"/>
    </row>
    <row r="334" spans="1:12" ht="31.5" customHeight="1" x14ac:dyDescent="0.15">
      <c r="A334" s="147" t="s">
        <v>638</v>
      </c>
      <c r="B334" s="147">
        <v>7349</v>
      </c>
      <c r="C334" s="50" t="s">
        <v>1211</v>
      </c>
      <c r="D334" s="335"/>
      <c r="E334" s="336"/>
      <c r="F334" s="188"/>
      <c r="G334" s="152"/>
      <c r="H334" s="148" t="s">
        <v>544</v>
      </c>
      <c r="I334" s="157" t="s">
        <v>621</v>
      </c>
      <c r="J334" s="339"/>
      <c r="K334" s="124">
        <f>ROUND($K321*54/1000,0)</f>
        <v>4</v>
      </c>
      <c r="L334" s="188"/>
    </row>
    <row r="335" spans="1:12" ht="31.5" customHeight="1" x14ac:dyDescent="0.15">
      <c r="A335" s="147" t="s">
        <v>638</v>
      </c>
      <c r="B335" s="147">
        <v>7350</v>
      </c>
      <c r="C335" s="50" t="s">
        <v>1212</v>
      </c>
      <c r="D335" s="335"/>
      <c r="E335" s="336"/>
      <c r="F335" s="188"/>
      <c r="G335" s="152"/>
      <c r="H335" s="148" t="s">
        <v>546</v>
      </c>
      <c r="I335" s="157" t="s">
        <v>622</v>
      </c>
      <c r="J335" s="339"/>
      <c r="K335" s="124">
        <f>ROUND($K321*45/1000,0)</f>
        <v>4</v>
      </c>
      <c r="L335" s="188"/>
    </row>
    <row r="336" spans="1:12" ht="31.5" customHeight="1" x14ac:dyDescent="0.15">
      <c r="A336" s="147" t="s">
        <v>638</v>
      </c>
      <c r="B336" s="147">
        <v>7351</v>
      </c>
      <c r="C336" s="50" t="s">
        <v>1213</v>
      </c>
      <c r="D336" s="335"/>
      <c r="E336" s="336"/>
      <c r="F336" s="188"/>
      <c r="G336" s="152"/>
      <c r="H336" s="148" t="s">
        <v>548</v>
      </c>
      <c r="I336" s="157" t="s">
        <v>623</v>
      </c>
      <c r="J336" s="339"/>
      <c r="K336" s="124">
        <f>ROUND($K321*53/1000,0)</f>
        <v>4</v>
      </c>
      <c r="L336" s="188"/>
    </row>
    <row r="337" spans="1:12" ht="31.5" customHeight="1" x14ac:dyDescent="0.15">
      <c r="A337" s="147" t="s">
        <v>638</v>
      </c>
      <c r="B337" s="147">
        <v>7352</v>
      </c>
      <c r="C337" s="50" t="s">
        <v>1214</v>
      </c>
      <c r="D337" s="335"/>
      <c r="E337" s="336"/>
      <c r="F337" s="188"/>
      <c r="G337" s="152"/>
      <c r="H337" s="148" t="s">
        <v>550</v>
      </c>
      <c r="I337" s="157" t="s">
        <v>624</v>
      </c>
      <c r="J337" s="339"/>
      <c r="K337" s="124">
        <f>ROUND($K321*43/1000,0)</f>
        <v>4</v>
      </c>
      <c r="L337" s="188"/>
    </row>
    <row r="338" spans="1:12" ht="31.5" customHeight="1" x14ac:dyDescent="0.15">
      <c r="A338" s="147" t="s">
        <v>638</v>
      </c>
      <c r="B338" s="147">
        <v>7353</v>
      </c>
      <c r="C338" s="50" t="s">
        <v>1215</v>
      </c>
      <c r="D338" s="335"/>
      <c r="E338" s="336"/>
      <c r="F338" s="188"/>
      <c r="G338" s="152"/>
      <c r="H338" s="148" t="s">
        <v>552</v>
      </c>
      <c r="I338" s="157" t="s">
        <v>625</v>
      </c>
      <c r="J338" s="339"/>
      <c r="K338" s="124">
        <f>ROUND($K321*44/1000,0)</f>
        <v>4</v>
      </c>
      <c r="L338" s="188"/>
    </row>
    <row r="339" spans="1:12" ht="31.5" customHeight="1" x14ac:dyDescent="0.15">
      <c r="A339" s="147" t="s">
        <v>638</v>
      </c>
      <c r="B339" s="147">
        <v>7354</v>
      </c>
      <c r="C339" s="50" t="s">
        <v>1216</v>
      </c>
      <c r="D339" s="335"/>
      <c r="E339" s="336"/>
      <c r="F339" s="188"/>
      <c r="G339" s="152"/>
      <c r="H339" s="148" t="s">
        <v>554</v>
      </c>
      <c r="I339" s="157" t="s">
        <v>626</v>
      </c>
      <c r="J339" s="339"/>
      <c r="K339" s="124">
        <f>ROUND($K321*33/1000,0)</f>
        <v>3</v>
      </c>
      <c r="L339" s="188"/>
    </row>
    <row r="340" spans="1:12" ht="31.5" customHeight="1" x14ac:dyDescent="0.15">
      <c r="A340" s="147" t="s">
        <v>638</v>
      </c>
      <c r="B340" s="147">
        <v>8418</v>
      </c>
      <c r="C340" s="50" t="s">
        <v>1629</v>
      </c>
      <c r="D340" s="335"/>
      <c r="E340" s="336"/>
      <c r="F340" s="188"/>
      <c r="G340" s="152" t="s">
        <v>326</v>
      </c>
      <c r="H340" s="148"/>
      <c r="I340" s="157" t="s">
        <v>369</v>
      </c>
      <c r="J340" s="339"/>
      <c r="K340" s="124">
        <f>ROUND(-$K321*1/100,0)</f>
        <v>-1</v>
      </c>
      <c r="L340" s="188"/>
    </row>
    <row r="341" spans="1:12" ht="31.5" customHeight="1" x14ac:dyDescent="0.15">
      <c r="A341" s="147" t="s">
        <v>638</v>
      </c>
      <c r="B341" s="147">
        <v>9418</v>
      </c>
      <c r="C341" s="50" t="s">
        <v>1630</v>
      </c>
      <c r="D341" s="335"/>
      <c r="E341" s="336"/>
      <c r="F341" s="188"/>
      <c r="G341" s="152" t="s">
        <v>371</v>
      </c>
      <c r="H341" s="148"/>
      <c r="I341" s="157" t="s">
        <v>369</v>
      </c>
      <c r="J341" s="339"/>
      <c r="K341" s="124">
        <f>ROUND(-$K321*1/100,0)</f>
        <v>-1</v>
      </c>
      <c r="L341" s="188"/>
    </row>
    <row r="342" spans="1:12" ht="31.5" customHeight="1" x14ac:dyDescent="0.15">
      <c r="A342" s="147" t="s">
        <v>638</v>
      </c>
      <c r="B342" s="147" t="s">
        <v>445</v>
      </c>
      <c r="C342" s="50" t="s">
        <v>1631</v>
      </c>
      <c r="D342" s="335"/>
      <c r="E342" s="336"/>
      <c r="F342" s="188"/>
      <c r="G342" s="332" t="s">
        <v>505</v>
      </c>
      <c r="H342" s="340"/>
      <c r="I342" s="307"/>
      <c r="J342" s="339"/>
      <c r="K342" s="124">
        <v>66</v>
      </c>
      <c r="L342" s="188"/>
    </row>
    <row r="343" spans="1:12" ht="31.5" customHeight="1" x14ac:dyDescent="0.15">
      <c r="A343" s="147" t="s">
        <v>638</v>
      </c>
      <c r="B343" s="147" t="s">
        <v>446</v>
      </c>
      <c r="C343" s="50" t="s">
        <v>1632</v>
      </c>
      <c r="D343" s="335"/>
      <c r="E343" s="336"/>
      <c r="F343" s="188"/>
      <c r="G343" s="59" t="s">
        <v>1524</v>
      </c>
      <c r="H343" s="148"/>
      <c r="I343" s="157" t="s">
        <v>1543</v>
      </c>
      <c r="J343" s="339"/>
      <c r="K343" s="124">
        <f>ROUND($K342*92/1000,0)</f>
        <v>6</v>
      </c>
      <c r="L343" s="188"/>
    </row>
    <row r="344" spans="1:12" ht="31.5" customHeight="1" x14ac:dyDescent="0.15">
      <c r="A344" s="147" t="s">
        <v>638</v>
      </c>
      <c r="B344" s="147" t="s">
        <v>447</v>
      </c>
      <c r="C344" s="182" t="s">
        <v>1633</v>
      </c>
      <c r="D344" s="335"/>
      <c r="E344" s="336"/>
      <c r="F344" s="188"/>
      <c r="G344" s="59" t="s">
        <v>1526</v>
      </c>
      <c r="H344" s="148"/>
      <c r="I344" s="157" t="s">
        <v>1545</v>
      </c>
      <c r="J344" s="339"/>
      <c r="K344" s="124">
        <f>ROUND($K342*90/1000,0)</f>
        <v>6</v>
      </c>
      <c r="L344" s="188"/>
    </row>
    <row r="345" spans="1:12" ht="31.5" customHeight="1" x14ac:dyDescent="0.15">
      <c r="A345" s="147" t="s">
        <v>638</v>
      </c>
      <c r="B345" s="147" t="s">
        <v>448</v>
      </c>
      <c r="C345" s="182" t="s">
        <v>1634</v>
      </c>
      <c r="D345" s="335"/>
      <c r="E345" s="336"/>
      <c r="F345" s="188"/>
      <c r="G345" s="59" t="s">
        <v>1528</v>
      </c>
      <c r="H345" s="148"/>
      <c r="I345" s="157" t="s">
        <v>1547</v>
      </c>
      <c r="J345" s="339"/>
      <c r="K345" s="124">
        <f>ROUND($K342*80/1000,0)</f>
        <v>5</v>
      </c>
      <c r="L345" s="188"/>
    </row>
    <row r="346" spans="1:12" ht="31.5" customHeight="1" x14ac:dyDescent="0.15">
      <c r="A346" s="147" t="s">
        <v>638</v>
      </c>
      <c r="B346" s="147">
        <v>7360</v>
      </c>
      <c r="C346" s="182" t="s">
        <v>1217</v>
      </c>
      <c r="D346" s="335"/>
      <c r="E346" s="336"/>
      <c r="F346" s="188"/>
      <c r="G346" s="59" t="s">
        <v>1530</v>
      </c>
      <c r="H346" s="148"/>
      <c r="I346" s="157" t="s">
        <v>612</v>
      </c>
      <c r="J346" s="339"/>
      <c r="K346" s="124">
        <f>ROUND($K342*64/1000,0)</f>
        <v>4</v>
      </c>
      <c r="L346" s="188"/>
    </row>
    <row r="347" spans="1:12" ht="31.5" customHeight="1" x14ac:dyDescent="0.15">
      <c r="A347" s="147" t="s">
        <v>638</v>
      </c>
      <c r="B347" s="147">
        <v>7361</v>
      </c>
      <c r="C347" s="182" t="s">
        <v>1218</v>
      </c>
      <c r="D347" s="335"/>
      <c r="E347" s="336"/>
      <c r="F347" s="188"/>
      <c r="G347" s="59" t="s">
        <v>1531</v>
      </c>
      <c r="H347" s="148" t="s">
        <v>527</v>
      </c>
      <c r="I347" s="157" t="s">
        <v>613</v>
      </c>
      <c r="J347" s="339"/>
      <c r="K347" s="124">
        <f>ROUND($K342*81/1000,0)</f>
        <v>5</v>
      </c>
      <c r="L347" s="188"/>
    </row>
    <row r="348" spans="1:12" ht="31.5" customHeight="1" x14ac:dyDescent="0.15">
      <c r="A348" s="147" t="s">
        <v>638</v>
      </c>
      <c r="B348" s="147">
        <v>7362</v>
      </c>
      <c r="C348" s="182" t="s">
        <v>1219</v>
      </c>
      <c r="D348" s="335"/>
      <c r="E348" s="336"/>
      <c r="F348" s="188"/>
      <c r="G348" s="152"/>
      <c r="H348" s="148" t="s">
        <v>530</v>
      </c>
      <c r="I348" s="157" t="s">
        <v>614</v>
      </c>
      <c r="J348" s="339"/>
      <c r="K348" s="124">
        <f>ROUND($K342*76/1000,0)</f>
        <v>5</v>
      </c>
      <c r="L348" s="188"/>
    </row>
    <row r="349" spans="1:12" ht="31.5" customHeight="1" x14ac:dyDescent="0.15">
      <c r="A349" s="147" t="s">
        <v>638</v>
      </c>
      <c r="B349" s="147">
        <v>7363</v>
      </c>
      <c r="C349" s="182" t="s">
        <v>1220</v>
      </c>
      <c r="D349" s="335"/>
      <c r="E349" s="336"/>
      <c r="F349" s="188"/>
      <c r="G349" s="152"/>
      <c r="H349" s="148" t="s">
        <v>532</v>
      </c>
      <c r="I349" s="157" t="s">
        <v>615</v>
      </c>
      <c r="J349" s="339"/>
      <c r="K349" s="124">
        <f>ROUND($K342*79/1000,0)</f>
        <v>5</v>
      </c>
      <c r="L349" s="188"/>
    </row>
    <row r="350" spans="1:12" ht="31.5" customHeight="1" x14ac:dyDescent="0.15">
      <c r="A350" s="147" t="s">
        <v>638</v>
      </c>
      <c r="B350" s="147">
        <v>7364</v>
      </c>
      <c r="C350" s="182" t="s">
        <v>1221</v>
      </c>
      <c r="D350" s="335"/>
      <c r="E350" s="336"/>
      <c r="F350" s="188"/>
      <c r="G350" s="152"/>
      <c r="H350" s="148" t="s">
        <v>534</v>
      </c>
      <c r="I350" s="157" t="s">
        <v>616</v>
      </c>
      <c r="J350" s="339"/>
      <c r="K350" s="124">
        <f>ROUND($K342*74/1000,0)</f>
        <v>5</v>
      </c>
      <c r="L350" s="188"/>
    </row>
    <row r="351" spans="1:12" ht="31.5" customHeight="1" x14ac:dyDescent="0.15">
      <c r="A351" s="147" t="s">
        <v>638</v>
      </c>
      <c r="B351" s="147">
        <v>7365</v>
      </c>
      <c r="C351" s="182" t="s">
        <v>1222</v>
      </c>
      <c r="D351" s="335"/>
      <c r="E351" s="336"/>
      <c r="F351" s="188"/>
      <c r="G351" s="152"/>
      <c r="H351" s="148" t="s">
        <v>536</v>
      </c>
      <c r="I351" s="157" t="s">
        <v>617</v>
      </c>
      <c r="J351" s="339"/>
      <c r="K351" s="124">
        <f>ROUND($K342*65/1000,0)</f>
        <v>4</v>
      </c>
      <c r="L351" s="188"/>
    </row>
    <row r="352" spans="1:12" ht="31.5" customHeight="1" x14ac:dyDescent="0.15">
      <c r="A352" s="147" t="s">
        <v>638</v>
      </c>
      <c r="B352" s="147">
        <v>7366</v>
      </c>
      <c r="C352" s="182" t="s">
        <v>1223</v>
      </c>
      <c r="D352" s="335"/>
      <c r="E352" s="336"/>
      <c r="F352" s="188"/>
      <c r="G352" s="152"/>
      <c r="H352" s="148" t="s">
        <v>538</v>
      </c>
      <c r="I352" s="157" t="s">
        <v>618</v>
      </c>
      <c r="J352" s="339"/>
      <c r="K352" s="124">
        <f>ROUND($K342*63/1000,0)</f>
        <v>4</v>
      </c>
      <c r="L352" s="188"/>
    </row>
    <row r="353" spans="1:12" ht="31.5" customHeight="1" x14ac:dyDescent="0.15">
      <c r="A353" s="147" t="s">
        <v>638</v>
      </c>
      <c r="B353" s="147">
        <v>7367</v>
      </c>
      <c r="C353" s="182" t="s">
        <v>1224</v>
      </c>
      <c r="D353" s="335"/>
      <c r="E353" s="336"/>
      <c r="F353" s="188"/>
      <c r="G353" s="152"/>
      <c r="H353" s="148" t="s">
        <v>540</v>
      </c>
      <c r="I353" s="157" t="s">
        <v>619</v>
      </c>
      <c r="J353" s="339"/>
      <c r="K353" s="124">
        <f>ROUND($K342*56/1000,0)</f>
        <v>4</v>
      </c>
      <c r="L353" s="188"/>
    </row>
    <row r="354" spans="1:12" ht="31.5" customHeight="1" x14ac:dyDescent="0.15">
      <c r="A354" s="147" t="s">
        <v>638</v>
      </c>
      <c r="B354" s="147">
        <v>7368</v>
      </c>
      <c r="C354" s="182" t="s">
        <v>1225</v>
      </c>
      <c r="D354" s="335"/>
      <c r="E354" s="336"/>
      <c r="F354" s="188"/>
      <c r="G354" s="152"/>
      <c r="H354" s="148" t="s">
        <v>542</v>
      </c>
      <c r="I354" s="157" t="s">
        <v>620</v>
      </c>
      <c r="J354" s="339"/>
      <c r="K354" s="124">
        <f>ROUND($K342*69/1000,0)</f>
        <v>5</v>
      </c>
      <c r="L354" s="188"/>
    </row>
    <row r="355" spans="1:12" ht="31.5" customHeight="1" x14ac:dyDescent="0.15">
      <c r="A355" s="147" t="s">
        <v>638</v>
      </c>
      <c r="B355" s="147">
        <v>7369</v>
      </c>
      <c r="C355" s="182" t="s">
        <v>1226</v>
      </c>
      <c r="D355" s="335"/>
      <c r="E355" s="336"/>
      <c r="F355" s="188"/>
      <c r="G355" s="152"/>
      <c r="H355" s="148" t="s">
        <v>544</v>
      </c>
      <c r="I355" s="157" t="s">
        <v>621</v>
      </c>
      <c r="J355" s="339"/>
      <c r="K355" s="124">
        <f>ROUND($K342*54/1000,0)</f>
        <v>4</v>
      </c>
      <c r="L355" s="188"/>
    </row>
    <row r="356" spans="1:12" ht="31.5" customHeight="1" x14ac:dyDescent="0.15">
      <c r="A356" s="147" t="s">
        <v>638</v>
      </c>
      <c r="B356" s="147">
        <v>7370</v>
      </c>
      <c r="C356" s="182" t="s">
        <v>1227</v>
      </c>
      <c r="D356" s="335"/>
      <c r="E356" s="336"/>
      <c r="F356" s="188"/>
      <c r="G356" s="152"/>
      <c r="H356" s="148" t="s">
        <v>546</v>
      </c>
      <c r="I356" s="157" t="s">
        <v>622</v>
      </c>
      <c r="J356" s="339"/>
      <c r="K356" s="124">
        <f>ROUND($K342*45/1000,0)</f>
        <v>3</v>
      </c>
      <c r="L356" s="188"/>
    </row>
    <row r="357" spans="1:12" ht="31.5" customHeight="1" x14ac:dyDescent="0.15">
      <c r="A357" s="147" t="s">
        <v>638</v>
      </c>
      <c r="B357" s="147">
        <v>7371</v>
      </c>
      <c r="C357" s="182" t="s">
        <v>1228</v>
      </c>
      <c r="D357" s="335"/>
      <c r="E357" s="336"/>
      <c r="F357" s="188"/>
      <c r="G357" s="152"/>
      <c r="H357" s="148" t="s">
        <v>548</v>
      </c>
      <c r="I357" s="157" t="s">
        <v>623</v>
      </c>
      <c r="J357" s="339"/>
      <c r="K357" s="124">
        <f>ROUND($K342*53/1000,0)</f>
        <v>3</v>
      </c>
      <c r="L357" s="188"/>
    </row>
    <row r="358" spans="1:12" ht="31.5" customHeight="1" x14ac:dyDescent="0.15">
      <c r="A358" s="147" t="s">
        <v>638</v>
      </c>
      <c r="B358" s="147">
        <v>7372</v>
      </c>
      <c r="C358" s="182" t="s">
        <v>1229</v>
      </c>
      <c r="D358" s="335"/>
      <c r="E358" s="336"/>
      <c r="F358" s="188"/>
      <c r="G358" s="152"/>
      <c r="H358" s="148" t="s">
        <v>550</v>
      </c>
      <c r="I358" s="157" t="s">
        <v>624</v>
      </c>
      <c r="J358" s="339"/>
      <c r="K358" s="124">
        <f>ROUND($K342*43/1000,0)</f>
        <v>3</v>
      </c>
      <c r="L358" s="188"/>
    </row>
    <row r="359" spans="1:12" ht="31.5" customHeight="1" x14ac:dyDescent="0.15">
      <c r="A359" s="147" t="s">
        <v>638</v>
      </c>
      <c r="B359" s="147">
        <v>7373</v>
      </c>
      <c r="C359" s="182" t="s">
        <v>1230</v>
      </c>
      <c r="D359" s="335"/>
      <c r="E359" s="336"/>
      <c r="F359" s="188"/>
      <c r="G359" s="152"/>
      <c r="H359" s="148" t="s">
        <v>552</v>
      </c>
      <c r="I359" s="157" t="s">
        <v>625</v>
      </c>
      <c r="J359" s="339"/>
      <c r="K359" s="124">
        <f>ROUND($K342*44/1000,0)</f>
        <v>3</v>
      </c>
      <c r="L359" s="188"/>
    </row>
    <row r="360" spans="1:12" ht="31.5" customHeight="1" x14ac:dyDescent="0.15">
      <c r="A360" s="147" t="s">
        <v>638</v>
      </c>
      <c r="B360" s="147">
        <v>7374</v>
      </c>
      <c r="C360" s="182" t="s">
        <v>1231</v>
      </c>
      <c r="D360" s="335"/>
      <c r="E360" s="336"/>
      <c r="F360" s="188"/>
      <c r="G360" s="152"/>
      <c r="H360" s="148" t="s">
        <v>554</v>
      </c>
      <c r="I360" s="157" t="s">
        <v>626</v>
      </c>
      <c r="J360" s="339"/>
      <c r="K360" s="124">
        <f>ROUND($K342*33/1000,0)</f>
        <v>2</v>
      </c>
      <c r="L360" s="188"/>
    </row>
    <row r="361" spans="1:12" ht="31.5" customHeight="1" x14ac:dyDescent="0.15">
      <c r="A361" s="147" t="s">
        <v>638</v>
      </c>
      <c r="B361" s="147">
        <v>8518</v>
      </c>
      <c r="C361" s="50" t="s">
        <v>1635</v>
      </c>
      <c r="D361" s="335"/>
      <c r="E361" s="336"/>
      <c r="F361" s="188"/>
      <c r="G361" s="152" t="s">
        <v>326</v>
      </c>
      <c r="H361" s="148"/>
      <c r="I361" s="157" t="s">
        <v>369</v>
      </c>
      <c r="J361" s="339"/>
      <c r="K361" s="124">
        <f>ROUND(-$K342*1/100,0)</f>
        <v>-1</v>
      </c>
      <c r="L361" s="188"/>
    </row>
    <row r="362" spans="1:12" ht="31.5" customHeight="1" x14ac:dyDescent="0.15">
      <c r="A362" s="147" t="s">
        <v>638</v>
      </c>
      <c r="B362" s="147">
        <v>9518</v>
      </c>
      <c r="C362" s="50" t="s">
        <v>1636</v>
      </c>
      <c r="D362" s="337"/>
      <c r="E362" s="338"/>
      <c r="F362" s="189"/>
      <c r="G362" s="152" t="s">
        <v>371</v>
      </c>
      <c r="H362" s="148"/>
      <c r="I362" s="157" t="s">
        <v>369</v>
      </c>
      <c r="J362" s="339"/>
      <c r="K362" s="124">
        <f>ROUND(-$K342*1/100,0)</f>
        <v>-1</v>
      </c>
      <c r="L362" s="189"/>
    </row>
    <row r="363" spans="1:12" s="90" customFormat="1" ht="31.5" customHeight="1" x14ac:dyDescent="0.15">
      <c r="A363" s="67"/>
      <c r="B363" s="67"/>
      <c r="C363" s="68"/>
      <c r="D363" s="172"/>
      <c r="E363" s="172"/>
      <c r="F363" s="172"/>
      <c r="G363" s="167"/>
      <c r="H363" s="167"/>
      <c r="I363" s="167"/>
      <c r="J363" s="88"/>
      <c r="K363" s="139"/>
      <c r="L363" s="67"/>
    </row>
    <row r="364" spans="1:12" ht="31.5" customHeight="1" x14ac:dyDescent="0.15">
      <c r="A364" s="35" t="s">
        <v>21</v>
      </c>
      <c r="K364" s="40"/>
    </row>
    <row r="365" spans="1:12" ht="31.5" customHeight="1" x14ac:dyDescent="0.15">
      <c r="A365" s="202" t="s">
        <v>2</v>
      </c>
      <c r="B365" s="202"/>
      <c r="C365" s="200" t="s">
        <v>3</v>
      </c>
      <c r="D365" s="202" t="s">
        <v>4</v>
      </c>
      <c r="E365" s="202"/>
      <c r="F365" s="202"/>
      <c r="G365" s="202"/>
      <c r="H365" s="202"/>
      <c r="I365" s="202"/>
      <c r="J365" s="202"/>
      <c r="K365" s="322" t="s">
        <v>491</v>
      </c>
      <c r="L365" s="202" t="s">
        <v>8</v>
      </c>
    </row>
    <row r="366" spans="1:12" ht="31.5" customHeight="1" x14ac:dyDescent="0.15">
      <c r="A366" s="153" t="s">
        <v>0</v>
      </c>
      <c r="B366" s="153" t="s">
        <v>1</v>
      </c>
      <c r="C366" s="201"/>
      <c r="D366" s="202"/>
      <c r="E366" s="202"/>
      <c r="F366" s="202"/>
      <c r="G366" s="202"/>
      <c r="H366" s="202"/>
      <c r="I366" s="202"/>
      <c r="J366" s="202"/>
      <c r="K366" s="323"/>
      <c r="L366" s="202"/>
    </row>
    <row r="367" spans="1:12" ht="31.5" customHeight="1" x14ac:dyDescent="0.15">
      <c r="A367" s="147" t="s">
        <v>638</v>
      </c>
      <c r="B367" s="147" t="s">
        <v>449</v>
      </c>
      <c r="C367" s="50" t="s">
        <v>1536</v>
      </c>
      <c r="D367" s="333" t="s">
        <v>263</v>
      </c>
      <c r="E367" s="334"/>
      <c r="F367" s="187" t="s">
        <v>24</v>
      </c>
      <c r="G367" s="332" t="s">
        <v>317</v>
      </c>
      <c r="H367" s="340"/>
      <c r="I367" s="307"/>
      <c r="J367" s="339" t="s">
        <v>23</v>
      </c>
      <c r="K367" s="124">
        <v>1259</v>
      </c>
      <c r="L367" s="187" t="s">
        <v>9</v>
      </c>
    </row>
    <row r="368" spans="1:12" ht="31.5" customHeight="1" x14ac:dyDescent="0.15">
      <c r="A368" s="147" t="s">
        <v>638</v>
      </c>
      <c r="B368" s="147" t="s">
        <v>450</v>
      </c>
      <c r="C368" s="50" t="s">
        <v>1637</v>
      </c>
      <c r="D368" s="335"/>
      <c r="E368" s="336"/>
      <c r="F368" s="188"/>
      <c r="G368" s="59" t="s">
        <v>1524</v>
      </c>
      <c r="H368" s="148"/>
      <c r="I368" s="157" t="s">
        <v>1543</v>
      </c>
      <c r="J368" s="339"/>
      <c r="K368" s="124">
        <f>ROUND($K367*92/1000,0)</f>
        <v>116</v>
      </c>
      <c r="L368" s="188"/>
    </row>
    <row r="369" spans="1:12" ht="31.5" customHeight="1" x14ac:dyDescent="0.15">
      <c r="A369" s="147" t="s">
        <v>638</v>
      </c>
      <c r="B369" s="147" t="s">
        <v>451</v>
      </c>
      <c r="C369" s="50" t="s">
        <v>1638</v>
      </c>
      <c r="D369" s="335"/>
      <c r="E369" s="336"/>
      <c r="F369" s="188"/>
      <c r="G369" s="59" t="s">
        <v>1526</v>
      </c>
      <c r="H369" s="148"/>
      <c r="I369" s="157" t="s">
        <v>1545</v>
      </c>
      <c r="J369" s="339"/>
      <c r="K369" s="124">
        <f>ROUND($K367*90/1000,0)</f>
        <v>113</v>
      </c>
      <c r="L369" s="188"/>
    </row>
    <row r="370" spans="1:12" ht="31.5" customHeight="1" x14ac:dyDescent="0.15">
      <c r="A370" s="147" t="s">
        <v>638</v>
      </c>
      <c r="B370" s="147" t="s">
        <v>452</v>
      </c>
      <c r="C370" s="50" t="s">
        <v>1639</v>
      </c>
      <c r="D370" s="335"/>
      <c r="E370" s="336"/>
      <c r="F370" s="188"/>
      <c r="G370" s="59" t="s">
        <v>1528</v>
      </c>
      <c r="H370" s="148"/>
      <c r="I370" s="157" t="s">
        <v>1547</v>
      </c>
      <c r="J370" s="339"/>
      <c r="K370" s="124">
        <f>ROUND($K367*80/1000,0)</f>
        <v>101</v>
      </c>
      <c r="L370" s="188"/>
    </row>
    <row r="371" spans="1:12" ht="31.5" customHeight="1" x14ac:dyDescent="0.15">
      <c r="A371" s="147" t="s">
        <v>638</v>
      </c>
      <c r="B371" s="147">
        <v>7400</v>
      </c>
      <c r="C371" s="50" t="s">
        <v>1232</v>
      </c>
      <c r="D371" s="335"/>
      <c r="E371" s="336"/>
      <c r="F371" s="188"/>
      <c r="G371" s="59" t="s">
        <v>1530</v>
      </c>
      <c r="H371" s="148"/>
      <c r="I371" s="157" t="s">
        <v>612</v>
      </c>
      <c r="J371" s="339"/>
      <c r="K371" s="124">
        <f>ROUND($K367*64/1000,0)</f>
        <v>81</v>
      </c>
      <c r="L371" s="188"/>
    </row>
    <row r="372" spans="1:12" ht="31.5" customHeight="1" x14ac:dyDescent="0.15">
      <c r="A372" s="147" t="s">
        <v>638</v>
      </c>
      <c r="B372" s="147">
        <v>7401</v>
      </c>
      <c r="C372" s="50" t="s">
        <v>1233</v>
      </c>
      <c r="D372" s="335"/>
      <c r="E372" s="336"/>
      <c r="F372" s="188"/>
      <c r="G372" s="59" t="s">
        <v>1531</v>
      </c>
      <c r="H372" s="148" t="s">
        <v>527</v>
      </c>
      <c r="I372" s="157" t="s">
        <v>613</v>
      </c>
      <c r="J372" s="339"/>
      <c r="K372" s="124">
        <f>ROUND($K367*81/1000,0)</f>
        <v>102</v>
      </c>
      <c r="L372" s="188"/>
    </row>
    <row r="373" spans="1:12" ht="31.5" customHeight="1" x14ac:dyDescent="0.15">
      <c r="A373" s="147" t="s">
        <v>638</v>
      </c>
      <c r="B373" s="147">
        <v>7402</v>
      </c>
      <c r="C373" s="50" t="s">
        <v>1234</v>
      </c>
      <c r="D373" s="335"/>
      <c r="E373" s="336"/>
      <c r="F373" s="188"/>
      <c r="G373" s="152"/>
      <c r="H373" s="148" t="s">
        <v>530</v>
      </c>
      <c r="I373" s="157" t="s">
        <v>614</v>
      </c>
      <c r="J373" s="339"/>
      <c r="K373" s="124">
        <f>ROUND($K367*76/1000,0)</f>
        <v>96</v>
      </c>
      <c r="L373" s="188"/>
    </row>
    <row r="374" spans="1:12" ht="31.5" customHeight="1" x14ac:dyDescent="0.15">
      <c r="A374" s="147" t="s">
        <v>638</v>
      </c>
      <c r="B374" s="147">
        <v>7403</v>
      </c>
      <c r="C374" s="50" t="s">
        <v>1235</v>
      </c>
      <c r="D374" s="335"/>
      <c r="E374" s="336"/>
      <c r="F374" s="188"/>
      <c r="G374" s="152"/>
      <c r="H374" s="148" t="s">
        <v>532</v>
      </c>
      <c r="I374" s="157" t="s">
        <v>615</v>
      </c>
      <c r="J374" s="339"/>
      <c r="K374" s="124">
        <f>ROUND($K367*79/1000,0)</f>
        <v>99</v>
      </c>
      <c r="L374" s="188"/>
    </row>
    <row r="375" spans="1:12" ht="31.5" customHeight="1" x14ac:dyDescent="0.15">
      <c r="A375" s="147" t="s">
        <v>638</v>
      </c>
      <c r="B375" s="147">
        <v>7404</v>
      </c>
      <c r="C375" s="50" t="s">
        <v>1236</v>
      </c>
      <c r="D375" s="335"/>
      <c r="E375" s="336"/>
      <c r="F375" s="188"/>
      <c r="G375" s="152"/>
      <c r="H375" s="148" t="s">
        <v>534</v>
      </c>
      <c r="I375" s="157" t="s">
        <v>616</v>
      </c>
      <c r="J375" s="339"/>
      <c r="K375" s="124">
        <f>ROUND($K367*74/1000,0)</f>
        <v>93</v>
      </c>
      <c r="L375" s="188"/>
    </row>
    <row r="376" spans="1:12" ht="31.5" customHeight="1" x14ac:dyDescent="0.15">
      <c r="A376" s="147" t="s">
        <v>638</v>
      </c>
      <c r="B376" s="147">
        <v>7405</v>
      </c>
      <c r="C376" s="50" t="s">
        <v>1237</v>
      </c>
      <c r="D376" s="335"/>
      <c r="E376" s="336"/>
      <c r="F376" s="188"/>
      <c r="G376" s="152"/>
      <c r="H376" s="148" t="s">
        <v>536</v>
      </c>
      <c r="I376" s="157" t="s">
        <v>617</v>
      </c>
      <c r="J376" s="339"/>
      <c r="K376" s="124">
        <f>ROUND($K367*65/1000,0)</f>
        <v>82</v>
      </c>
      <c r="L376" s="188"/>
    </row>
    <row r="377" spans="1:12" ht="31.5" customHeight="1" x14ac:dyDescent="0.15">
      <c r="A377" s="147" t="s">
        <v>638</v>
      </c>
      <c r="B377" s="147">
        <v>7406</v>
      </c>
      <c r="C377" s="50" t="s">
        <v>1238</v>
      </c>
      <c r="D377" s="335"/>
      <c r="E377" s="336"/>
      <c r="F377" s="188"/>
      <c r="G377" s="152"/>
      <c r="H377" s="148" t="s">
        <v>538</v>
      </c>
      <c r="I377" s="157" t="s">
        <v>618</v>
      </c>
      <c r="J377" s="339"/>
      <c r="K377" s="124">
        <f>ROUND($K367*63/1000,0)</f>
        <v>79</v>
      </c>
      <c r="L377" s="188"/>
    </row>
    <row r="378" spans="1:12" ht="31.5" customHeight="1" x14ac:dyDescent="0.15">
      <c r="A378" s="147" t="s">
        <v>638</v>
      </c>
      <c r="B378" s="147">
        <v>7407</v>
      </c>
      <c r="C378" s="50" t="s">
        <v>1239</v>
      </c>
      <c r="D378" s="335"/>
      <c r="E378" s="336"/>
      <c r="F378" s="188"/>
      <c r="G378" s="152"/>
      <c r="H378" s="148" t="s">
        <v>540</v>
      </c>
      <c r="I378" s="157" t="s">
        <v>619</v>
      </c>
      <c r="J378" s="339"/>
      <c r="K378" s="124">
        <f>ROUND($K367*56/1000,0)</f>
        <v>71</v>
      </c>
      <c r="L378" s="188"/>
    </row>
    <row r="379" spans="1:12" ht="31.5" customHeight="1" x14ac:dyDescent="0.15">
      <c r="A379" s="147" t="s">
        <v>638</v>
      </c>
      <c r="B379" s="147">
        <v>7408</v>
      </c>
      <c r="C379" s="50" t="s">
        <v>1240</v>
      </c>
      <c r="D379" s="335"/>
      <c r="E379" s="336"/>
      <c r="F379" s="188"/>
      <c r="G379" s="152"/>
      <c r="H379" s="148" t="s">
        <v>542</v>
      </c>
      <c r="I379" s="157" t="s">
        <v>620</v>
      </c>
      <c r="J379" s="339"/>
      <c r="K379" s="124">
        <f>ROUND($K367*69/1000,0)</f>
        <v>87</v>
      </c>
      <c r="L379" s="188"/>
    </row>
    <row r="380" spans="1:12" ht="31.5" customHeight="1" x14ac:dyDescent="0.15">
      <c r="A380" s="147" t="s">
        <v>638</v>
      </c>
      <c r="B380" s="147">
        <v>7409</v>
      </c>
      <c r="C380" s="50" t="s">
        <v>1241</v>
      </c>
      <c r="D380" s="335"/>
      <c r="E380" s="336"/>
      <c r="F380" s="188"/>
      <c r="G380" s="152"/>
      <c r="H380" s="148" t="s">
        <v>544</v>
      </c>
      <c r="I380" s="157" t="s">
        <v>621</v>
      </c>
      <c r="J380" s="339"/>
      <c r="K380" s="124">
        <f>ROUND($K367*54/1000,0)</f>
        <v>68</v>
      </c>
      <c r="L380" s="188"/>
    </row>
    <row r="381" spans="1:12" ht="31.5" customHeight="1" x14ac:dyDescent="0.15">
      <c r="A381" s="147" t="s">
        <v>638</v>
      </c>
      <c r="B381" s="147">
        <v>7410</v>
      </c>
      <c r="C381" s="50" t="s">
        <v>1242</v>
      </c>
      <c r="D381" s="335"/>
      <c r="E381" s="336"/>
      <c r="F381" s="188"/>
      <c r="G381" s="152"/>
      <c r="H381" s="148" t="s">
        <v>546</v>
      </c>
      <c r="I381" s="157" t="s">
        <v>622</v>
      </c>
      <c r="J381" s="339"/>
      <c r="K381" s="124">
        <f>ROUND($K367*45/1000,0)</f>
        <v>57</v>
      </c>
      <c r="L381" s="188"/>
    </row>
    <row r="382" spans="1:12" ht="31.5" customHeight="1" x14ac:dyDescent="0.15">
      <c r="A382" s="147" t="s">
        <v>638</v>
      </c>
      <c r="B382" s="147">
        <v>7411</v>
      </c>
      <c r="C382" s="50" t="s">
        <v>1243</v>
      </c>
      <c r="D382" s="335"/>
      <c r="E382" s="336"/>
      <c r="F382" s="188"/>
      <c r="G382" s="152"/>
      <c r="H382" s="148" t="s">
        <v>548</v>
      </c>
      <c r="I382" s="157" t="s">
        <v>623</v>
      </c>
      <c r="J382" s="339"/>
      <c r="K382" s="124">
        <f>ROUND($K367*53/1000,0)</f>
        <v>67</v>
      </c>
      <c r="L382" s="188"/>
    </row>
    <row r="383" spans="1:12" ht="31.5" customHeight="1" x14ac:dyDescent="0.15">
      <c r="A383" s="147" t="s">
        <v>638</v>
      </c>
      <c r="B383" s="147">
        <v>7412</v>
      </c>
      <c r="C383" s="50" t="s">
        <v>1244</v>
      </c>
      <c r="D383" s="335"/>
      <c r="E383" s="336"/>
      <c r="F383" s="188"/>
      <c r="G383" s="152"/>
      <c r="H383" s="148" t="s">
        <v>550</v>
      </c>
      <c r="I383" s="157" t="s">
        <v>624</v>
      </c>
      <c r="J383" s="339"/>
      <c r="K383" s="124">
        <f>ROUND($K367*43/1000,0)</f>
        <v>54</v>
      </c>
      <c r="L383" s="188"/>
    </row>
    <row r="384" spans="1:12" ht="31.5" customHeight="1" x14ac:dyDescent="0.15">
      <c r="A384" s="147" t="s">
        <v>638</v>
      </c>
      <c r="B384" s="147">
        <v>7413</v>
      </c>
      <c r="C384" s="50" t="s">
        <v>1245</v>
      </c>
      <c r="D384" s="335"/>
      <c r="E384" s="336"/>
      <c r="F384" s="188"/>
      <c r="G384" s="152"/>
      <c r="H384" s="148" t="s">
        <v>552</v>
      </c>
      <c r="I384" s="157" t="s">
        <v>625</v>
      </c>
      <c r="J384" s="339"/>
      <c r="K384" s="124">
        <f>ROUND($K367*44/1000,0)</f>
        <v>55</v>
      </c>
      <c r="L384" s="188"/>
    </row>
    <row r="385" spans="1:12" ht="31.5" customHeight="1" x14ac:dyDescent="0.15">
      <c r="A385" s="147" t="s">
        <v>638</v>
      </c>
      <c r="B385" s="147">
        <v>7414</v>
      </c>
      <c r="C385" s="50" t="s">
        <v>1246</v>
      </c>
      <c r="D385" s="335"/>
      <c r="E385" s="336"/>
      <c r="F385" s="188"/>
      <c r="G385" s="152"/>
      <c r="H385" s="148" t="s">
        <v>554</v>
      </c>
      <c r="I385" s="157" t="s">
        <v>626</v>
      </c>
      <c r="J385" s="339"/>
      <c r="K385" s="124">
        <f>ROUND($K367*33/1000,0)</f>
        <v>42</v>
      </c>
      <c r="L385" s="188"/>
    </row>
    <row r="386" spans="1:12" ht="31.5" customHeight="1" x14ac:dyDescent="0.15">
      <c r="A386" s="147" t="s">
        <v>638</v>
      </c>
      <c r="B386" s="147">
        <v>8419</v>
      </c>
      <c r="C386" s="50" t="s">
        <v>1640</v>
      </c>
      <c r="D386" s="335"/>
      <c r="E386" s="336"/>
      <c r="F386" s="188"/>
      <c r="G386" s="152" t="s">
        <v>326</v>
      </c>
      <c r="H386" s="148"/>
      <c r="I386" s="157" t="s">
        <v>369</v>
      </c>
      <c r="J386" s="339"/>
      <c r="K386" s="124">
        <f>ROUND(-$K367*1/100,0)</f>
        <v>-13</v>
      </c>
      <c r="L386" s="188"/>
    </row>
    <row r="387" spans="1:12" ht="31.5" customHeight="1" x14ac:dyDescent="0.15">
      <c r="A387" s="147" t="s">
        <v>638</v>
      </c>
      <c r="B387" s="147">
        <v>9419</v>
      </c>
      <c r="C387" s="50" t="s">
        <v>1641</v>
      </c>
      <c r="D387" s="335"/>
      <c r="E387" s="336"/>
      <c r="F387" s="188"/>
      <c r="G387" s="152" t="s">
        <v>371</v>
      </c>
      <c r="H387" s="148"/>
      <c r="I387" s="157" t="s">
        <v>369</v>
      </c>
      <c r="J387" s="339"/>
      <c r="K387" s="124">
        <f>ROUND(-$K367*1/100,0)</f>
        <v>-13</v>
      </c>
      <c r="L387" s="188"/>
    </row>
    <row r="388" spans="1:12" ht="31.5" customHeight="1" x14ac:dyDescent="0.15">
      <c r="A388" s="147" t="s">
        <v>638</v>
      </c>
      <c r="B388" s="147" t="s">
        <v>453</v>
      </c>
      <c r="C388" s="50" t="s">
        <v>1642</v>
      </c>
      <c r="D388" s="335"/>
      <c r="E388" s="336"/>
      <c r="F388" s="188"/>
      <c r="G388" s="332" t="s">
        <v>502</v>
      </c>
      <c r="H388" s="340"/>
      <c r="I388" s="307"/>
      <c r="J388" s="339"/>
      <c r="K388" s="124">
        <v>995</v>
      </c>
      <c r="L388" s="188"/>
    </row>
    <row r="389" spans="1:12" ht="31.5" customHeight="1" x14ac:dyDescent="0.15">
      <c r="A389" s="147" t="s">
        <v>638</v>
      </c>
      <c r="B389" s="147" t="s">
        <v>454</v>
      </c>
      <c r="C389" s="50" t="s">
        <v>1643</v>
      </c>
      <c r="D389" s="335"/>
      <c r="E389" s="336"/>
      <c r="F389" s="188"/>
      <c r="G389" s="59" t="s">
        <v>1524</v>
      </c>
      <c r="H389" s="148"/>
      <c r="I389" s="157" t="s">
        <v>1543</v>
      </c>
      <c r="J389" s="339"/>
      <c r="K389" s="124">
        <f>ROUND($K388*92/1000,0)</f>
        <v>92</v>
      </c>
      <c r="L389" s="188"/>
    </row>
    <row r="390" spans="1:12" ht="31.5" customHeight="1" x14ac:dyDescent="0.15">
      <c r="A390" s="147" t="s">
        <v>638</v>
      </c>
      <c r="B390" s="147" t="s">
        <v>455</v>
      </c>
      <c r="C390" s="50" t="s">
        <v>1644</v>
      </c>
      <c r="D390" s="335"/>
      <c r="E390" s="336"/>
      <c r="F390" s="188"/>
      <c r="G390" s="59" t="s">
        <v>1526</v>
      </c>
      <c r="H390" s="148"/>
      <c r="I390" s="157" t="s">
        <v>1545</v>
      </c>
      <c r="J390" s="339"/>
      <c r="K390" s="124">
        <f>ROUND($K388*90/1000,0)</f>
        <v>90</v>
      </c>
      <c r="L390" s="188"/>
    </row>
    <row r="391" spans="1:12" ht="31.5" customHeight="1" x14ac:dyDescent="0.15">
      <c r="A391" s="147" t="s">
        <v>638</v>
      </c>
      <c r="B391" s="147" t="s">
        <v>456</v>
      </c>
      <c r="C391" s="50" t="s">
        <v>1645</v>
      </c>
      <c r="D391" s="335"/>
      <c r="E391" s="336"/>
      <c r="F391" s="188"/>
      <c r="G391" s="59" t="s">
        <v>1528</v>
      </c>
      <c r="H391" s="148"/>
      <c r="I391" s="157" t="s">
        <v>1547</v>
      </c>
      <c r="J391" s="339"/>
      <c r="K391" s="124">
        <f>ROUND($K388*80/1000,0)</f>
        <v>80</v>
      </c>
      <c r="L391" s="188"/>
    </row>
    <row r="392" spans="1:12" ht="31.5" customHeight="1" x14ac:dyDescent="0.15">
      <c r="A392" s="147" t="s">
        <v>638</v>
      </c>
      <c r="B392" s="147">
        <v>7420</v>
      </c>
      <c r="C392" s="50" t="s">
        <v>1247</v>
      </c>
      <c r="D392" s="335"/>
      <c r="E392" s="336"/>
      <c r="F392" s="188"/>
      <c r="G392" s="59" t="s">
        <v>1530</v>
      </c>
      <c r="H392" s="148"/>
      <c r="I392" s="157" t="s">
        <v>612</v>
      </c>
      <c r="J392" s="339"/>
      <c r="K392" s="124">
        <f>ROUND($K388*64/1000,0)</f>
        <v>64</v>
      </c>
      <c r="L392" s="188"/>
    </row>
    <row r="393" spans="1:12" ht="31.5" customHeight="1" x14ac:dyDescent="0.15">
      <c r="A393" s="147" t="s">
        <v>638</v>
      </c>
      <c r="B393" s="147">
        <v>7421</v>
      </c>
      <c r="C393" s="50" t="s">
        <v>1248</v>
      </c>
      <c r="D393" s="335"/>
      <c r="E393" s="336"/>
      <c r="F393" s="188"/>
      <c r="G393" s="59" t="s">
        <v>1531</v>
      </c>
      <c r="H393" s="148" t="s">
        <v>527</v>
      </c>
      <c r="I393" s="157" t="s">
        <v>613</v>
      </c>
      <c r="J393" s="339"/>
      <c r="K393" s="124">
        <f>ROUND($K388*81/1000,0)</f>
        <v>81</v>
      </c>
      <c r="L393" s="188"/>
    </row>
    <row r="394" spans="1:12" ht="31.5" customHeight="1" x14ac:dyDescent="0.15">
      <c r="A394" s="147" t="s">
        <v>638</v>
      </c>
      <c r="B394" s="147">
        <v>7422</v>
      </c>
      <c r="C394" s="50" t="s">
        <v>1249</v>
      </c>
      <c r="D394" s="335"/>
      <c r="E394" s="336"/>
      <c r="F394" s="188"/>
      <c r="G394" s="152"/>
      <c r="H394" s="148" t="s">
        <v>530</v>
      </c>
      <c r="I394" s="157" t="s">
        <v>614</v>
      </c>
      <c r="J394" s="339"/>
      <c r="K394" s="124">
        <f>ROUND($K388*76/1000,0)</f>
        <v>76</v>
      </c>
      <c r="L394" s="188"/>
    </row>
    <row r="395" spans="1:12" ht="31.5" customHeight="1" x14ac:dyDescent="0.15">
      <c r="A395" s="147" t="s">
        <v>638</v>
      </c>
      <c r="B395" s="147">
        <v>7423</v>
      </c>
      <c r="C395" s="50" t="s">
        <v>1250</v>
      </c>
      <c r="D395" s="335"/>
      <c r="E395" s="336"/>
      <c r="F395" s="188"/>
      <c r="G395" s="152"/>
      <c r="H395" s="148" t="s">
        <v>532</v>
      </c>
      <c r="I395" s="157" t="s">
        <v>615</v>
      </c>
      <c r="J395" s="339"/>
      <c r="K395" s="124">
        <f>ROUND($K388*79/1000,0)</f>
        <v>79</v>
      </c>
      <c r="L395" s="188"/>
    </row>
    <row r="396" spans="1:12" ht="31.5" customHeight="1" x14ac:dyDescent="0.15">
      <c r="A396" s="147" t="s">
        <v>638</v>
      </c>
      <c r="B396" s="147">
        <v>7424</v>
      </c>
      <c r="C396" s="50" t="s">
        <v>1251</v>
      </c>
      <c r="D396" s="335"/>
      <c r="E396" s="336"/>
      <c r="F396" s="188"/>
      <c r="G396" s="152"/>
      <c r="H396" s="148" t="s">
        <v>534</v>
      </c>
      <c r="I396" s="157" t="s">
        <v>616</v>
      </c>
      <c r="J396" s="339"/>
      <c r="K396" s="124">
        <f>ROUND($K388*74/1000,0)</f>
        <v>74</v>
      </c>
      <c r="L396" s="188"/>
    </row>
    <row r="397" spans="1:12" ht="31.5" customHeight="1" x14ac:dyDescent="0.15">
      <c r="A397" s="147" t="s">
        <v>638</v>
      </c>
      <c r="B397" s="147">
        <v>7425</v>
      </c>
      <c r="C397" s="50" t="s">
        <v>1252</v>
      </c>
      <c r="D397" s="335"/>
      <c r="E397" s="336"/>
      <c r="F397" s="188"/>
      <c r="G397" s="152"/>
      <c r="H397" s="148" t="s">
        <v>536</v>
      </c>
      <c r="I397" s="157" t="s">
        <v>617</v>
      </c>
      <c r="J397" s="339"/>
      <c r="K397" s="124">
        <f>ROUND($K388*65/1000,0)</f>
        <v>65</v>
      </c>
      <c r="L397" s="188"/>
    </row>
    <row r="398" spans="1:12" ht="31.5" customHeight="1" x14ac:dyDescent="0.15">
      <c r="A398" s="147" t="s">
        <v>638</v>
      </c>
      <c r="B398" s="147">
        <v>7426</v>
      </c>
      <c r="C398" s="50" t="s">
        <v>1253</v>
      </c>
      <c r="D398" s="335"/>
      <c r="E398" s="336"/>
      <c r="F398" s="188"/>
      <c r="G398" s="152"/>
      <c r="H398" s="148" t="s">
        <v>538</v>
      </c>
      <c r="I398" s="157" t="s">
        <v>618</v>
      </c>
      <c r="J398" s="339"/>
      <c r="K398" s="124">
        <f>ROUND($K388*63/1000,0)</f>
        <v>63</v>
      </c>
      <c r="L398" s="188"/>
    </row>
    <row r="399" spans="1:12" ht="31.5" customHeight="1" x14ac:dyDescent="0.15">
      <c r="A399" s="147" t="s">
        <v>638</v>
      </c>
      <c r="B399" s="147">
        <v>7427</v>
      </c>
      <c r="C399" s="50" t="s">
        <v>1254</v>
      </c>
      <c r="D399" s="335"/>
      <c r="E399" s="336"/>
      <c r="F399" s="188"/>
      <c r="G399" s="152"/>
      <c r="H399" s="148" t="s">
        <v>540</v>
      </c>
      <c r="I399" s="157" t="s">
        <v>619</v>
      </c>
      <c r="J399" s="339"/>
      <c r="K399" s="124">
        <f>ROUND($K388*56/1000,0)</f>
        <v>56</v>
      </c>
      <c r="L399" s="188"/>
    </row>
    <row r="400" spans="1:12" ht="31.5" customHeight="1" x14ac:dyDescent="0.15">
      <c r="A400" s="147" t="s">
        <v>638</v>
      </c>
      <c r="B400" s="147">
        <v>7428</v>
      </c>
      <c r="C400" s="50" t="s">
        <v>1255</v>
      </c>
      <c r="D400" s="335"/>
      <c r="E400" s="336"/>
      <c r="F400" s="188"/>
      <c r="G400" s="152"/>
      <c r="H400" s="148" t="s">
        <v>542</v>
      </c>
      <c r="I400" s="157" t="s">
        <v>620</v>
      </c>
      <c r="J400" s="339"/>
      <c r="K400" s="124">
        <f>ROUND($K388*69/1000,0)</f>
        <v>69</v>
      </c>
      <c r="L400" s="188"/>
    </row>
    <row r="401" spans="1:12" ht="31.5" customHeight="1" x14ac:dyDescent="0.15">
      <c r="A401" s="147" t="s">
        <v>638</v>
      </c>
      <c r="B401" s="147">
        <v>7429</v>
      </c>
      <c r="C401" s="50" t="s">
        <v>1256</v>
      </c>
      <c r="D401" s="335"/>
      <c r="E401" s="336"/>
      <c r="F401" s="188"/>
      <c r="G401" s="152"/>
      <c r="H401" s="148" t="s">
        <v>544</v>
      </c>
      <c r="I401" s="157" t="s">
        <v>621</v>
      </c>
      <c r="J401" s="339"/>
      <c r="K401" s="124">
        <f>ROUND($K388*54/1000,0)</f>
        <v>54</v>
      </c>
      <c r="L401" s="188"/>
    </row>
    <row r="402" spans="1:12" ht="31.5" customHeight="1" x14ac:dyDescent="0.15">
      <c r="A402" s="147" t="s">
        <v>638</v>
      </c>
      <c r="B402" s="147">
        <v>7430</v>
      </c>
      <c r="C402" s="50" t="s">
        <v>1257</v>
      </c>
      <c r="D402" s="335"/>
      <c r="E402" s="336"/>
      <c r="F402" s="188"/>
      <c r="G402" s="152"/>
      <c r="H402" s="148" t="s">
        <v>546</v>
      </c>
      <c r="I402" s="157" t="s">
        <v>622</v>
      </c>
      <c r="J402" s="339"/>
      <c r="K402" s="124">
        <f>ROUND($K388*45/1000,0)</f>
        <v>45</v>
      </c>
      <c r="L402" s="188"/>
    </row>
    <row r="403" spans="1:12" ht="31.5" customHeight="1" x14ac:dyDescent="0.15">
      <c r="A403" s="147" t="s">
        <v>638</v>
      </c>
      <c r="B403" s="147">
        <v>7431</v>
      </c>
      <c r="C403" s="50" t="s">
        <v>1258</v>
      </c>
      <c r="D403" s="335"/>
      <c r="E403" s="336"/>
      <c r="F403" s="188"/>
      <c r="G403" s="152"/>
      <c r="H403" s="148" t="s">
        <v>548</v>
      </c>
      <c r="I403" s="157" t="s">
        <v>623</v>
      </c>
      <c r="J403" s="339"/>
      <c r="K403" s="124">
        <f>ROUND($K388*53/1000,0)</f>
        <v>53</v>
      </c>
      <c r="L403" s="188"/>
    </row>
    <row r="404" spans="1:12" ht="31.5" customHeight="1" x14ac:dyDescent="0.15">
      <c r="A404" s="147" t="s">
        <v>638</v>
      </c>
      <c r="B404" s="147">
        <v>7432</v>
      </c>
      <c r="C404" s="50" t="s">
        <v>1259</v>
      </c>
      <c r="D404" s="335"/>
      <c r="E404" s="336"/>
      <c r="F404" s="188"/>
      <c r="G404" s="152"/>
      <c r="H404" s="148" t="s">
        <v>550</v>
      </c>
      <c r="I404" s="157" t="s">
        <v>624</v>
      </c>
      <c r="J404" s="339"/>
      <c r="K404" s="124">
        <f>ROUND($K388*43/1000,0)</f>
        <v>43</v>
      </c>
      <c r="L404" s="188"/>
    </row>
    <row r="405" spans="1:12" ht="31.5" customHeight="1" x14ac:dyDescent="0.15">
      <c r="A405" s="147" t="s">
        <v>638</v>
      </c>
      <c r="B405" s="147">
        <v>7433</v>
      </c>
      <c r="C405" s="50" t="s">
        <v>1260</v>
      </c>
      <c r="D405" s="335"/>
      <c r="E405" s="336"/>
      <c r="F405" s="188"/>
      <c r="G405" s="152"/>
      <c r="H405" s="148" t="s">
        <v>552</v>
      </c>
      <c r="I405" s="157" t="s">
        <v>625</v>
      </c>
      <c r="J405" s="339"/>
      <c r="K405" s="124">
        <f>ROUND($K388*44/1000,0)</f>
        <v>44</v>
      </c>
      <c r="L405" s="188"/>
    </row>
    <row r="406" spans="1:12" ht="31.5" customHeight="1" x14ac:dyDescent="0.15">
      <c r="A406" s="147" t="s">
        <v>638</v>
      </c>
      <c r="B406" s="147">
        <v>7434</v>
      </c>
      <c r="C406" s="50" t="s">
        <v>1261</v>
      </c>
      <c r="D406" s="335"/>
      <c r="E406" s="336"/>
      <c r="F406" s="188"/>
      <c r="G406" s="152"/>
      <c r="H406" s="148" t="s">
        <v>554</v>
      </c>
      <c r="I406" s="157" t="s">
        <v>626</v>
      </c>
      <c r="J406" s="339"/>
      <c r="K406" s="124">
        <f>ROUND($K388*33/1000,0)</f>
        <v>33</v>
      </c>
      <c r="L406" s="188"/>
    </row>
    <row r="407" spans="1:12" ht="31.5" customHeight="1" x14ac:dyDescent="0.15">
      <c r="A407" s="147" t="s">
        <v>638</v>
      </c>
      <c r="B407" s="147">
        <v>8519</v>
      </c>
      <c r="C407" s="50" t="s">
        <v>1646</v>
      </c>
      <c r="D407" s="335"/>
      <c r="E407" s="336"/>
      <c r="F407" s="188"/>
      <c r="G407" s="152" t="s">
        <v>326</v>
      </c>
      <c r="H407" s="148"/>
      <c r="I407" s="157" t="s">
        <v>369</v>
      </c>
      <c r="J407" s="339"/>
      <c r="K407" s="124">
        <f>ROUND(-$K388*1/100,0)</f>
        <v>-10</v>
      </c>
      <c r="L407" s="188"/>
    </row>
    <row r="408" spans="1:12" ht="31.5" customHeight="1" x14ac:dyDescent="0.15">
      <c r="A408" s="147" t="s">
        <v>638</v>
      </c>
      <c r="B408" s="147">
        <v>9519</v>
      </c>
      <c r="C408" s="50" t="s">
        <v>1647</v>
      </c>
      <c r="D408" s="335"/>
      <c r="E408" s="336"/>
      <c r="F408" s="189"/>
      <c r="G408" s="152" t="s">
        <v>371</v>
      </c>
      <c r="H408" s="148"/>
      <c r="I408" s="157" t="s">
        <v>369</v>
      </c>
      <c r="J408" s="339"/>
      <c r="K408" s="124">
        <f>ROUND(-$K388*1/100,0)</f>
        <v>-10</v>
      </c>
      <c r="L408" s="189"/>
    </row>
    <row r="409" spans="1:12" ht="31.5" customHeight="1" x14ac:dyDescent="0.15">
      <c r="A409" s="147" t="s">
        <v>638</v>
      </c>
      <c r="B409" s="147" t="s">
        <v>457</v>
      </c>
      <c r="C409" s="50" t="s">
        <v>1648</v>
      </c>
      <c r="D409" s="335"/>
      <c r="E409" s="336"/>
      <c r="F409" s="319" t="s">
        <v>479</v>
      </c>
      <c r="G409" s="332" t="s">
        <v>318</v>
      </c>
      <c r="H409" s="340"/>
      <c r="I409" s="307"/>
      <c r="J409" s="339"/>
      <c r="K409" s="124">
        <v>41</v>
      </c>
      <c r="L409" s="187" t="s">
        <v>10</v>
      </c>
    </row>
    <row r="410" spans="1:12" ht="31.5" customHeight="1" x14ac:dyDescent="0.15">
      <c r="A410" s="147" t="s">
        <v>638</v>
      </c>
      <c r="B410" s="147" t="s">
        <v>458</v>
      </c>
      <c r="C410" s="50" t="s">
        <v>1649</v>
      </c>
      <c r="D410" s="335"/>
      <c r="E410" s="336"/>
      <c r="F410" s="188"/>
      <c r="G410" s="59" t="s">
        <v>1524</v>
      </c>
      <c r="H410" s="148"/>
      <c r="I410" s="157" t="s">
        <v>1543</v>
      </c>
      <c r="J410" s="339"/>
      <c r="K410" s="124">
        <f>ROUND($K409*92/1000,0)</f>
        <v>4</v>
      </c>
      <c r="L410" s="188"/>
    </row>
    <row r="411" spans="1:12" ht="31.5" customHeight="1" x14ac:dyDescent="0.15">
      <c r="A411" s="147" t="s">
        <v>638</v>
      </c>
      <c r="B411" s="147" t="s">
        <v>459</v>
      </c>
      <c r="C411" s="50" t="s">
        <v>1650</v>
      </c>
      <c r="D411" s="335"/>
      <c r="E411" s="336"/>
      <c r="F411" s="188"/>
      <c r="G411" s="59" t="s">
        <v>1526</v>
      </c>
      <c r="H411" s="148"/>
      <c r="I411" s="157" t="s">
        <v>1545</v>
      </c>
      <c r="J411" s="339"/>
      <c r="K411" s="124">
        <f>ROUND($K409*90/1000,0)</f>
        <v>4</v>
      </c>
      <c r="L411" s="188"/>
    </row>
    <row r="412" spans="1:12" ht="31.5" customHeight="1" x14ac:dyDescent="0.15">
      <c r="A412" s="147" t="s">
        <v>638</v>
      </c>
      <c r="B412" s="147" t="s">
        <v>460</v>
      </c>
      <c r="C412" s="50" t="s">
        <v>1651</v>
      </c>
      <c r="D412" s="335"/>
      <c r="E412" s="336"/>
      <c r="F412" s="188"/>
      <c r="G412" s="59" t="s">
        <v>1528</v>
      </c>
      <c r="H412" s="148"/>
      <c r="I412" s="157" t="s">
        <v>1547</v>
      </c>
      <c r="J412" s="339"/>
      <c r="K412" s="124">
        <f>ROUND($K409*80/1000,0)</f>
        <v>3</v>
      </c>
      <c r="L412" s="188"/>
    </row>
    <row r="413" spans="1:12" ht="31.5" customHeight="1" x14ac:dyDescent="0.15">
      <c r="A413" s="147" t="s">
        <v>638</v>
      </c>
      <c r="B413" s="147">
        <v>7440</v>
      </c>
      <c r="C413" s="50" t="s">
        <v>1262</v>
      </c>
      <c r="D413" s="335"/>
      <c r="E413" s="336"/>
      <c r="F413" s="188"/>
      <c r="G413" s="59" t="s">
        <v>1530</v>
      </c>
      <c r="H413" s="148"/>
      <c r="I413" s="157" t="s">
        <v>612</v>
      </c>
      <c r="J413" s="339"/>
      <c r="K413" s="124">
        <f>ROUND($K409*64/1000,0)</f>
        <v>3</v>
      </c>
      <c r="L413" s="188"/>
    </row>
    <row r="414" spans="1:12" ht="31.5" customHeight="1" x14ac:dyDescent="0.15">
      <c r="A414" s="147" t="s">
        <v>638</v>
      </c>
      <c r="B414" s="147">
        <v>7441</v>
      </c>
      <c r="C414" s="50" t="s">
        <v>1263</v>
      </c>
      <c r="D414" s="335"/>
      <c r="E414" s="336"/>
      <c r="F414" s="188"/>
      <c r="G414" s="59" t="s">
        <v>1531</v>
      </c>
      <c r="H414" s="148" t="s">
        <v>527</v>
      </c>
      <c r="I414" s="157" t="s">
        <v>613</v>
      </c>
      <c r="J414" s="339"/>
      <c r="K414" s="124">
        <f>ROUND($K409*81/1000,0)</f>
        <v>3</v>
      </c>
      <c r="L414" s="188"/>
    </row>
    <row r="415" spans="1:12" ht="31.5" customHeight="1" x14ac:dyDescent="0.15">
      <c r="A415" s="147" t="s">
        <v>638</v>
      </c>
      <c r="B415" s="147">
        <v>7442</v>
      </c>
      <c r="C415" s="50" t="s">
        <v>1264</v>
      </c>
      <c r="D415" s="335"/>
      <c r="E415" s="336"/>
      <c r="F415" s="188"/>
      <c r="G415" s="152"/>
      <c r="H415" s="148" t="s">
        <v>530</v>
      </c>
      <c r="I415" s="157" t="s">
        <v>614</v>
      </c>
      <c r="J415" s="339"/>
      <c r="K415" s="124">
        <f>ROUND($K409*76/1000,0)</f>
        <v>3</v>
      </c>
      <c r="L415" s="188"/>
    </row>
    <row r="416" spans="1:12" ht="31.5" customHeight="1" x14ac:dyDescent="0.15">
      <c r="A416" s="147" t="s">
        <v>638</v>
      </c>
      <c r="B416" s="147">
        <v>7443</v>
      </c>
      <c r="C416" s="50" t="s">
        <v>1265</v>
      </c>
      <c r="D416" s="335"/>
      <c r="E416" s="336"/>
      <c r="F416" s="188"/>
      <c r="G416" s="152"/>
      <c r="H416" s="148" t="s">
        <v>532</v>
      </c>
      <c r="I416" s="157" t="s">
        <v>615</v>
      </c>
      <c r="J416" s="339"/>
      <c r="K416" s="124">
        <f>ROUND($K409*79/1000,0)</f>
        <v>3</v>
      </c>
      <c r="L416" s="188"/>
    </row>
    <row r="417" spans="1:12" ht="31.5" customHeight="1" x14ac:dyDescent="0.15">
      <c r="A417" s="147" t="s">
        <v>638</v>
      </c>
      <c r="B417" s="147">
        <v>7444</v>
      </c>
      <c r="C417" s="50" t="s">
        <v>1266</v>
      </c>
      <c r="D417" s="335"/>
      <c r="E417" s="336"/>
      <c r="F417" s="188"/>
      <c r="G417" s="152"/>
      <c r="H417" s="148" t="s">
        <v>534</v>
      </c>
      <c r="I417" s="157" t="s">
        <v>616</v>
      </c>
      <c r="J417" s="339"/>
      <c r="K417" s="124">
        <f>ROUND($K409*74/1000,0)</f>
        <v>3</v>
      </c>
      <c r="L417" s="188"/>
    </row>
    <row r="418" spans="1:12" ht="31.5" customHeight="1" x14ac:dyDescent="0.15">
      <c r="A418" s="147" t="s">
        <v>638</v>
      </c>
      <c r="B418" s="147">
        <v>7445</v>
      </c>
      <c r="C418" s="50" t="s">
        <v>1267</v>
      </c>
      <c r="D418" s="335"/>
      <c r="E418" s="336"/>
      <c r="F418" s="188"/>
      <c r="G418" s="152"/>
      <c r="H418" s="148" t="s">
        <v>536</v>
      </c>
      <c r="I418" s="157" t="s">
        <v>617</v>
      </c>
      <c r="J418" s="339"/>
      <c r="K418" s="124">
        <f>ROUND($K409*65/1000,0)</f>
        <v>3</v>
      </c>
      <c r="L418" s="188"/>
    </row>
    <row r="419" spans="1:12" ht="31.5" customHeight="1" x14ac:dyDescent="0.15">
      <c r="A419" s="147" t="s">
        <v>638</v>
      </c>
      <c r="B419" s="147">
        <v>7446</v>
      </c>
      <c r="C419" s="50" t="s">
        <v>1268</v>
      </c>
      <c r="D419" s="335"/>
      <c r="E419" s="336"/>
      <c r="F419" s="188"/>
      <c r="G419" s="152"/>
      <c r="H419" s="148" t="s">
        <v>538</v>
      </c>
      <c r="I419" s="157" t="s">
        <v>618</v>
      </c>
      <c r="J419" s="339"/>
      <c r="K419" s="124">
        <f>ROUND($K409*63/1000,0)</f>
        <v>3</v>
      </c>
      <c r="L419" s="188"/>
    </row>
    <row r="420" spans="1:12" ht="31.5" customHeight="1" x14ac:dyDescent="0.15">
      <c r="A420" s="147" t="s">
        <v>638</v>
      </c>
      <c r="B420" s="147">
        <v>7447</v>
      </c>
      <c r="C420" s="50" t="s">
        <v>1269</v>
      </c>
      <c r="D420" s="335"/>
      <c r="E420" s="336"/>
      <c r="F420" s="188"/>
      <c r="G420" s="152"/>
      <c r="H420" s="148" t="s">
        <v>540</v>
      </c>
      <c r="I420" s="157" t="s">
        <v>619</v>
      </c>
      <c r="J420" s="339"/>
      <c r="K420" s="124">
        <f>ROUND($K409*56/1000,0)</f>
        <v>2</v>
      </c>
      <c r="L420" s="188"/>
    </row>
    <row r="421" spans="1:12" ht="31.5" customHeight="1" x14ac:dyDescent="0.15">
      <c r="A421" s="147" t="s">
        <v>638</v>
      </c>
      <c r="B421" s="147">
        <v>7448</v>
      </c>
      <c r="C421" s="50" t="s">
        <v>1270</v>
      </c>
      <c r="D421" s="335"/>
      <c r="E421" s="336"/>
      <c r="F421" s="188"/>
      <c r="G421" s="152"/>
      <c r="H421" s="148" t="s">
        <v>542</v>
      </c>
      <c r="I421" s="157" t="s">
        <v>620</v>
      </c>
      <c r="J421" s="339"/>
      <c r="K421" s="124">
        <f>ROUND($K409*69/1000,0)</f>
        <v>3</v>
      </c>
      <c r="L421" s="188"/>
    </row>
    <row r="422" spans="1:12" ht="31.5" customHeight="1" x14ac:dyDescent="0.15">
      <c r="A422" s="147" t="s">
        <v>638</v>
      </c>
      <c r="B422" s="147">
        <v>7449</v>
      </c>
      <c r="C422" s="50" t="s">
        <v>1271</v>
      </c>
      <c r="D422" s="335"/>
      <c r="E422" s="336"/>
      <c r="F422" s="188"/>
      <c r="G422" s="152"/>
      <c r="H422" s="148" t="s">
        <v>544</v>
      </c>
      <c r="I422" s="157" t="s">
        <v>621</v>
      </c>
      <c r="J422" s="339"/>
      <c r="K422" s="124">
        <f>ROUND($K409*54/1000,0)</f>
        <v>2</v>
      </c>
      <c r="L422" s="188"/>
    </row>
    <row r="423" spans="1:12" ht="31.5" customHeight="1" x14ac:dyDescent="0.15">
      <c r="A423" s="147" t="s">
        <v>638</v>
      </c>
      <c r="B423" s="147">
        <v>7450</v>
      </c>
      <c r="C423" s="50" t="s">
        <v>1272</v>
      </c>
      <c r="D423" s="335"/>
      <c r="E423" s="336"/>
      <c r="F423" s="188"/>
      <c r="G423" s="152"/>
      <c r="H423" s="148" t="s">
        <v>546</v>
      </c>
      <c r="I423" s="157" t="s">
        <v>622</v>
      </c>
      <c r="J423" s="339"/>
      <c r="K423" s="124">
        <f>ROUND($K409*45/1000,0)</f>
        <v>2</v>
      </c>
      <c r="L423" s="188"/>
    </row>
    <row r="424" spans="1:12" ht="31.5" customHeight="1" x14ac:dyDescent="0.15">
      <c r="A424" s="147" t="s">
        <v>638</v>
      </c>
      <c r="B424" s="147">
        <v>7451</v>
      </c>
      <c r="C424" s="50" t="s">
        <v>1273</v>
      </c>
      <c r="D424" s="335"/>
      <c r="E424" s="336"/>
      <c r="F424" s="188"/>
      <c r="G424" s="152"/>
      <c r="H424" s="148" t="s">
        <v>548</v>
      </c>
      <c r="I424" s="157" t="s">
        <v>623</v>
      </c>
      <c r="J424" s="339"/>
      <c r="K424" s="124">
        <f>ROUND($K409*53/1000,0)</f>
        <v>2</v>
      </c>
      <c r="L424" s="188"/>
    </row>
    <row r="425" spans="1:12" ht="31.5" customHeight="1" x14ac:dyDescent="0.15">
      <c r="A425" s="147" t="s">
        <v>638</v>
      </c>
      <c r="B425" s="147">
        <v>7452</v>
      </c>
      <c r="C425" s="50" t="s">
        <v>1274</v>
      </c>
      <c r="D425" s="335"/>
      <c r="E425" s="336"/>
      <c r="F425" s="188"/>
      <c r="G425" s="152"/>
      <c r="H425" s="148" t="s">
        <v>550</v>
      </c>
      <c r="I425" s="157" t="s">
        <v>624</v>
      </c>
      <c r="J425" s="339"/>
      <c r="K425" s="124">
        <f>ROUND($K409*43/1000,0)</f>
        <v>2</v>
      </c>
      <c r="L425" s="188"/>
    </row>
    <row r="426" spans="1:12" ht="31.5" customHeight="1" x14ac:dyDescent="0.15">
      <c r="A426" s="147" t="s">
        <v>638</v>
      </c>
      <c r="B426" s="147">
        <v>7453</v>
      </c>
      <c r="C426" s="50" t="s">
        <v>1275</v>
      </c>
      <c r="D426" s="335"/>
      <c r="E426" s="336"/>
      <c r="F426" s="188"/>
      <c r="G426" s="152"/>
      <c r="H426" s="148" t="s">
        <v>552</v>
      </c>
      <c r="I426" s="157" t="s">
        <v>625</v>
      </c>
      <c r="J426" s="339"/>
      <c r="K426" s="124">
        <f>ROUND($K409*44/1000,0)</f>
        <v>2</v>
      </c>
      <c r="L426" s="188"/>
    </row>
    <row r="427" spans="1:12" ht="31.5" customHeight="1" x14ac:dyDescent="0.15">
      <c r="A427" s="147" t="s">
        <v>638</v>
      </c>
      <c r="B427" s="147">
        <v>7454</v>
      </c>
      <c r="C427" s="50" t="s">
        <v>1276</v>
      </c>
      <c r="D427" s="335"/>
      <c r="E427" s="336"/>
      <c r="F427" s="188"/>
      <c r="G427" s="152"/>
      <c r="H427" s="148" t="s">
        <v>554</v>
      </c>
      <c r="I427" s="157" t="s">
        <v>626</v>
      </c>
      <c r="J427" s="339"/>
      <c r="K427" s="124">
        <f>ROUND($K409*33/1000,0)</f>
        <v>1</v>
      </c>
      <c r="L427" s="188"/>
    </row>
    <row r="428" spans="1:12" ht="31.5" customHeight="1" x14ac:dyDescent="0.15">
      <c r="A428" s="147" t="s">
        <v>638</v>
      </c>
      <c r="B428" s="147">
        <v>8420</v>
      </c>
      <c r="C428" s="50" t="s">
        <v>1652</v>
      </c>
      <c r="D428" s="335"/>
      <c r="E428" s="336"/>
      <c r="F428" s="188"/>
      <c r="G428" s="152" t="s">
        <v>326</v>
      </c>
      <c r="H428" s="148"/>
      <c r="I428" s="157" t="s">
        <v>369</v>
      </c>
      <c r="J428" s="339"/>
      <c r="K428" s="124">
        <v>-1</v>
      </c>
      <c r="L428" s="188"/>
    </row>
    <row r="429" spans="1:12" ht="31.5" customHeight="1" x14ac:dyDescent="0.15">
      <c r="A429" s="147" t="s">
        <v>638</v>
      </c>
      <c r="B429" s="147">
        <v>9420</v>
      </c>
      <c r="C429" s="50" t="s">
        <v>1653</v>
      </c>
      <c r="D429" s="335"/>
      <c r="E429" s="336"/>
      <c r="F429" s="188"/>
      <c r="G429" s="152" t="s">
        <v>371</v>
      </c>
      <c r="H429" s="148"/>
      <c r="I429" s="157" t="s">
        <v>369</v>
      </c>
      <c r="J429" s="339"/>
      <c r="K429" s="124">
        <v>-1</v>
      </c>
      <c r="L429" s="188"/>
    </row>
    <row r="430" spans="1:12" s="127" customFormat="1" ht="31.5" customHeight="1" x14ac:dyDescent="0.15">
      <c r="A430" s="147" t="s">
        <v>638</v>
      </c>
      <c r="B430" s="147">
        <v>2467</v>
      </c>
      <c r="C430" s="50" t="s">
        <v>1654</v>
      </c>
      <c r="D430" s="335"/>
      <c r="E430" s="336"/>
      <c r="F430" s="188"/>
      <c r="G430" s="332" t="s">
        <v>503</v>
      </c>
      <c r="H430" s="340"/>
      <c r="I430" s="307"/>
      <c r="J430" s="339"/>
      <c r="K430" s="124">
        <v>33</v>
      </c>
      <c r="L430" s="188"/>
    </row>
    <row r="431" spans="1:12" s="127" customFormat="1" ht="31.5" customHeight="1" x14ac:dyDescent="0.15">
      <c r="A431" s="147" t="s">
        <v>638</v>
      </c>
      <c r="B431" s="147" t="s">
        <v>461</v>
      </c>
      <c r="C431" s="50" t="s">
        <v>1655</v>
      </c>
      <c r="D431" s="335"/>
      <c r="E431" s="336"/>
      <c r="F431" s="188"/>
      <c r="G431" s="59" t="s">
        <v>1524</v>
      </c>
      <c r="H431" s="148"/>
      <c r="I431" s="157" t="s">
        <v>1543</v>
      </c>
      <c r="J431" s="339"/>
      <c r="K431" s="124">
        <f>ROUND($K430*92/1000,0)</f>
        <v>3</v>
      </c>
      <c r="L431" s="188"/>
    </row>
    <row r="432" spans="1:12" s="127" customFormat="1" ht="31.5" customHeight="1" x14ac:dyDescent="0.15">
      <c r="A432" s="147" t="s">
        <v>638</v>
      </c>
      <c r="B432" s="147" t="s">
        <v>462</v>
      </c>
      <c r="C432" s="50" t="s">
        <v>1656</v>
      </c>
      <c r="D432" s="335"/>
      <c r="E432" s="336"/>
      <c r="F432" s="188"/>
      <c r="G432" s="59" t="s">
        <v>1526</v>
      </c>
      <c r="H432" s="148"/>
      <c r="I432" s="157" t="s">
        <v>1545</v>
      </c>
      <c r="J432" s="339"/>
      <c r="K432" s="124">
        <f>ROUND($K430*90/1000,0)</f>
        <v>3</v>
      </c>
      <c r="L432" s="188"/>
    </row>
    <row r="433" spans="1:12" s="127" customFormat="1" ht="31.5" customHeight="1" x14ac:dyDescent="0.15">
      <c r="A433" s="147" t="s">
        <v>638</v>
      </c>
      <c r="B433" s="147">
        <v>2470</v>
      </c>
      <c r="C433" s="50" t="s">
        <v>1657</v>
      </c>
      <c r="D433" s="335"/>
      <c r="E433" s="336"/>
      <c r="F433" s="188"/>
      <c r="G433" s="59" t="s">
        <v>1528</v>
      </c>
      <c r="H433" s="148"/>
      <c r="I433" s="157" t="s">
        <v>1547</v>
      </c>
      <c r="J433" s="339"/>
      <c r="K433" s="124">
        <f>ROUND($K430*80/1000,0)</f>
        <v>3</v>
      </c>
      <c r="L433" s="188"/>
    </row>
    <row r="434" spans="1:12" s="127" customFormat="1" ht="31.5" customHeight="1" x14ac:dyDescent="0.15">
      <c r="A434" s="147" t="s">
        <v>638</v>
      </c>
      <c r="B434" s="147">
        <v>7460</v>
      </c>
      <c r="C434" s="50" t="s">
        <v>1277</v>
      </c>
      <c r="D434" s="335"/>
      <c r="E434" s="336"/>
      <c r="F434" s="188"/>
      <c r="G434" s="59" t="s">
        <v>1530</v>
      </c>
      <c r="H434" s="148"/>
      <c r="I434" s="157" t="s">
        <v>612</v>
      </c>
      <c r="J434" s="339"/>
      <c r="K434" s="124">
        <f>ROUND($K430*64/1000,0)</f>
        <v>2</v>
      </c>
      <c r="L434" s="188"/>
    </row>
    <row r="435" spans="1:12" s="127" customFormat="1" ht="31.5" customHeight="1" x14ac:dyDescent="0.15">
      <c r="A435" s="147" t="s">
        <v>638</v>
      </c>
      <c r="B435" s="147">
        <v>7461</v>
      </c>
      <c r="C435" s="50" t="s">
        <v>1278</v>
      </c>
      <c r="D435" s="335"/>
      <c r="E435" s="336"/>
      <c r="F435" s="188"/>
      <c r="G435" s="59" t="s">
        <v>1531</v>
      </c>
      <c r="H435" s="148" t="s">
        <v>527</v>
      </c>
      <c r="I435" s="157" t="s">
        <v>613</v>
      </c>
      <c r="J435" s="339"/>
      <c r="K435" s="124">
        <f>ROUND($K430*81/1000,0)</f>
        <v>3</v>
      </c>
      <c r="L435" s="188"/>
    </row>
    <row r="436" spans="1:12" s="127" customFormat="1" ht="31.5" customHeight="1" x14ac:dyDescent="0.15">
      <c r="A436" s="147" t="s">
        <v>638</v>
      </c>
      <c r="B436" s="147">
        <v>7462</v>
      </c>
      <c r="C436" s="50" t="s">
        <v>1279</v>
      </c>
      <c r="D436" s="335"/>
      <c r="E436" s="336"/>
      <c r="F436" s="188"/>
      <c r="G436" s="152"/>
      <c r="H436" s="148" t="s">
        <v>530</v>
      </c>
      <c r="I436" s="157" t="s">
        <v>614</v>
      </c>
      <c r="J436" s="339"/>
      <c r="K436" s="124">
        <f>ROUND($K430*76/1000,0)</f>
        <v>3</v>
      </c>
      <c r="L436" s="188"/>
    </row>
    <row r="437" spans="1:12" s="127" customFormat="1" ht="31.5" customHeight="1" x14ac:dyDescent="0.15">
      <c r="A437" s="147" t="s">
        <v>638</v>
      </c>
      <c r="B437" s="147">
        <v>7463</v>
      </c>
      <c r="C437" s="50" t="s">
        <v>1280</v>
      </c>
      <c r="D437" s="335"/>
      <c r="E437" s="336"/>
      <c r="F437" s="188"/>
      <c r="G437" s="152"/>
      <c r="H437" s="148" t="s">
        <v>532</v>
      </c>
      <c r="I437" s="157" t="s">
        <v>615</v>
      </c>
      <c r="J437" s="339"/>
      <c r="K437" s="124">
        <f>ROUND($K430*79/1000,0)</f>
        <v>3</v>
      </c>
      <c r="L437" s="188"/>
    </row>
    <row r="438" spans="1:12" s="127" customFormat="1" ht="31.5" customHeight="1" x14ac:dyDescent="0.15">
      <c r="A438" s="147" t="s">
        <v>638</v>
      </c>
      <c r="B438" s="147">
        <v>7464</v>
      </c>
      <c r="C438" s="50" t="s">
        <v>1281</v>
      </c>
      <c r="D438" s="335"/>
      <c r="E438" s="336"/>
      <c r="F438" s="188"/>
      <c r="G438" s="152"/>
      <c r="H438" s="148" t="s">
        <v>534</v>
      </c>
      <c r="I438" s="157" t="s">
        <v>616</v>
      </c>
      <c r="J438" s="339"/>
      <c r="K438" s="124">
        <f>ROUND($K430*74/1000,0)</f>
        <v>2</v>
      </c>
      <c r="L438" s="188"/>
    </row>
    <row r="439" spans="1:12" s="127" customFormat="1" ht="31.5" customHeight="1" x14ac:dyDescent="0.15">
      <c r="A439" s="147" t="s">
        <v>638</v>
      </c>
      <c r="B439" s="147">
        <v>7465</v>
      </c>
      <c r="C439" s="50" t="s">
        <v>1282</v>
      </c>
      <c r="D439" s="335"/>
      <c r="E439" s="336"/>
      <c r="F439" s="188"/>
      <c r="G439" s="152"/>
      <c r="H439" s="148" t="s">
        <v>536</v>
      </c>
      <c r="I439" s="157" t="s">
        <v>617</v>
      </c>
      <c r="J439" s="339"/>
      <c r="K439" s="124">
        <f>ROUND($K430*65/1000,0)</f>
        <v>2</v>
      </c>
      <c r="L439" s="188"/>
    </row>
    <row r="440" spans="1:12" s="127" customFormat="1" ht="31.5" customHeight="1" x14ac:dyDescent="0.15">
      <c r="A440" s="147" t="s">
        <v>638</v>
      </c>
      <c r="B440" s="147">
        <v>7466</v>
      </c>
      <c r="C440" s="50" t="s">
        <v>1283</v>
      </c>
      <c r="D440" s="335"/>
      <c r="E440" s="336"/>
      <c r="F440" s="188"/>
      <c r="G440" s="152"/>
      <c r="H440" s="148" t="s">
        <v>538</v>
      </c>
      <c r="I440" s="157" t="s">
        <v>618</v>
      </c>
      <c r="J440" s="339"/>
      <c r="K440" s="124">
        <f>ROUND($K430*63/1000,0)</f>
        <v>2</v>
      </c>
      <c r="L440" s="188"/>
    </row>
    <row r="441" spans="1:12" s="127" customFormat="1" ht="31.5" customHeight="1" x14ac:dyDescent="0.15">
      <c r="A441" s="147" t="s">
        <v>638</v>
      </c>
      <c r="B441" s="147">
        <v>7467</v>
      </c>
      <c r="C441" s="50" t="s">
        <v>1284</v>
      </c>
      <c r="D441" s="335"/>
      <c r="E441" s="336"/>
      <c r="F441" s="188"/>
      <c r="G441" s="152"/>
      <c r="H441" s="148" t="s">
        <v>540</v>
      </c>
      <c r="I441" s="157" t="s">
        <v>619</v>
      </c>
      <c r="J441" s="339"/>
      <c r="K441" s="124">
        <f>ROUND($K430*56/1000,0)</f>
        <v>2</v>
      </c>
      <c r="L441" s="188"/>
    </row>
    <row r="442" spans="1:12" s="127" customFormat="1" ht="31.5" customHeight="1" x14ac:dyDescent="0.15">
      <c r="A442" s="147" t="s">
        <v>638</v>
      </c>
      <c r="B442" s="147">
        <v>7468</v>
      </c>
      <c r="C442" s="50" t="s">
        <v>1285</v>
      </c>
      <c r="D442" s="335"/>
      <c r="E442" s="336"/>
      <c r="F442" s="188"/>
      <c r="G442" s="152"/>
      <c r="H442" s="148" t="s">
        <v>542</v>
      </c>
      <c r="I442" s="157" t="s">
        <v>620</v>
      </c>
      <c r="J442" s="339"/>
      <c r="K442" s="124">
        <f>ROUND($K430*69/1000,0)</f>
        <v>2</v>
      </c>
      <c r="L442" s="188"/>
    </row>
    <row r="443" spans="1:12" s="127" customFormat="1" ht="31.5" customHeight="1" x14ac:dyDescent="0.15">
      <c r="A443" s="147" t="s">
        <v>638</v>
      </c>
      <c r="B443" s="147">
        <v>7469</v>
      </c>
      <c r="C443" s="50" t="s">
        <v>1286</v>
      </c>
      <c r="D443" s="335"/>
      <c r="E443" s="336"/>
      <c r="F443" s="188"/>
      <c r="G443" s="152"/>
      <c r="H443" s="148" t="s">
        <v>544</v>
      </c>
      <c r="I443" s="157" t="s">
        <v>621</v>
      </c>
      <c r="J443" s="339"/>
      <c r="K443" s="124">
        <f>ROUND($K430*54/1000,0)</f>
        <v>2</v>
      </c>
      <c r="L443" s="188"/>
    </row>
    <row r="444" spans="1:12" s="127" customFormat="1" ht="31.5" customHeight="1" x14ac:dyDescent="0.15">
      <c r="A444" s="147" t="s">
        <v>638</v>
      </c>
      <c r="B444" s="147">
        <v>7470</v>
      </c>
      <c r="C444" s="50" t="s">
        <v>1287</v>
      </c>
      <c r="D444" s="335"/>
      <c r="E444" s="336"/>
      <c r="F444" s="188"/>
      <c r="G444" s="152"/>
      <c r="H444" s="148" t="s">
        <v>546</v>
      </c>
      <c r="I444" s="157" t="s">
        <v>622</v>
      </c>
      <c r="J444" s="339"/>
      <c r="K444" s="124">
        <f>ROUND($K430*45/1000,0)</f>
        <v>1</v>
      </c>
      <c r="L444" s="188"/>
    </row>
    <row r="445" spans="1:12" s="127" customFormat="1" ht="31.5" customHeight="1" x14ac:dyDescent="0.15">
      <c r="A445" s="147" t="s">
        <v>638</v>
      </c>
      <c r="B445" s="147">
        <v>7471</v>
      </c>
      <c r="C445" s="50" t="s">
        <v>1288</v>
      </c>
      <c r="D445" s="335"/>
      <c r="E445" s="336"/>
      <c r="F445" s="188"/>
      <c r="G445" s="152"/>
      <c r="H445" s="148" t="s">
        <v>548</v>
      </c>
      <c r="I445" s="157" t="s">
        <v>623</v>
      </c>
      <c r="J445" s="339"/>
      <c r="K445" s="124">
        <f>ROUND($K430*53/1000,0)</f>
        <v>2</v>
      </c>
      <c r="L445" s="188"/>
    </row>
    <row r="446" spans="1:12" s="127" customFormat="1" ht="31.5" customHeight="1" x14ac:dyDescent="0.15">
      <c r="A446" s="147" t="s">
        <v>638</v>
      </c>
      <c r="B446" s="147">
        <v>7472</v>
      </c>
      <c r="C446" s="50" t="s">
        <v>1289</v>
      </c>
      <c r="D446" s="335"/>
      <c r="E446" s="336"/>
      <c r="F446" s="188"/>
      <c r="G446" s="152"/>
      <c r="H446" s="148" t="s">
        <v>550</v>
      </c>
      <c r="I446" s="157" t="s">
        <v>624</v>
      </c>
      <c r="J446" s="339"/>
      <c r="K446" s="124">
        <f>ROUND($K430*43/1000,0)</f>
        <v>1</v>
      </c>
      <c r="L446" s="188"/>
    </row>
    <row r="447" spans="1:12" s="127" customFormat="1" ht="31.5" customHeight="1" x14ac:dyDescent="0.15">
      <c r="A447" s="147" t="s">
        <v>638</v>
      </c>
      <c r="B447" s="147">
        <v>7473</v>
      </c>
      <c r="C447" s="50" t="s">
        <v>1290</v>
      </c>
      <c r="D447" s="335"/>
      <c r="E447" s="336"/>
      <c r="F447" s="188"/>
      <c r="G447" s="152"/>
      <c r="H447" s="148" t="s">
        <v>552</v>
      </c>
      <c r="I447" s="157" t="s">
        <v>625</v>
      </c>
      <c r="J447" s="339"/>
      <c r="K447" s="124">
        <f>ROUND($K430*44/1000,0)</f>
        <v>1</v>
      </c>
      <c r="L447" s="188"/>
    </row>
    <row r="448" spans="1:12" s="127" customFormat="1" ht="31.5" customHeight="1" x14ac:dyDescent="0.15">
      <c r="A448" s="147" t="s">
        <v>638</v>
      </c>
      <c r="B448" s="147">
        <v>7474</v>
      </c>
      <c r="C448" s="50" t="s">
        <v>1291</v>
      </c>
      <c r="D448" s="335"/>
      <c r="E448" s="336"/>
      <c r="F448" s="188"/>
      <c r="G448" s="152"/>
      <c r="H448" s="148" t="s">
        <v>554</v>
      </c>
      <c r="I448" s="157" t="s">
        <v>626</v>
      </c>
      <c r="J448" s="339"/>
      <c r="K448" s="124">
        <f>ROUND($K430*33/1000,0)</f>
        <v>1</v>
      </c>
      <c r="L448" s="188"/>
    </row>
    <row r="449" spans="1:12" s="127" customFormat="1" ht="31.5" customHeight="1" x14ac:dyDescent="0.15">
      <c r="A449" s="147" t="s">
        <v>638</v>
      </c>
      <c r="B449" s="147">
        <v>8520</v>
      </c>
      <c r="C449" s="50" t="s">
        <v>1658</v>
      </c>
      <c r="D449" s="335"/>
      <c r="E449" s="336"/>
      <c r="F449" s="188"/>
      <c r="G449" s="152" t="s">
        <v>326</v>
      </c>
      <c r="H449" s="148"/>
      <c r="I449" s="157" t="s">
        <v>369</v>
      </c>
      <c r="J449" s="339"/>
      <c r="K449" s="124">
        <v>-1</v>
      </c>
      <c r="L449" s="188"/>
    </row>
    <row r="450" spans="1:12" s="127" customFormat="1" ht="31.5" customHeight="1" x14ac:dyDescent="0.15">
      <c r="A450" s="147" t="s">
        <v>638</v>
      </c>
      <c r="B450" s="147">
        <v>9520</v>
      </c>
      <c r="C450" s="50" t="s">
        <v>1659</v>
      </c>
      <c r="D450" s="335"/>
      <c r="E450" s="336"/>
      <c r="F450" s="189"/>
      <c r="G450" s="152" t="s">
        <v>371</v>
      </c>
      <c r="H450" s="148"/>
      <c r="I450" s="157" t="s">
        <v>369</v>
      </c>
      <c r="J450" s="339"/>
      <c r="K450" s="124">
        <v>-1</v>
      </c>
      <c r="L450" s="189"/>
    </row>
    <row r="451" spans="1:12" ht="31.5" customHeight="1" x14ac:dyDescent="0.15">
      <c r="A451" s="147" t="s">
        <v>638</v>
      </c>
      <c r="B451" s="147" t="s">
        <v>463</v>
      </c>
      <c r="C451" s="50" t="s">
        <v>1660</v>
      </c>
      <c r="D451" s="335"/>
      <c r="E451" s="336"/>
      <c r="F451" s="187" t="s">
        <v>26</v>
      </c>
      <c r="G451" s="332" t="s">
        <v>319</v>
      </c>
      <c r="H451" s="340"/>
      <c r="I451" s="307"/>
      <c r="J451" s="339"/>
      <c r="K451" s="124">
        <v>2535</v>
      </c>
      <c r="L451" s="187" t="s">
        <v>9</v>
      </c>
    </row>
    <row r="452" spans="1:12" ht="31.5" customHeight="1" x14ac:dyDescent="0.15">
      <c r="A452" s="147" t="s">
        <v>638</v>
      </c>
      <c r="B452" s="147" t="s">
        <v>464</v>
      </c>
      <c r="C452" s="50" t="s">
        <v>1661</v>
      </c>
      <c r="D452" s="335"/>
      <c r="E452" s="336"/>
      <c r="F452" s="188"/>
      <c r="G452" s="59" t="s">
        <v>1524</v>
      </c>
      <c r="H452" s="148"/>
      <c r="I452" s="157" t="s">
        <v>1543</v>
      </c>
      <c r="J452" s="339"/>
      <c r="K452" s="124">
        <f>ROUND($K451*92/1000,0)</f>
        <v>233</v>
      </c>
      <c r="L452" s="188"/>
    </row>
    <row r="453" spans="1:12" ht="31.5" customHeight="1" x14ac:dyDescent="0.15">
      <c r="A453" s="147" t="s">
        <v>638</v>
      </c>
      <c r="B453" s="147" t="s">
        <v>465</v>
      </c>
      <c r="C453" s="50" t="s">
        <v>1662</v>
      </c>
      <c r="D453" s="335"/>
      <c r="E453" s="336"/>
      <c r="F453" s="188"/>
      <c r="G453" s="59" t="s">
        <v>1526</v>
      </c>
      <c r="H453" s="148"/>
      <c r="I453" s="157" t="s">
        <v>1545</v>
      </c>
      <c r="J453" s="339"/>
      <c r="K453" s="124">
        <f>ROUND($K451*90/1000,0)</f>
        <v>228</v>
      </c>
      <c r="L453" s="188"/>
    </row>
    <row r="454" spans="1:12" ht="31.5" customHeight="1" x14ac:dyDescent="0.15">
      <c r="A454" s="147" t="s">
        <v>638</v>
      </c>
      <c r="B454" s="147" t="s">
        <v>466</v>
      </c>
      <c r="C454" s="50" t="s">
        <v>1663</v>
      </c>
      <c r="D454" s="335"/>
      <c r="E454" s="336"/>
      <c r="F454" s="188"/>
      <c r="G454" s="59" t="s">
        <v>1528</v>
      </c>
      <c r="H454" s="148"/>
      <c r="I454" s="157" t="s">
        <v>1547</v>
      </c>
      <c r="J454" s="339"/>
      <c r="K454" s="124">
        <f>ROUND($K451*80/1000,0)</f>
        <v>203</v>
      </c>
      <c r="L454" s="188"/>
    </row>
    <row r="455" spans="1:12" ht="31.5" customHeight="1" x14ac:dyDescent="0.15">
      <c r="A455" s="147" t="s">
        <v>638</v>
      </c>
      <c r="B455" s="147">
        <v>7480</v>
      </c>
      <c r="C455" s="50" t="s">
        <v>1292</v>
      </c>
      <c r="D455" s="335"/>
      <c r="E455" s="336"/>
      <c r="F455" s="188"/>
      <c r="G455" s="59" t="s">
        <v>1530</v>
      </c>
      <c r="H455" s="148"/>
      <c r="I455" s="157" t="s">
        <v>612</v>
      </c>
      <c r="J455" s="339"/>
      <c r="K455" s="124">
        <f>ROUND($K451*64/1000,0)</f>
        <v>162</v>
      </c>
      <c r="L455" s="188"/>
    </row>
    <row r="456" spans="1:12" ht="31.5" customHeight="1" x14ac:dyDescent="0.15">
      <c r="A456" s="147" t="s">
        <v>638</v>
      </c>
      <c r="B456" s="147">
        <v>7481</v>
      </c>
      <c r="C456" s="50" t="s">
        <v>1293</v>
      </c>
      <c r="D456" s="335"/>
      <c r="E456" s="336"/>
      <c r="F456" s="188"/>
      <c r="G456" s="59" t="s">
        <v>1531</v>
      </c>
      <c r="H456" s="148" t="s">
        <v>527</v>
      </c>
      <c r="I456" s="157" t="s">
        <v>613</v>
      </c>
      <c r="J456" s="339"/>
      <c r="K456" s="124">
        <f>ROUND($K451*81/1000,0)</f>
        <v>205</v>
      </c>
      <c r="L456" s="188"/>
    </row>
    <row r="457" spans="1:12" ht="31.5" customHeight="1" x14ac:dyDescent="0.15">
      <c r="A457" s="147" t="s">
        <v>638</v>
      </c>
      <c r="B457" s="147">
        <v>7482</v>
      </c>
      <c r="C457" s="50" t="s">
        <v>1294</v>
      </c>
      <c r="D457" s="335"/>
      <c r="E457" s="336"/>
      <c r="F457" s="188"/>
      <c r="G457" s="152"/>
      <c r="H457" s="148" t="s">
        <v>530</v>
      </c>
      <c r="I457" s="157" t="s">
        <v>614</v>
      </c>
      <c r="J457" s="339"/>
      <c r="K457" s="124">
        <f>ROUND($K451*76/1000,0)</f>
        <v>193</v>
      </c>
      <c r="L457" s="188"/>
    </row>
    <row r="458" spans="1:12" ht="31.5" customHeight="1" x14ac:dyDescent="0.15">
      <c r="A458" s="147" t="s">
        <v>638</v>
      </c>
      <c r="B458" s="147">
        <v>7483</v>
      </c>
      <c r="C458" s="50" t="s">
        <v>1295</v>
      </c>
      <c r="D458" s="335"/>
      <c r="E458" s="336"/>
      <c r="F458" s="188"/>
      <c r="G458" s="152"/>
      <c r="H458" s="148" t="s">
        <v>532</v>
      </c>
      <c r="I458" s="157" t="s">
        <v>615</v>
      </c>
      <c r="J458" s="339"/>
      <c r="K458" s="124">
        <f>ROUND($K451*79/1000,0)</f>
        <v>200</v>
      </c>
      <c r="L458" s="188"/>
    </row>
    <row r="459" spans="1:12" ht="31.5" customHeight="1" x14ac:dyDescent="0.15">
      <c r="A459" s="147" t="s">
        <v>638</v>
      </c>
      <c r="B459" s="147">
        <v>7484</v>
      </c>
      <c r="C459" s="50" t="s">
        <v>1296</v>
      </c>
      <c r="D459" s="335"/>
      <c r="E459" s="336"/>
      <c r="F459" s="188"/>
      <c r="G459" s="152"/>
      <c r="H459" s="148" t="s">
        <v>534</v>
      </c>
      <c r="I459" s="157" t="s">
        <v>616</v>
      </c>
      <c r="J459" s="339"/>
      <c r="K459" s="124">
        <f>ROUND($K451*74/1000,0)</f>
        <v>188</v>
      </c>
      <c r="L459" s="188"/>
    </row>
    <row r="460" spans="1:12" ht="31.5" customHeight="1" x14ac:dyDescent="0.15">
      <c r="A460" s="147" t="s">
        <v>638</v>
      </c>
      <c r="B460" s="147">
        <v>7485</v>
      </c>
      <c r="C460" s="50" t="s">
        <v>1297</v>
      </c>
      <c r="D460" s="335"/>
      <c r="E460" s="336"/>
      <c r="F460" s="188"/>
      <c r="G460" s="152"/>
      <c r="H460" s="148" t="s">
        <v>536</v>
      </c>
      <c r="I460" s="157" t="s">
        <v>617</v>
      </c>
      <c r="J460" s="339"/>
      <c r="K460" s="124">
        <f>ROUND($K451*65/1000,0)</f>
        <v>165</v>
      </c>
      <c r="L460" s="188"/>
    </row>
    <row r="461" spans="1:12" ht="31.5" customHeight="1" x14ac:dyDescent="0.15">
      <c r="A461" s="147" t="s">
        <v>638</v>
      </c>
      <c r="B461" s="147">
        <v>7486</v>
      </c>
      <c r="C461" s="50" t="s">
        <v>1298</v>
      </c>
      <c r="D461" s="335"/>
      <c r="E461" s="336"/>
      <c r="F461" s="188"/>
      <c r="G461" s="152"/>
      <c r="H461" s="148" t="s">
        <v>538</v>
      </c>
      <c r="I461" s="157" t="s">
        <v>618</v>
      </c>
      <c r="J461" s="339"/>
      <c r="K461" s="124">
        <f>ROUND($K451*63/1000,0)</f>
        <v>160</v>
      </c>
      <c r="L461" s="188"/>
    </row>
    <row r="462" spans="1:12" ht="31.5" customHeight="1" x14ac:dyDescent="0.15">
      <c r="A462" s="147" t="s">
        <v>638</v>
      </c>
      <c r="B462" s="147">
        <v>7487</v>
      </c>
      <c r="C462" s="50" t="s">
        <v>1299</v>
      </c>
      <c r="D462" s="335"/>
      <c r="E462" s="336"/>
      <c r="F462" s="188"/>
      <c r="G462" s="152"/>
      <c r="H462" s="148" t="s">
        <v>540</v>
      </c>
      <c r="I462" s="157" t="s">
        <v>619</v>
      </c>
      <c r="J462" s="339"/>
      <c r="K462" s="124">
        <f>ROUND($K451*56/1000,0)</f>
        <v>142</v>
      </c>
      <c r="L462" s="188"/>
    </row>
    <row r="463" spans="1:12" ht="31.5" customHeight="1" x14ac:dyDescent="0.15">
      <c r="A463" s="147" t="s">
        <v>638</v>
      </c>
      <c r="B463" s="147">
        <v>7488</v>
      </c>
      <c r="C463" s="50" t="s">
        <v>1300</v>
      </c>
      <c r="D463" s="335"/>
      <c r="E463" s="336"/>
      <c r="F463" s="188"/>
      <c r="G463" s="152"/>
      <c r="H463" s="148" t="s">
        <v>542</v>
      </c>
      <c r="I463" s="157" t="s">
        <v>620</v>
      </c>
      <c r="J463" s="339"/>
      <c r="K463" s="124">
        <f>ROUND($K451*69/1000,0)</f>
        <v>175</v>
      </c>
      <c r="L463" s="188"/>
    </row>
    <row r="464" spans="1:12" ht="31.5" customHeight="1" x14ac:dyDescent="0.15">
      <c r="A464" s="147" t="s">
        <v>638</v>
      </c>
      <c r="B464" s="147">
        <v>7489</v>
      </c>
      <c r="C464" s="50" t="s">
        <v>1301</v>
      </c>
      <c r="D464" s="335"/>
      <c r="E464" s="336"/>
      <c r="F464" s="188"/>
      <c r="G464" s="152"/>
      <c r="H464" s="148" t="s">
        <v>544</v>
      </c>
      <c r="I464" s="157" t="s">
        <v>621</v>
      </c>
      <c r="J464" s="339"/>
      <c r="K464" s="124">
        <f>ROUND($K451*54/1000,0)</f>
        <v>137</v>
      </c>
      <c r="L464" s="188"/>
    </row>
    <row r="465" spans="1:12" ht="31.5" customHeight="1" x14ac:dyDescent="0.15">
      <c r="A465" s="147" t="s">
        <v>638</v>
      </c>
      <c r="B465" s="147">
        <v>7490</v>
      </c>
      <c r="C465" s="50" t="s">
        <v>1302</v>
      </c>
      <c r="D465" s="335"/>
      <c r="E465" s="336"/>
      <c r="F465" s="188"/>
      <c r="G465" s="152"/>
      <c r="H465" s="148" t="s">
        <v>546</v>
      </c>
      <c r="I465" s="157" t="s">
        <v>622</v>
      </c>
      <c r="J465" s="339"/>
      <c r="K465" s="124">
        <f>ROUND($K451*45/1000,0)</f>
        <v>114</v>
      </c>
      <c r="L465" s="188"/>
    </row>
    <row r="466" spans="1:12" ht="31.5" customHeight="1" x14ac:dyDescent="0.15">
      <c r="A466" s="147" t="s">
        <v>638</v>
      </c>
      <c r="B466" s="147">
        <v>7491</v>
      </c>
      <c r="C466" s="50" t="s">
        <v>1303</v>
      </c>
      <c r="D466" s="335"/>
      <c r="E466" s="336"/>
      <c r="F466" s="188"/>
      <c r="G466" s="152"/>
      <c r="H466" s="148" t="s">
        <v>548</v>
      </c>
      <c r="I466" s="157" t="s">
        <v>623</v>
      </c>
      <c r="J466" s="339"/>
      <c r="K466" s="124">
        <f>ROUND($K451*53/1000,0)</f>
        <v>134</v>
      </c>
      <c r="L466" s="188"/>
    </row>
    <row r="467" spans="1:12" ht="31.5" customHeight="1" x14ac:dyDescent="0.15">
      <c r="A467" s="147" t="s">
        <v>638</v>
      </c>
      <c r="B467" s="147">
        <v>7492</v>
      </c>
      <c r="C467" s="50" t="s">
        <v>1304</v>
      </c>
      <c r="D467" s="335"/>
      <c r="E467" s="336"/>
      <c r="F467" s="188"/>
      <c r="G467" s="152"/>
      <c r="H467" s="148" t="s">
        <v>550</v>
      </c>
      <c r="I467" s="157" t="s">
        <v>624</v>
      </c>
      <c r="J467" s="339"/>
      <c r="K467" s="124">
        <f>ROUND($K451*43/1000,0)</f>
        <v>109</v>
      </c>
      <c r="L467" s="188"/>
    </row>
    <row r="468" spans="1:12" ht="31.5" customHeight="1" x14ac:dyDescent="0.15">
      <c r="A468" s="147" t="s">
        <v>638</v>
      </c>
      <c r="B468" s="147">
        <v>7493</v>
      </c>
      <c r="C468" s="50" t="s">
        <v>1305</v>
      </c>
      <c r="D468" s="335"/>
      <c r="E468" s="336"/>
      <c r="F468" s="188"/>
      <c r="G468" s="152"/>
      <c r="H468" s="148" t="s">
        <v>552</v>
      </c>
      <c r="I468" s="157" t="s">
        <v>625</v>
      </c>
      <c r="J468" s="339"/>
      <c r="K468" s="124">
        <f>ROUND($K451*44/1000,0)</f>
        <v>112</v>
      </c>
      <c r="L468" s="188"/>
    </row>
    <row r="469" spans="1:12" ht="31.5" customHeight="1" x14ac:dyDescent="0.15">
      <c r="A469" s="147" t="s">
        <v>638</v>
      </c>
      <c r="B469" s="147">
        <v>7494</v>
      </c>
      <c r="C469" s="50" t="s">
        <v>1306</v>
      </c>
      <c r="D469" s="335"/>
      <c r="E469" s="336"/>
      <c r="F469" s="188"/>
      <c r="G469" s="152"/>
      <c r="H469" s="148" t="s">
        <v>554</v>
      </c>
      <c r="I469" s="157" t="s">
        <v>626</v>
      </c>
      <c r="J469" s="339"/>
      <c r="K469" s="124">
        <f>ROUND($K451*33/1000,0)</f>
        <v>84</v>
      </c>
      <c r="L469" s="188"/>
    </row>
    <row r="470" spans="1:12" ht="31.5" customHeight="1" x14ac:dyDescent="0.15">
      <c r="A470" s="147" t="s">
        <v>638</v>
      </c>
      <c r="B470" s="147">
        <v>8421</v>
      </c>
      <c r="C470" s="50" t="s">
        <v>1664</v>
      </c>
      <c r="D470" s="335"/>
      <c r="E470" s="336"/>
      <c r="F470" s="188"/>
      <c r="G470" s="152" t="s">
        <v>326</v>
      </c>
      <c r="H470" s="148"/>
      <c r="I470" s="157" t="s">
        <v>369</v>
      </c>
      <c r="J470" s="339"/>
      <c r="K470" s="124">
        <f>ROUND(-$K451*1/100,0)</f>
        <v>-25</v>
      </c>
      <c r="L470" s="188"/>
    </row>
    <row r="471" spans="1:12" ht="31.5" customHeight="1" x14ac:dyDescent="0.15">
      <c r="A471" s="147" t="s">
        <v>638</v>
      </c>
      <c r="B471" s="147">
        <v>9421</v>
      </c>
      <c r="C471" s="50" t="s">
        <v>1665</v>
      </c>
      <c r="D471" s="335"/>
      <c r="E471" s="336"/>
      <c r="F471" s="188"/>
      <c r="G471" s="152" t="s">
        <v>371</v>
      </c>
      <c r="H471" s="148"/>
      <c r="I471" s="157" t="s">
        <v>369</v>
      </c>
      <c r="J471" s="339"/>
      <c r="K471" s="124">
        <f>ROUND(-$K451*1/100,0)</f>
        <v>-25</v>
      </c>
      <c r="L471" s="188"/>
    </row>
    <row r="472" spans="1:12" ht="31.5" customHeight="1" x14ac:dyDescent="0.15">
      <c r="A472" s="147" t="s">
        <v>638</v>
      </c>
      <c r="B472" s="147" t="s">
        <v>467</v>
      </c>
      <c r="C472" s="50" t="s">
        <v>1666</v>
      </c>
      <c r="D472" s="335"/>
      <c r="E472" s="336"/>
      <c r="F472" s="188"/>
      <c r="G472" s="332" t="s">
        <v>504</v>
      </c>
      <c r="H472" s="340"/>
      <c r="I472" s="307"/>
      <c r="J472" s="339"/>
      <c r="K472" s="124">
        <v>2008</v>
      </c>
      <c r="L472" s="188"/>
    </row>
    <row r="473" spans="1:12" ht="31.5" customHeight="1" x14ac:dyDescent="0.15">
      <c r="A473" s="147" t="s">
        <v>638</v>
      </c>
      <c r="B473" s="147" t="s">
        <v>468</v>
      </c>
      <c r="C473" s="50" t="s">
        <v>1667</v>
      </c>
      <c r="D473" s="335"/>
      <c r="E473" s="336"/>
      <c r="F473" s="188"/>
      <c r="G473" s="59" t="s">
        <v>1524</v>
      </c>
      <c r="H473" s="148"/>
      <c r="I473" s="157" t="s">
        <v>1543</v>
      </c>
      <c r="J473" s="339"/>
      <c r="K473" s="124">
        <f>ROUND($K472*92/1000,0)</f>
        <v>185</v>
      </c>
      <c r="L473" s="188"/>
    </row>
    <row r="474" spans="1:12" ht="31.5" customHeight="1" x14ac:dyDescent="0.15">
      <c r="A474" s="147" t="s">
        <v>638</v>
      </c>
      <c r="B474" s="147" t="s">
        <v>469</v>
      </c>
      <c r="C474" s="50" t="s">
        <v>1668</v>
      </c>
      <c r="D474" s="335"/>
      <c r="E474" s="336"/>
      <c r="F474" s="188"/>
      <c r="G474" s="59" t="s">
        <v>1526</v>
      </c>
      <c r="H474" s="148"/>
      <c r="I474" s="157" t="s">
        <v>1545</v>
      </c>
      <c r="J474" s="339"/>
      <c r="K474" s="124">
        <f>ROUND($K472*90/1000,0)</f>
        <v>181</v>
      </c>
      <c r="L474" s="188"/>
    </row>
    <row r="475" spans="1:12" ht="31.5" customHeight="1" x14ac:dyDescent="0.15">
      <c r="A475" s="147" t="s">
        <v>638</v>
      </c>
      <c r="B475" s="147" t="s">
        <v>470</v>
      </c>
      <c r="C475" s="50" t="s">
        <v>1669</v>
      </c>
      <c r="D475" s="335"/>
      <c r="E475" s="336"/>
      <c r="F475" s="188"/>
      <c r="G475" s="59" t="s">
        <v>1528</v>
      </c>
      <c r="H475" s="148"/>
      <c r="I475" s="157" t="s">
        <v>1547</v>
      </c>
      <c r="J475" s="339"/>
      <c r="K475" s="124">
        <f>ROUND($K472*80/1000,0)</f>
        <v>161</v>
      </c>
      <c r="L475" s="188"/>
    </row>
    <row r="476" spans="1:12" ht="31.5" customHeight="1" x14ac:dyDescent="0.15">
      <c r="A476" s="147" t="s">
        <v>638</v>
      </c>
      <c r="B476" s="147">
        <v>7500</v>
      </c>
      <c r="C476" s="50" t="s">
        <v>1307</v>
      </c>
      <c r="D476" s="335"/>
      <c r="E476" s="336"/>
      <c r="F476" s="188"/>
      <c r="G476" s="59" t="s">
        <v>1530</v>
      </c>
      <c r="H476" s="148"/>
      <c r="I476" s="157" t="s">
        <v>612</v>
      </c>
      <c r="J476" s="339"/>
      <c r="K476" s="124">
        <f>ROUND($K472*64/1000,0)</f>
        <v>129</v>
      </c>
      <c r="L476" s="188"/>
    </row>
    <row r="477" spans="1:12" ht="31.5" customHeight="1" x14ac:dyDescent="0.15">
      <c r="A477" s="147" t="s">
        <v>638</v>
      </c>
      <c r="B477" s="147">
        <v>7501</v>
      </c>
      <c r="C477" s="50" t="s">
        <v>1308</v>
      </c>
      <c r="D477" s="335"/>
      <c r="E477" s="336"/>
      <c r="F477" s="188"/>
      <c r="G477" s="59" t="s">
        <v>1531</v>
      </c>
      <c r="H477" s="148" t="s">
        <v>527</v>
      </c>
      <c r="I477" s="157" t="s">
        <v>613</v>
      </c>
      <c r="J477" s="339"/>
      <c r="K477" s="124">
        <f>ROUND($K472*81/1000,0)</f>
        <v>163</v>
      </c>
      <c r="L477" s="188"/>
    </row>
    <row r="478" spans="1:12" ht="31.5" customHeight="1" x14ac:dyDescent="0.15">
      <c r="A478" s="147" t="s">
        <v>638</v>
      </c>
      <c r="B478" s="147">
        <v>7502</v>
      </c>
      <c r="C478" s="50" t="s">
        <v>1309</v>
      </c>
      <c r="D478" s="335"/>
      <c r="E478" s="336"/>
      <c r="F478" s="188"/>
      <c r="G478" s="152"/>
      <c r="H478" s="148" t="s">
        <v>530</v>
      </c>
      <c r="I478" s="157" t="s">
        <v>614</v>
      </c>
      <c r="J478" s="339"/>
      <c r="K478" s="124">
        <f>ROUND($K472*76/1000,0)</f>
        <v>153</v>
      </c>
      <c r="L478" s="188"/>
    </row>
    <row r="479" spans="1:12" ht="31.5" customHeight="1" x14ac:dyDescent="0.15">
      <c r="A479" s="147" t="s">
        <v>638</v>
      </c>
      <c r="B479" s="147">
        <v>7503</v>
      </c>
      <c r="C479" s="50" t="s">
        <v>1310</v>
      </c>
      <c r="D479" s="335"/>
      <c r="E479" s="336"/>
      <c r="F479" s="188"/>
      <c r="G479" s="152"/>
      <c r="H479" s="148" t="s">
        <v>532</v>
      </c>
      <c r="I479" s="157" t="s">
        <v>615</v>
      </c>
      <c r="J479" s="339"/>
      <c r="K479" s="124">
        <f>ROUND($K472*79/1000,0)</f>
        <v>159</v>
      </c>
      <c r="L479" s="188"/>
    </row>
    <row r="480" spans="1:12" ht="31.5" customHeight="1" x14ac:dyDescent="0.15">
      <c r="A480" s="147" t="s">
        <v>638</v>
      </c>
      <c r="B480" s="147">
        <v>7504</v>
      </c>
      <c r="C480" s="50" t="s">
        <v>1311</v>
      </c>
      <c r="D480" s="335"/>
      <c r="E480" s="336"/>
      <c r="F480" s="188"/>
      <c r="G480" s="152"/>
      <c r="H480" s="148" t="s">
        <v>534</v>
      </c>
      <c r="I480" s="157" t="s">
        <v>616</v>
      </c>
      <c r="J480" s="339"/>
      <c r="K480" s="124">
        <f>ROUND($K472*74/1000,0)</f>
        <v>149</v>
      </c>
      <c r="L480" s="188"/>
    </row>
    <row r="481" spans="1:12" ht="31.5" customHeight="1" x14ac:dyDescent="0.15">
      <c r="A481" s="147" t="s">
        <v>638</v>
      </c>
      <c r="B481" s="147">
        <v>7505</v>
      </c>
      <c r="C481" s="50" t="s">
        <v>1312</v>
      </c>
      <c r="D481" s="335"/>
      <c r="E481" s="336"/>
      <c r="F481" s="188"/>
      <c r="G481" s="152"/>
      <c r="H481" s="148" t="s">
        <v>536</v>
      </c>
      <c r="I481" s="157" t="s">
        <v>617</v>
      </c>
      <c r="J481" s="339"/>
      <c r="K481" s="124">
        <f>ROUND($K472*65/1000,0)</f>
        <v>131</v>
      </c>
      <c r="L481" s="188"/>
    </row>
    <row r="482" spans="1:12" ht="31.5" customHeight="1" x14ac:dyDescent="0.15">
      <c r="A482" s="147" t="s">
        <v>638</v>
      </c>
      <c r="B482" s="147">
        <v>7506</v>
      </c>
      <c r="C482" s="50" t="s">
        <v>1313</v>
      </c>
      <c r="D482" s="335"/>
      <c r="E482" s="336"/>
      <c r="F482" s="188"/>
      <c r="G482" s="152"/>
      <c r="H482" s="148" t="s">
        <v>538</v>
      </c>
      <c r="I482" s="157" t="s">
        <v>618</v>
      </c>
      <c r="J482" s="339"/>
      <c r="K482" s="124">
        <f>ROUND($K472*63/1000,0)</f>
        <v>127</v>
      </c>
      <c r="L482" s="188"/>
    </row>
    <row r="483" spans="1:12" ht="31.5" customHeight="1" x14ac:dyDescent="0.15">
      <c r="A483" s="147" t="s">
        <v>638</v>
      </c>
      <c r="B483" s="147">
        <v>7507</v>
      </c>
      <c r="C483" s="50" t="s">
        <v>1314</v>
      </c>
      <c r="D483" s="335"/>
      <c r="E483" s="336"/>
      <c r="F483" s="188"/>
      <c r="G483" s="152"/>
      <c r="H483" s="148" t="s">
        <v>540</v>
      </c>
      <c r="I483" s="157" t="s">
        <v>619</v>
      </c>
      <c r="J483" s="339"/>
      <c r="K483" s="124">
        <f>ROUND($K472*56/1000,0)</f>
        <v>112</v>
      </c>
      <c r="L483" s="188"/>
    </row>
    <row r="484" spans="1:12" ht="31.5" customHeight="1" x14ac:dyDescent="0.15">
      <c r="A484" s="147" t="s">
        <v>638</v>
      </c>
      <c r="B484" s="147">
        <v>7508</v>
      </c>
      <c r="C484" s="50" t="s">
        <v>1315</v>
      </c>
      <c r="D484" s="335"/>
      <c r="E484" s="336"/>
      <c r="F484" s="188"/>
      <c r="G484" s="152"/>
      <c r="H484" s="148" t="s">
        <v>542</v>
      </c>
      <c r="I484" s="157" t="s">
        <v>620</v>
      </c>
      <c r="J484" s="339"/>
      <c r="K484" s="124">
        <f>ROUND($K472*69/1000,0)</f>
        <v>139</v>
      </c>
      <c r="L484" s="188"/>
    </row>
    <row r="485" spans="1:12" ht="31.5" customHeight="1" x14ac:dyDescent="0.15">
      <c r="A485" s="147" t="s">
        <v>638</v>
      </c>
      <c r="B485" s="147">
        <v>7509</v>
      </c>
      <c r="C485" s="50" t="s">
        <v>1316</v>
      </c>
      <c r="D485" s="335"/>
      <c r="E485" s="336"/>
      <c r="F485" s="188"/>
      <c r="G485" s="152"/>
      <c r="H485" s="148" t="s">
        <v>544</v>
      </c>
      <c r="I485" s="157" t="s">
        <v>621</v>
      </c>
      <c r="J485" s="339"/>
      <c r="K485" s="124">
        <f>ROUND($K472*54/1000,0)</f>
        <v>108</v>
      </c>
      <c r="L485" s="188"/>
    </row>
    <row r="486" spans="1:12" ht="31.5" customHeight="1" x14ac:dyDescent="0.15">
      <c r="A486" s="147" t="s">
        <v>638</v>
      </c>
      <c r="B486" s="147">
        <v>7510</v>
      </c>
      <c r="C486" s="50" t="s">
        <v>1317</v>
      </c>
      <c r="D486" s="335"/>
      <c r="E486" s="336"/>
      <c r="F486" s="188"/>
      <c r="G486" s="152"/>
      <c r="H486" s="148" t="s">
        <v>546</v>
      </c>
      <c r="I486" s="157" t="s">
        <v>622</v>
      </c>
      <c r="J486" s="339"/>
      <c r="K486" s="124">
        <f>ROUND($K472*45/1000,0)</f>
        <v>90</v>
      </c>
      <c r="L486" s="188"/>
    </row>
    <row r="487" spans="1:12" ht="31.5" customHeight="1" x14ac:dyDescent="0.15">
      <c r="A487" s="147" t="s">
        <v>638</v>
      </c>
      <c r="B487" s="147">
        <v>7511</v>
      </c>
      <c r="C487" s="50" t="s">
        <v>1318</v>
      </c>
      <c r="D487" s="335"/>
      <c r="E487" s="336"/>
      <c r="F487" s="188"/>
      <c r="G487" s="152"/>
      <c r="H487" s="148" t="s">
        <v>548</v>
      </c>
      <c r="I487" s="157" t="s">
        <v>623</v>
      </c>
      <c r="J487" s="339"/>
      <c r="K487" s="124">
        <f>ROUND($K472*53/1000,0)</f>
        <v>106</v>
      </c>
      <c r="L487" s="188"/>
    </row>
    <row r="488" spans="1:12" ht="31.5" customHeight="1" x14ac:dyDescent="0.15">
      <c r="A488" s="147" t="s">
        <v>638</v>
      </c>
      <c r="B488" s="147">
        <v>7512</v>
      </c>
      <c r="C488" s="50" t="s">
        <v>1319</v>
      </c>
      <c r="D488" s="335"/>
      <c r="E488" s="336"/>
      <c r="F488" s="188"/>
      <c r="G488" s="152"/>
      <c r="H488" s="148" t="s">
        <v>550</v>
      </c>
      <c r="I488" s="157" t="s">
        <v>624</v>
      </c>
      <c r="J488" s="339"/>
      <c r="K488" s="124">
        <f>ROUND($K472*43/1000,0)</f>
        <v>86</v>
      </c>
      <c r="L488" s="188"/>
    </row>
    <row r="489" spans="1:12" ht="31.5" customHeight="1" x14ac:dyDescent="0.15">
      <c r="A489" s="147" t="s">
        <v>638</v>
      </c>
      <c r="B489" s="147">
        <v>7513</v>
      </c>
      <c r="C489" s="50" t="s">
        <v>1320</v>
      </c>
      <c r="D489" s="335"/>
      <c r="E489" s="336"/>
      <c r="F489" s="188"/>
      <c r="G489" s="152"/>
      <c r="H489" s="148" t="s">
        <v>552</v>
      </c>
      <c r="I489" s="157" t="s">
        <v>625</v>
      </c>
      <c r="J489" s="339"/>
      <c r="K489" s="124">
        <f>ROUND($K472*44/1000,0)</f>
        <v>88</v>
      </c>
      <c r="L489" s="188"/>
    </row>
    <row r="490" spans="1:12" ht="31.5" customHeight="1" x14ac:dyDescent="0.15">
      <c r="A490" s="147" t="s">
        <v>638</v>
      </c>
      <c r="B490" s="147">
        <v>7514</v>
      </c>
      <c r="C490" s="50" t="s">
        <v>1321</v>
      </c>
      <c r="D490" s="335"/>
      <c r="E490" s="336"/>
      <c r="F490" s="188"/>
      <c r="G490" s="152"/>
      <c r="H490" s="148" t="s">
        <v>554</v>
      </c>
      <c r="I490" s="157" t="s">
        <v>626</v>
      </c>
      <c r="J490" s="339"/>
      <c r="K490" s="124">
        <f>ROUND($K472*33/1000,0)</f>
        <v>66</v>
      </c>
      <c r="L490" s="188"/>
    </row>
    <row r="491" spans="1:12" ht="31.5" customHeight="1" x14ac:dyDescent="0.15">
      <c r="A491" s="147" t="s">
        <v>638</v>
      </c>
      <c r="B491" s="147">
        <v>8521</v>
      </c>
      <c r="C491" s="50" t="s">
        <v>1670</v>
      </c>
      <c r="D491" s="335"/>
      <c r="E491" s="336"/>
      <c r="F491" s="188"/>
      <c r="G491" s="152" t="s">
        <v>326</v>
      </c>
      <c r="H491" s="148"/>
      <c r="I491" s="157" t="s">
        <v>369</v>
      </c>
      <c r="J491" s="339"/>
      <c r="K491" s="124">
        <f>ROUND(-$K472*1/100,0)</f>
        <v>-20</v>
      </c>
      <c r="L491" s="188"/>
    </row>
    <row r="492" spans="1:12" ht="31.5" customHeight="1" x14ac:dyDescent="0.15">
      <c r="A492" s="147" t="s">
        <v>638</v>
      </c>
      <c r="B492" s="147">
        <v>9521</v>
      </c>
      <c r="C492" s="50" t="s">
        <v>1671</v>
      </c>
      <c r="D492" s="335"/>
      <c r="E492" s="336"/>
      <c r="F492" s="189"/>
      <c r="G492" s="152" t="s">
        <v>371</v>
      </c>
      <c r="H492" s="148"/>
      <c r="I492" s="157" t="s">
        <v>369</v>
      </c>
      <c r="J492" s="339"/>
      <c r="K492" s="124">
        <f>ROUND(-$K472*1/100,0)</f>
        <v>-20</v>
      </c>
      <c r="L492" s="189"/>
    </row>
    <row r="493" spans="1:12" ht="31.5" customHeight="1" x14ac:dyDescent="0.15">
      <c r="A493" s="147" t="s">
        <v>638</v>
      </c>
      <c r="B493" s="147" t="s">
        <v>471</v>
      </c>
      <c r="C493" s="50" t="s">
        <v>1672</v>
      </c>
      <c r="D493" s="335"/>
      <c r="E493" s="336"/>
      <c r="F493" s="319" t="s">
        <v>481</v>
      </c>
      <c r="G493" s="332" t="s">
        <v>320</v>
      </c>
      <c r="H493" s="340"/>
      <c r="I493" s="307"/>
      <c r="J493" s="339"/>
      <c r="K493" s="124">
        <v>83</v>
      </c>
      <c r="L493" s="187" t="s">
        <v>10</v>
      </c>
    </row>
    <row r="494" spans="1:12" ht="31.5" customHeight="1" x14ac:dyDescent="0.15">
      <c r="A494" s="147" t="s">
        <v>638</v>
      </c>
      <c r="B494" s="147" t="s">
        <v>472</v>
      </c>
      <c r="C494" s="50" t="s">
        <v>1673</v>
      </c>
      <c r="D494" s="335"/>
      <c r="E494" s="336"/>
      <c r="F494" s="188"/>
      <c r="G494" s="59" t="s">
        <v>1524</v>
      </c>
      <c r="H494" s="148"/>
      <c r="I494" s="157" t="s">
        <v>1543</v>
      </c>
      <c r="J494" s="339"/>
      <c r="K494" s="124">
        <f>ROUND($K493*92/1000,0)</f>
        <v>8</v>
      </c>
      <c r="L494" s="188"/>
    </row>
    <row r="495" spans="1:12" ht="31.5" customHeight="1" x14ac:dyDescent="0.15">
      <c r="A495" s="147" t="s">
        <v>638</v>
      </c>
      <c r="B495" s="147" t="s">
        <v>473</v>
      </c>
      <c r="C495" s="50" t="s">
        <v>1674</v>
      </c>
      <c r="D495" s="335"/>
      <c r="E495" s="336"/>
      <c r="F495" s="188"/>
      <c r="G495" s="59" t="s">
        <v>1526</v>
      </c>
      <c r="H495" s="148"/>
      <c r="I495" s="157" t="s">
        <v>1545</v>
      </c>
      <c r="J495" s="339"/>
      <c r="K495" s="124">
        <f>ROUND($K493*90/1000,0)</f>
        <v>7</v>
      </c>
      <c r="L495" s="188"/>
    </row>
    <row r="496" spans="1:12" ht="31.5" customHeight="1" x14ac:dyDescent="0.15">
      <c r="A496" s="147" t="s">
        <v>638</v>
      </c>
      <c r="B496" s="147" t="s">
        <v>474</v>
      </c>
      <c r="C496" s="50" t="s">
        <v>1675</v>
      </c>
      <c r="D496" s="335"/>
      <c r="E496" s="336"/>
      <c r="F496" s="188"/>
      <c r="G496" s="59" t="s">
        <v>1528</v>
      </c>
      <c r="H496" s="148"/>
      <c r="I496" s="157" t="s">
        <v>1547</v>
      </c>
      <c r="J496" s="339"/>
      <c r="K496" s="124">
        <f>ROUND($K493*80/1000,0)</f>
        <v>7</v>
      </c>
      <c r="L496" s="188"/>
    </row>
    <row r="497" spans="1:12" ht="31.5" customHeight="1" x14ac:dyDescent="0.15">
      <c r="A497" s="147" t="s">
        <v>638</v>
      </c>
      <c r="B497" s="147">
        <v>7520</v>
      </c>
      <c r="C497" s="50" t="s">
        <v>1322</v>
      </c>
      <c r="D497" s="335"/>
      <c r="E497" s="336"/>
      <c r="F497" s="188"/>
      <c r="G497" s="59" t="s">
        <v>1530</v>
      </c>
      <c r="H497" s="148"/>
      <c r="I497" s="157" t="s">
        <v>612</v>
      </c>
      <c r="J497" s="339"/>
      <c r="K497" s="124">
        <f>ROUND($K493*64/1000,0)</f>
        <v>5</v>
      </c>
      <c r="L497" s="188"/>
    </row>
    <row r="498" spans="1:12" ht="31.5" customHeight="1" x14ac:dyDescent="0.15">
      <c r="A498" s="147" t="s">
        <v>638</v>
      </c>
      <c r="B498" s="147">
        <v>7521</v>
      </c>
      <c r="C498" s="50" t="s">
        <v>1323</v>
      </c>
      <c r="D498" s="335"/>
      <c r="E498" s="336"/>
      <c r="F498" s="188"/>
      <c r="G498" s="59" t="s">
        <v>1531</v>
      </c>
      <c r="H498" s="148" t="s">
        <v>527</v>
      </c>
      <c r="I498" s="157" t="s">
        <v>613</v>
      </c>
      <c r="J498" s="339"/>
      <c r="K498" s="124">
        <f>ROUND($K493*81/1000,0)</f>
        <v>7</v>
      </c>
      <c r="L498" s="188"/>
    </row>
    <row r="499" spans="1:12" ht="31.5" customHeight="1" x14ac:dyDescent="0.15">
      <c r="A499" s="147" t="s">
        <v>638</v>
      </c>
      <c r="B499" s="147">
        <v>7522</v>
      </c>
      <c r="C499" s="50" t="s">
        <v>1324</v>
      </c>
      <c r="D499" s="335"/>
      <c r="E499" s="336"/>
      <c r="F499" s="188"/>
      <c r="G499" s="152"/>
      <c r="H499" s="148" t="s">
        <v>530</v>
      </c>
      <c r="I499" s="157" t="s">
        <v>614</v>
      </c>
      <c r="J499" s="339"/>
      <c r="K499" s="124">
        <f>ROUND($K493*76/1000,0)</f>
        <v>6</v>
      </c>
      <c r="L499" s="188"/>
    </row>
    <row r="500" spans="1:12" ht="31.5" customHeight="1" x14ac:dyDescent="0.15">
      <c r="A500" s="147" t="s">
        <v>638</v>
      </c>
      <c r="B500" s="147">
        <v>7523</v>
      </c>
      <c r="C500" s="50" t="s">
        <v>1325</v>
      </c>
      <c r="D500" s="335"/>
      <c r="E500" s="336"/>
      <c r="F500" s="188"/>
      <c r="G500" s="152"/>
      <c r="H500" s="148" t="s">
        <v>532</v>
      </c>
      <c r="I500" s="157" t="s">
        <v>615</v>
      </c>
      <c r="J500" s="339"/>
      <c r="K500" s="124">
        <f>ROUND($K493*79/1000,0)</f>
        <v>7</v>
      </c>
      <c r="L500" s="188"/>
    </row>
    <row r="501" spans="1:12" ht="31.5" customHeight="1" x14ac:dyDescent="0.15">
      <c r="A501" s="147" t="s">
        <v>638</v>
      </c>
      <c r="B501" s="147">
        <v>7524</v>
      </c>
      <c r="C501" s="50" t="s">
        <v>1326</v>
      </c>
      <c r="D501" s="335"/>
      <c r="E501" s="336"/>
      <c r="F501" s="188"/>
      <c r="G501" s="152"/>
      <c r="H501" s="148" t="s">
        <v>534</v>
      </c>
      <c r="I501" s="157" t="s">
        <v>616</v>
      </c>
      <c r="J501" s="339"/>
      <c r="K501" s="124">
        <f>ROUND($K493*74/1000,0)</f>
        <v>6</v>
      </c>
      <c r="L501" s="188"/>
    </row>
    <row r="502" spans="1:12" ht="31.5" customHeight="1" x14ac:dyDescent="0.15">
      <c r="A502" s="147" t="s">
        <v>638</v>
      </c>
      <c r="B502" s="147">
        <v>7525</v>
      </c>
      <c r="C502" s="50" t="s">
        <v>1327</v>
      </c>
      <c r="D502" s="335"/>
      <c r="E502" s="336"/>
      <c r="F502" s="188"/>
      <c r="G502" s="152"/>
      <c r="H502" s="148" t="s">
        <v>536</v>
      </c>
      <c r="I502" s="157" t="s">
        <v>617</v>
      </c>
      <c r="J502" s="339"/>
      <c r="K502" s="124">
        <f>ROUND($K493*65/1000,0)</f>
        <v>5</v>
      </c>
      <c r="L502" s="188"/>
    </row>
    <row r="503" spans="1:12" ht="31.5" customHeight="1" x14ac:dyDescent="0.15">
      <c r="A503" s="147" t="s">
        <v>638</v>
      </c>
      <c r="B503" s="147">
        <v>7526</v>
      </c>
      <c r="C503" s="50" t="s">
        <v>1328</v>
      </c>
      <c r="D503" s="335"/>
      <c r="E503" s="336"/>
      <c r="F503" s="188"/>
      <c r="G503" s="152"/>
      <c r="H503" s="148" t="s">
        <v>538</v>
      </c>
      <c r="I503" s="157" t="s">
        <v>618</v>
      </c>
      <c r="J503" s="339"/>
      <c r="K503" s="124">
        <f>ROUND($K493*63/1000,0)</f>
        <v>5</v>
      </c>
      <c r="L503" s="188"/>
    </row>
    <row r="504" spans="1:12" ht="31.5" customHeight="1" x14ac:dyDescent="0.15">
      <c r="A504" s="147" t="s">
        <v>638</v>
      </c>
      <c r="B504" s="147">
        <v>7527</v>
      </c>
      <c r="C504" s="50" t="s">
        <v>1329</v>
      </c>
      <c r="D504" s="335"/>
      <c r="E504" s="336"/>
      <c r="F504" s="188"/>
      <c r="G504" s="152"/>
      <c r="H504" s="148" t="s">
        <v>540</v>
      </c>
      <c r="I504" s="157" t="s">
        <v>619</v>
      </c>
      <c r="J504" s="339"/>
      <c r="K504" s="124">
        <f>ROUND($K493*56/1000,0)</f>
        <v>5</v>
      </c>
      <c r="L504" s="188"/>
    </row>
    <row r="505" spans="1:12" ht="31.5" customHeight="1" x14ac:dyDescent="0.15">
      <c r="A505" s="147" t="s">
        <v>638</v>
      </c>
      <c r="B505" s="147">
        <v>7528</v>
      </c>
      <c r="C505" s="50" t="s">
        <v>1330</v>
      </c>
      <c r="D505" s="335"/>
      <c r="E505" s="336"/>
      <c r="F505" s="188"/>
      <c r="G505" s="152"/>
      <c r="H505" s="148" t="s">
        <v>542</v>
      </c>
      <c r="I505" s="157" t="s">
        <v>620</v>
      </c>
      <c r="J505" s="339"/>
      <c r="K505" s="124">
        <f>ROUND($K493*69/1000,0)</f>
        <v>6</v>
      </c>
      <c r="L505" s="188"/>
    </row>
    <row r="506" spans="1:12" ht="31.5" customHeight="1" x14ac:dyDescent="0.15">
      <c r="A506" s="147" t="s">
        <v>638</v>
      </c>
      <c r="B506" s="147">
        <v>7529</v>
      </c>
      <c r="C506" s="50" t="s">
        <v>1331</v>
      </c>
      <c r="D506" s="335"/>
      <c r="E506" s="336"/>
      <c r="F506" s="188"/>
      <c r="G506" s="152"/>
      <c r="H506" s="148" t="s">
        <v>544</v>
      </c>
      <c r="I506" s="157" t="s">
        <v>621</v>
      </c>
      <c r="J506" s="339"/>
      <c r="K506" s="124">
        <f>ROUND($K493*54/1000,0)</f>
        <v>4</v>
      </c>
      <c r="L506" s="188"/>
    </row>
    <row r="507" spans="1:12" ht="31.5" customHeight="1" x14ac:dyDescent="0.15">
      <c r="A507" s="147" t="s">
        <v>638</v>
      </c>
      <c r="B507" s="147">
        <v>7530</v>
      </c>
      <c r="C507" s="50" t="s">
        <v>1332</v>
      </c>
      <c r="D507" s="335"/>
      <c r="E507" s="336"/>
      <c r="F507" s="188"/>
      <c r="G507" s="152"/>
      <c r="H507" s="148" t="s">
        <v>546</v>
      </c>
      <c r="I507" s="157" t="s">
        <v>622</v>
      </c>
      <c r="J507" s="339"/>
      <c r="K507" s="124">
        <f>ROUND($K493*45/1000,0)</f>
        <v>4</v>
      </c>
      <c r="L507" s="188"/>
    </row>
    <row r="508" spans="1:12" ht="31.5" customHeight="1" x14ac:dyDescent="0.15">
      <c r="A508" s="147" t="s">
        <v>638</v>
      </c>
      <c r="B508" s="147">
        <v>7531</v>
      </c>
      <c r="C508" s="50" t="s">
        <v>1333</v>
      </c>
      <c r="D508" s="335"/>
      <c r="E508" s="336"/>
      <c r="F508" s="188"/>
      <c r="G508" s="152"/>
      <c r="H508" s="148" t="s">
        <v>548</v>
      </c>
      <c r="I508" s="157" t="s">
        <v>623</v>
      </c>
      <c r="J508" s="339"/>
      <c r="K508" s="124">
        <f>ROUND($K493*53/1000,0)</f>
        <v>4</v>
      </c>
      <c r="L508" s="188"/>
    </row>
    <row r="509" spans="1:12" ht="31.5" customHeight="1" x14ac:dyDescent="0.15">
      <c r="A509" s="147" t="s">
        <v>638</v>
      </c>
      <c r="B509" s="147">
        <v>7532</v>
      </c>
      <c r="C509" s="50" t="s">
        <v>1334</v>
      </c>
      <c r="D509" s="335"/>
      <c r="E509" s="336"/>
      <c r="F509" s="188"/>
      <c r="G509" s="152"/>
      <c r="H509" s="148" t="s">
        <v>550</v>
      </c>
      <c r="I509" s="157" t="s">
        <v>624</v>
      </c>
      <c r="J509" s="339"/>
      <c r="K509" s="124">
        <f>ROUND($K493*43/1000,0)</f>
        <v>4</v>
      </c>
      <c r="L509" s="188"/>
    </row>
    <row r="510" spans="1:12" ht="31.5" customHeight="1" x14ac:dyDescent="0.15">
      <c r="A510" s="147" t="s">
        <v>638</v>
      </c>
      <c r="B510" s="147">
        <v>7533</v>
      </c>
      <c r="C510" s="50" t="s">
        <v>1335</v>
      </c>
      <c r="D510" s="335"/>
      <c r="E510" s="336"/>
      <c r="F510" s="188"/>
      <c r="G510" s="152"/>
      <c r="H510" s="148" t="s">
        <v>552</v>
      </c>
      <c r="I510" s="157" t="s">
        <v>625</v>
      </c>
      <c r="J510" s="339"/>
      <c r="K510" s="124">
        <f>ROUND($K493*44/1000,0)</f>
        <v>4</v>
      </c>
      <c r="L510" s="188"/>
    </row>
    <row r="511" spans="1:12" ht="31.5" customHeight="1" x14ac:dyDescent="0.15">
      <c r="A511" s="147" t="s">
        <v>638</v>
      </c>
      <c r="B511" s="147">
        <v>7534</v>
      </c>
      <c r="C511" s="50" t="s">
        <v>1336</v>
      </c>
      <c r="D511" s="335"/>
      <c r="E511" s="336"/>
      <c r="F511" s="188"/>
      <c r="G511" s="152"/>
      <c r="H511" s="148" t="s">
        <v>554</v>
      </c>
      <c r="I511" s="157" t="s">
        <v>626</v>
      </c>
      <c r="J511" s="339"/>
      <c r="K511" s="124">
        <f>ROUND($K493*33/1000,0)</f>
        <v>3</v>
      </c>
      <c r="L511" s="188"/>
    </row>
    <row r="512" spans="1:12" ht="31.5" customHeight="1" x14ac:dyDescent="0.15">
      <c r="A512" s="147" t="s">
        <v>638</v>
      </c>
      <c r="B512" s="147">
        <v>8422</v>
      </c>
      <c r="C512" s="50" t="s">
        <v>1676</v>
      </c>
      <c r="D512" s="335"/>
      <c r="E512" s="336"/>
      <c r="F512" s="188"/>
      <c r="G512" s="152" t="s">
        <v>326</v>
      </c>
      <c r="H512" s="148"/>
      <c r="I512" s="157" t="s">
        <v>369</v>
      </c>
      <c r="J512" s="339"/>
      <c r="K512" s="124">
        <f>ROUND(-$K493*1/100,0)</f>
        <v>-1</v>
      </c>
      <c r="L512" s="188"/>
    </row>
    <row r="513" spans="1:12" ht="31.5" customHeight="1" x14ac:dyDescent="0.15">
      <c r="A513" s="147" t="s">
        <v>638</v>
      </c>
      <c r="B513" s="147">
        <v>9422</v>
      </c>
      <c r="C513" s="50" t="s">
        <v>1677</v>
      </c>
      <c r="D513" s="335"/>
      <c r="E513" s="336"/>
      <c r="F513" s="188"/>
      <c r="G513" s="152" t="s">
        <v>371</v>
      </c>
      <c r="H513" s="148"/>
      <c r="I513" s="157" t="s">
        <v>369</v>
      </c>
      <c r="J513" s="339"/>
      <c r="K513" s="124">
        <f>ROUND(-$K493*1/100,0)</f>
        <v>-1</v>
      </c>
      <c r="L513" s="188"/>
    </row>
    <row r="514" spans="1:12" ht="31.5" customHeight="1" x14ac:dyDescent="0.15">
      <c r="A514" s="147" t="s">
        <v>638</v>
      </c>
      <c r="B514" s="147" t="s">
        <v>475</v>
      </c>
      <c r="C514" s="50" t="s">
        <v>1678</v>
      </c>
      <c r="D514" s="335"/>
      <c r="E514" s="336"/>
      <c r="F514" s="188"/>
      <c r="G514" s="332" t="s">
        <v>505</v>
      </c>
      <c r="H514" s="340"/>
      <c r="I514" s="307"/>
      <c r="J514" s="339"/>
      <c r="K514" s="124">
        <v>66</v>
      </c>
      <c r="L514" s="188"/>
    </row>
    <row r="515" spans="1:12" ht="31.5" customHeight="1" x14ac:dyDescent="0.15">
      <c r="A515" s="147" t="s">
        <v>638</v>
      </c>
      <c r="B515" s="147" t="s">
        <v>476</v>
      </c>
      <c r="C515" s="50" t="s">
        <v>1679</v>
      </c>
      <c r="D515" s="335"/>
      <c r="E515" s="336"/>
      <c r="F515" s="188"/>
      <c r="G515" s="59" t="s">
        <v>1524</v>
      </c>
      <c r="H515" s="148"/>
      <c r="I515" s="157" t="s">
        <v>1543</v>
      </c>
      <c r="J515" s="339"/>
      <c r="K515" s="124">
        <f>ROUND($K514*92/1000,0)</f>
        <v>6</v>
      </c>
      <c r="L515" s="188"/>
    </row>
    <row r="516" spans="1:12" ht="31.5" customHeight="1" x14ac:dyDescent="0.15">
      <c r="A516" s="147" t="s">
        <v>638</v>
      </c>
      <c r="B516" s="147" t="s">
        <v>477</v>
      </c>
      <c r="C516" s="50" t="s">
        <v>1680</v>
      </c>
      <c r="D516" s="335"/>
      <c r="E516" s="336"/>
      <c r="F516" s="188"/>
      <c r="G516" s="59" t="s">
        <v>1526</v>
      </c>
      <c r="H516" s="148"/>
      <c r="I516" s="157" t="s">
        <v>1545</v>
      </c>
      <c r="J516" s="339"/>
      <c r="K516" s="124">
        <f>ROUND($K514*90/1000,0)</f>
        <v>6</v>
      </c>
      <c r="L516" s="188"/>
    </row>
    <row r="517" spans="1:12" ht="31.5" customHeight="1" x14ac:dyDescent="0.15">
      <c r="A517" s="147" t="s">
        <v>638</v>
      </c>
      <c r="B517" s="147" t="s">
        <v>478</v>
      </c>
      <c r="C517" s="50" t="s">
        <v>1681</v>
      </c>
      <c r="D517" s="335"/>
      <c r="E517" s="336"/>
      <c r="F517" s="188"/>
      <c r="G517" s="59" t="s">
        <v>1528</v>
      </c>
      <c r="H517" s="148"/>
      <c r="I517" s="157" t="s">
        <v>1547</v>
      </c>
      <c r="J517" s="339"/>
      <c r="K517" s="124">
        <f>ROUND($K514*80/1000,0)</f>
        <v>5</v>
      </c>
      <c r="L517" s="188"/>
    </row>
    <row r="518" spans="1:12" ht="31.5" customHeight="1" x14ac:dyDescent="0.15">
      <c r="A518" s="147" t="s">
        <v>638</v>
      </c>
      <c r="B518" s="147">
        <v>7540</v>
      </c>
      <c r="C518" s="50" t="s">
        <v>1337</v>
      </c>
      <c r="D518" s="335"/>
      <c r="E518" s="336"/>
      <c r="F518" s="188"/>
      <c r="G518" s="59" t="s">
        <v>1530</v>
      </c>
      <c r="H518" s="148"/>
      <c r="I518" s="157" t="s">
        <v>612</v>
      </c>
      <c r="J518" s="339"/>
      <c r="K518" s="124">
        <f>ROUND($K514*64/1000,0)</f>
        <v>4</v>
      </c>
      <c r="L518" s="188"/>
    </row>
    <row r="519" spans="1:12" ht="31.5" customHeight="1" x14ac:dyDescent="0.15">
      <c r="A519" s="147" t="s">
        <v>638</v>
      </c>
      <c r="B519" s="147">
        <v>7541</v>
      </c>
      <c r="C519" s="50" t="s">
        <v>1338</v>
      </c>
      <c r="D519" s="335"/>
      <c r="E519" s="336"/>
      <c r="F519" s="188"/>
      <c r="G519" s="59" t="s">
        <v>1531</v>
      </c>
      <c r="H519" s="148" t="s">
        <v>527</v>
      </c>
      <c r="I519" s="157" t="s">
        <v>613</v>
      </c>
      <c r="J519" s="339"/>
      <c r="K519" s="124">
        <f>ROUND($K514*81/1000,0)</f>
        <v>5</v>
      </c>
      <c r="L519" s="188"/>
    </row>
    <row r="520" spans="1:12" ht="31.5" customHeight="1" x14ac:dyDescent="0.15">
      <c r="A520" s="147" t="s">
        <v>638</v>
      </c>
      <c r="B520" s="147">
        <v>7542</v>
      </c>
      <c r="C520" s="50" t="s">
        <v>1339</v>
      </c>
      <c r="D520" s="335"/>
      <c r="E520" s="336"/>
      <c r="F520" s="188"/>
      <c r="G520" s="152"/>
      <c r="H520" s="148" t="s">
        <v>530</v>
      </c>
      <c r="I520" s="157" t="s">
        <v>614</v>
      </c>
      <c r="J520" s="339"/>
      <c r="K520" s="124">
        <f>ROUND($K514*76/1000,0)</f>
        <v>5</v>
      </c>
      <c r="L520" s="188"/>
    </row>
    <row r="521" spans="1:12" ht="31.5" customHeight="1" x14ac:dyDescent="0.15">
      <c r="A521" s="147" t="s">
        <v>638</v>
      </c>
      <c r="B521" s="147">
        <v>7543</v>
      </c>
      <c r="C521" s="50" t="s">
        <v>1340</v>
      </c>
      <c r="D521" s="335"/>
      <c r="E521" s="336"/>
      <c r="F521" s="188"/>
      <c r="G521" s="152"/>
      <c r="H521" s="148" t="s">
        <v>532</v>
      </c>
      <c r="I521" s="157" t="s">
        <v>615</v>
      </c>
      <c r="J521" s="339"/>
      <c r="K521" s="124">
        <f>ROUND($K514*79/1000,0)</f>
        <v>5</v>
      </c>
      <c r="L521" s="188"/>
    </row>
    <row r="522" spans="1:12" ht="31.5" customHeight="1" x14ac:dyDescent="0.15">
      <c r="A522" s="147" t="s">
        <v>638</v>
      </c>
      <c r="B522" s="147">
        <v>7544</v>
      </c>
      <c r="C522" s="50" t="s">
        <v>1341</v>
      </c>
      <c r="D522" s="335"/>
      <c r="E522" s="336"/>
      <c r="F522" s="188"/>
      <c r="G522" s="152"/>
      <c r="H522" s="148" t="s">
        <v>534</v>
      </c>
      <c r="I522" s="157" t="s">
        <v>616</v>
      </c>
      <c r="J522" s="339"/>
      <c r="K522" s="124">
        <f>ROUND($K514*74/1000,0)</f>
        <v>5</v>
      </c>
      <c r="L522" s="188"/>
    </row>
    <row r="523" spans="1:12" ht="31.5" customHeight="1" x14ac:dyDescent="0.15">
      <c r="A523" s="147" t="s">
        <v>638</v>
      </c>
      <c r="B523" s="147">
        <v>7545</v>
      </c>
      <c r="C523" s="50" t="s">
        <v>1342</v>
      </c>
      <c r="D523" s="335"/>
      <c r="E523" s="336"/>
      <c r="F523" s="188"/>
      <c r="G523" s="152"/>
      <c r="H523" s="148" t="s">
        <v>536</v>
      </c>
      <c r="I523" s="157" t="s">
        <v>617</v>
      </c>
      <c r="J523" s="339"/>
      <c r="K523" s="124">
        <f>ROUND($K514*65/1000,0)</f>
        <v>4</v>
      </c>
      <c r="L523" s="188"/>
    </row>
    <row r="524" spans="1:12" ht="31.5" customHeight="1" x14ac:dyDescent="0.15">
      <c r="A524" s="147" t="s">
        <v>638</v>
      </c>
      <c r="B524" s="147">
        <v>7546</v>
      </c>
      <c r="C524" s="50" t="s">
        <v>1343</v>
      </c>
      <c r="D524" s="335"/>
      <c r="E524" s="336"/>
      <c r="F524" s="188"/>
      <c r="G524" s="152"/>
      <c r="H524" s="148" t="s">
        <v>538</v>
      </c>
      <c r="I524" s="157" t="s">
        <v>618</v>
      </c>
      <c r="J524" s="339"/>
      <c r="K524" s="124">
        <f>ROUND($K514*63/1000,0)</f>
        <v>4</v>
      </c>
      <c r="L524" s="188"/>
    </row>
    <row r="525" spans="1:12" ht="31.5" customHeight="1" x14ac:dyDescent="0.15">
      <c r="A525" s="147" t="s">
        <v>638</v>
      </c>
      <c r="B525" s="147">
        <v>7547</v>
      </c>
      <c r="C525" s="50" t="s">
        <v>1344</v>
      </c>
      <c r="D525" s="335"/>
      <c r="E525" s="336"/>
      <c r="F525" s="188"/>
      <c r="G525" s="152"/>
      <c r="H525" s="148" t="s">
        <v>540</v>
      </c>
      <c r="I525" s="157" t="s">
        <v>619</v>
      </c>
      <c r="J525" s="339"/>
      <c r="K525" s="124">
        <f>ROUND($K514*56/1000,0)</f>
        <v>4</v>
      </c>
      <c r="L525" s="188"/>
    </row>
    <row r="526" spans="1:12" ht="31.5" customHeight="1" x14ac:dyDescent="0.15">
      <c r="A526" s="147" t="s">
        <v>638</v>
      </c>
      <c r="B526" s="147">
        <v>7548</v>
      </c>
      <c r="C526" s="50" t="s">
        <v>1345</v>
      </c>
      <c r="D526" s="335"/>
      <c r="E526" s="336"/>
      <c r="F526" s="188"/>
      <c r="G526" s="152"/>
      <c r="H526" s="148" t="s">
        <v>542</v>
      </c>
      <c r="I526" s="157" t="s">
        <v>620</v>
      </c>
      <c r="J526" s="339"/>
      <c r="K526" s="124">
        <f>ROUND($K514*69/1000,0)</f>
        <v>5</v>
      </c>
      <c r="L526" s="188"/>
    </row>
    <row r="527" spans="1:12" ht="31.5" customHeight="1" x14ac:dyDescent="0.15">
      <c r="A527" s="147" t="s">
        <v>638</v>
      </c>
      <c r="B527" s="147">
        <v>7549</v>
      </c>
      <c r="C527" s="50" t="s">
        <v>1346</v>
      </c>
      <c r="D527" s="335"/>
      <c r="E527" s="336"/>
      <c r="F527" s="188"/>
      <c r="G527" s="152"/>
      <c r="H527" s="148" t="s">
        <v>544</v>
      </c>
      <c r="I527" s="157" t="s">
        <v>621</v>
      </c>
      <c r="J527" s="339"/>
      <c r="K527" s="124">
        <f>ROUND($K514*54/1000,0)</f>
        <v>4</v>
      </c>
      <c r="L527" s="188"/>
    </row>
    <row r="528" spans="1:12" ht="31.5" customHeight="1" x14ac:dyDescent="0.15">
      <c r="A528" s="147" t="s">
        <v>638</v>
      </c>
      <c r="B528" s="147">
        <v>7550</v>
      </c>
      <c r="C528" s="50" t="s">
        <v>1347</v>
      </c>
      <c r="D528" s="335"/>
      <c r="E528" s="336"/>
      <c r="F528" s="188"/>
      <c r="G528" s="152"/>
      <c r="H528" s="148" t="s">
        <v>546</v>
      </c>
      <c r="I528" s="157" t="s">
        <v>622</v>
      </c>
      <c r="J528" s="339"/>
      <c r="K528" s="124">
        <f>ROUND($K514*45/1000,0)</f>
        <v>3</v>
      </c>
      <c r="L528" s="188"/>
    </row>
    <row r="529" spans="1:12" ht="31.5" customHeight="1" x14ac:dyDescent="0.15">
      <c r="A529" s="147" t="s">
        <v>638</v>
      </c>
      <c r="B529" s="147">
        <v>7551</v>
      </c>
      <c r="C529" s="50" t="s">
        <v>1348</v>
      </c>
      <c r="D529" s="335"/>
      <c r="E529" s="336"/>
      <c r="F529" s="188"/>
      <c r="G529" s="152"/>
      <c r="H529" s="148" t="s">
        <v>548</v>
      </c>
      <c r="I529" s="157" t="s">
        <v>623</v>
      </c>
      <c r="J529" s="339"/>
      <c r="K529" s="124">
        <f>ROUND($K514*53/1000,0)</f>
        <v>3</v>
      </c>
      <c r="L529" s="188"/>
    </row>
    <row r="530" spans="1:12" ht="31.5" customHeight="1" x14ac:dyDescent="0.15">
      <c r="A530" s="147" t="s">
        <v>638</v>
      </c>
      <c r="B530" s="147">
        <v>7552</v>
      </c>
      <c r="C530" s="50" t="s">
        <v>1349</v>
      </c>
      <c r="D530" s="335"/>
      <c r="E530" s="336"/>
      <c r="F530" s="188"/>
      <c r="G530" s="152"/>
      <c r="H530" s="148" t="s">
        <v>550</v>
      </c>
      <c r="I530" s="157" t="s">
        <v>624</v>
      </c>
      <c r="J530" s="339"/>
      <c r="K530" s="124">
        <f>ROUND($K514*43/1000,0)</f>
        <v>3</v>
      </c>
      <c r="L530" s="188"/>
    </row>
    <row r="531" spans="1:12" ht="31.5" customHeight="1" x14ac:dyDescent="0.15">
      <c r="A531" s="147" t="s">
        <v>638</v>
      </c>
      <c r="B531" s="147">
        <v>7553</v>
      </c>
      <c r="C531" s="50" t="s">
        <v>1350</v>
      </c>
      <c r="D531" s="335"/>
      <c r="E531" s="336"/>
      <c r="F531" s="188"/>
      <c r="G531" s="152"/>
      <c r="H531" s="148" t="s">
        <v>552</v>
      </c>
      <c r="I531" s="157" t="s">
        <v>625</v>
      </c>
      <c r="J531" s="339"/>
      <c r="K531" s="124">
        <f>ROUND($K514*44/1000,0)</f>
        <v>3</v>
      </c>
      <c r="L531" s="188"/>
    </row>
    <row r="532" spans="1:12" ht="31.5" customHeight="1" x14ac:dyDescent="0.15">
      <c r="A532" s="147" t="s">
        <v>638</v>
      </c>
      <c r="B532" s="147">
        <v>7554</v>
      </c>
      <c r="C532" s="50" t="s">
        <v>1351</v>
      </c>
      <c r="D532" s="335"/>
      <c r="E532" s="336"/>
      <c r="F532" s="188"/>
      <c r="G532" s="152"/>
      <c r="H532" s="148" t="s">
        <v>554</v>
      </c>
      <c r="I532" s="157" t="s">
        <v>626</v>
      </c>
      <c r="J532" s="339"/>
      <c r="K532" s="124">
        <f>ROUND($K514*33/1000,0)</f>
        <v>2</v>
      </c>
      <c r="L532" s="188"/>
    </row>
    <row r="533" spans="1:12" ht="31.5" customHeight="1" x14ac:dyDescent="0.15">
      <c r="A533" s="147" t="s">
        <v>638</v>
      </c>
      <c r="B533" s="147">
        <v>8522</v>
      </c>
      <c r="C533" s="50" t="s">
        <v>1682</v>
      </c>
      <c r="D533" s="335"/>
      <c r="E533" s="336"/>
      <c r="F533" s="188"/>
      <c r="G533" s="152" t="s">
        <v>326</v>
      </c>
      <c r="H533" s="148"/>
      <c r="I533" s="157" t="s">
        <v>369</v>
      </c>
      <c r="J533" s="339"/>
      <c r="K533" s="124">
        <f>ROUND(-$K514*1/100,0)</f>
        <v>-1</v>
      </c>
      <c r="L533" s="188"/>
    </row>
    <row r="534" spans="1:12" ht="31.5" customHeight="1" x14ac:dyDescent="0.15">
      <c r="A534" s="147" t="s">
        <v>638</v>
      </c>
      <c r="B534" s="147">
        <v>9522</v>
      </c>
      <c r="C534" s="50" t="s">
        <v>1683</v>
      </c>
      <c r="D534" s="337"/>
      <c r="E534" s="338"/>
      <c r="F534" s="189"/>
      <c r="G534" s="152" t="s">
        <v>371</v>
      </c>
      <c r="H534" s="148"/>
      <c r="I534" s="157" t="s">
        <v>369</v>
      </c>
      <c r="J534" s="339"/>
      <c r="K534" s="124">
        <f>ROUND(-$K514*1/100,0)</f>
        <v>-1</v>
      </c>
      <c r="L534" s="189"/>
    </row>
    <row r="535" spans="1:12" ht="31.5" customHeight="1" x14ac:dyDescent="0.15">
      <c r="A535" s="34" t="s">
        <v>1540</v>
      </c>
      <c r="B535" s="43"/>
      <c r="C535" s="36"/>
      <c r="D535" s="37"/>
      <c r="E535" s="37"/>
      <c r="F535" s="67"/>
      <c r="G535" s="39"/>
      <c r="H535" s="39"/>
      <c r="I535" s="39"/>
      <c r="J535" s="88"/>
      <c r="K535" s="140"/>
      <c r="L535" s="67"/>
    </row>
    <row r="536" spans="1:12" ht="31.5" customHeight="1" x14ac:dyDescent="0.15">
      <c r="A536" s="34"/>
      <c r="B536" s="43"/>
      <c r="C536" s="36"/>
      <c r="D536" s="37"/>
      <c r="E536" s="37"/>
      <c r="F536" s="67"/>
      <c r="G536" s="39"/>
      <c r="H536" s="39"/>
      <c r="I536" s="39"/>
      <c r="J536" s="88"/>
      <c r="K536" s="140"/>
      <c r="L536" s="67"/>
    </row>
  </sheetData>
  <mergeCells count="97">
    <mergeCell ref="A2:B2"/>
    <mergeCell ref="C2:C3"/>
    <mergeCell ref="D2:J3"/>
    <mergeCell ref="L2:L3"/>
    <mergeCell ref="F89:F130"/>
    <mergeCell ref="G89:J89"/>
    <mergeCell ref="L89:L130"/>
    <mergeCell ref="G110:J110"/>
    <mergeCell ref="K2:K3"/>
    <mergeCell ref="L131:L172"/>
    <mergeCell ref="G152:J152"/>
    <mergeCell ref="A4:L4"/>
    <mergeCell ref="D5:E172"/>
    <mergeCell ref="F5:F46"/>
    <mergeCell ref="G5:J5"/>
    <mergeCell ref="L5:L46"/>
    <mergeCell ref="G26:J26"/>
    <mergeCell ref="F47:F88"/>
    <mergeCell ref="G47:J47"/>
    <mergeCell ref="L47:L88"/>
    <mergeCell ref="G68:J68"/>
    <mergeCell ref="G176:J176"/>
    <mergeCell ref="D177:F177"/>
    <mergeCell ref="G177:J177"/>
    <mergeCell ref="F131:F172"/>
    <mergeCell ref="G131:J131"/>
    <mergeCell ref="G173:J173"/>
    <mergeCell ref="D174:F174"/>
    <mergeCell ref="G174:J174"/>
    <mergeCell ref="D175:F175"/>
    <mergeCell ref="G175:J175"/>
    <mergeCell ref="L174:L188"/>
    <mergeCell ref="D181:E186"/>
    <mergeCell ref="F181:F182"/>
    <mergeCell ref="F183:F184"/>
    <mergeCell ref="F185:F186"/>
    <mergeCell ref="D187:F188"/>
    <mergeCell ref="G187:J187"/>
    <mergeCell ref="G188:J188"/>
    <mergeCell ref="D178:D179"/>
    <mergeCell ref="E178:F178"/>
    <mergeCell ref="G178:J178"/>
    <mergeCell ref="E179:F179"/>
    <mergeCell ref="G179:J179"/>
    <mergeCell ref="D180:F180"/>
    <mergeCell ref="G180:J180"/>
    <mergeCell ref="D176:F176"/>
    <mergeCell ref="A193:B193"/>
    <mergeCell ref="C193:C194"/>
    <mergeCell ref="D193:J194"/>
    <mergeCell ref="L193:L194"/>
    <mergeCell ref="K193:K194"/>
    <mergeCell ref="L321:L362"/>
    <mergeCell ref="G342:I342"/>
    <mergeCell ref="D189:F190"/>
    <mergeCell ref="L189:L190"/>
    <mergeCell ref="D191:F191"/>
    <mergeCell ref="G191:J191"/>
    <mergeCell ref="D195:E362"/>
    <mergeCell ref="F195:F236"/>
    <mergeCell ref="G195:I195"/>
    <mergeCell ref="J195:J362"/>
    <mergeCell ref="L195:L236"/>
    <mergeCell ref="G216:I216"/>
    <mergeCell ref="F237:F278"/>
    <mergeCell ref="G237:I237"/>
    <mergeCell ref="L237:L278"/>
    <mergeCell ref="G258:I258"/>
    <mergeCell ref="F279:F320"/>
    <mergeCell ref="G279:I279"/>
    <mergeCell ref="L279:L320"/>
    <mergeCell ref="G300:I300"/>
    <mergeCell ref="F321:F362"/>
    <mergeCell ref="G321:I321"/>
    <mergeCell ref="A365:B365"/>
    <mergeCell ref="C365:C366"/>
    <mergeCell ref="D365:J366"/>
    <mergeCell ref="L365:L366"/>
    <mergeCell ref="K365:K366"/>
    <mergeCell ref="D367:E534"/>
    <mergeCell ref="F367:F408"/>
    <mergeCell ref="G367:I367"/>
    <mergeCell ref="J367:J534"/>
    <mergeCell ref="L367:L408"/>
    <mergeCell ref="G388:I388"/>
    <mergeCell ref="F409:F450"/>
    <mergeCell ref="G409:I409"/>
    <mergeCell ref="L409:L450"/>
    <mergeCell ref="G430:I430"/>
    <mergeCell ref="F451:F492"/>
    <mergeCell ref="G451:I451"/>
    <mergeCell ref="L451:L492"/>
    <mergeCell ref="G472:I472"/>
    <mergeCell ref="F493:F534"/>
    <mergeCell ref="G493:I493"/>
    <mergeCell ref="L493:L534"/>
    <mergeCell ref="G514:I514"/>
  </mergeCells>
  <phoneticPr fontId="12"/>
  <pageMargins left="0.70866141732283472" right="0.70866141732283472" top="0.74803149606299213" bottom="0.74803149606299213" header="0.31496062992125984" footer="0.31496062992125984"/>
  <pageSetup paperSize="9" scale="20" fitToHeight="0" orientation="portrait" r:id="rId1"/>
  <rowBreaks count="2" manualBreakCount="2">
    <brk id="191" max="16383" man="1"/>
    <brk id="3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O38"/>
  <sheetViews>
    <sheetView view="pageBreakPreview" zoomScale="50" zoomScaleNormal="80" zoomScaleSheetLayoutView="50" workbookViewId="0">
      <selection activeCell="D4" sqref="D4:F15"/>
    </sheetView>
  </sheetViews>
  <sheetFormatPr defaultRowHeight="13.5" x14ac:dyDescent="0.15"/>
  <cols>
    <col min="1" max="2" width="14.25" style="90" customWidth="1"/>
    <col min="3" max="3" width="91.625" style="90" customWidth="1"/>
    <col min="4" max="4" width="11" style="90" customWidth="1"/>
    <col min="5" max="5" width="9" style="90"/>
    <col min="6" max="6" width="20.125" style="90" customWidth="1"/>
    <col min="7" max="7" width="47.375" style="90" bestFit="1" customWidth="1"/>
    <col min="8" max="8" width="31.875" style="90" customWidth="1"/>
    <col min="9" max="9" width="23.625" style="90" customWidth="1"/>
    <col min="10" max="10" width="13.875" style="90" customWidth="1"/>
    <col min="11" max="12" width="14.25" style="90" customWidth="1"/>
    <col min="13" max="16384" width="9" style="90"/>
  </cols>
  <sheetData>
    <row r="1" spans="1:12" s="31" customFormat="1" ht="30" customHeight="1" thickBot="1" x14ac:dyDescent="0.2">
      <c r="A1" s="34" t="s">
        <v>155</v>
      </c>
      <c r="B1" s="32"/>
      <c r="K1" s="56"/>
      <c r="L1" s="32"/>
    </row>
    <row r="2" spans="1:12" s="125" customFormat="1" ht="25.5" customHeight="1" x14ac:dyDescent="0.15">
      <c r="A2" s="366" t="s">
        <v>2</v>
      </c>
      <c r="B2" s="367"/>
      <c r="C2" s="368" t="s">
        <v>3</v>
      </c>
      <c r="D2" s="367" t="s">
        <v>4</v>
      </c>
      <c r="E2" s="367"/>
      <c r="F2" s="367"/>
      <c r="G2" s="367"/>
      <c r="H2" s="367"/>
      <c r="I2" s="367"/>
      <c r="J2" s="367"/>
      <c r="K2" s="371" t="s">
        <v>506</v>
      </c>
      <c r="L2" s="369" t="s">
        <v>8</v>
      </c>
    </row>
    <row r="3" spans="1:12" s="125" customFormat="1" ht="25.5" customHeight="1" x14ac:dyDescent="0.15">
      <c r="A3" s="61" t="s">
        <v>0</v>
      </c>
      <c r="B3" s="92" t="s">
        <v>1</v>
      </c>
      <c r="C3" s="201"/>
      <c r="D3" s="200"/>
      <c r="E3" s="200"/>
      <c r="F3" s="200"/>
      <c r="G3" s="202"/>
      <c r="H3" s="202"/>
      <c r="I3" s="202"/>
      <c r="J3" s="202"/>
      <c r="K3" s="211"/>
      <c r="L3" s="370"/>
    </row>
    <row r="4" spans="1:12" ht="27.75" customHeight="1" x14ac:dyDescent="0.15">
      <c r="A4" s="62" t="s">
        <v>142</v>
      </c>
      <c r="B4" s="91">
        <v>1001</v>
      </c>
      <c r="C4" s="59" t="s">
        <v>149</v>
      </c>
      <c r="D4" s="333" t="s">
        <v>507</v>
      </c>
      <c r="E4" s="356"/>
      <c r="F4" s="334"/>
      <c r="G4" s="373">
        <v>442</v>
      </c>
      <c r="H4" s="374"/>
      <c r="I4" s="374"/>
      <c r="J4" s="58" t="s">
        <v>145</v>
      </c>
      <c r="K4" s="142">
        <v>442</v>
      </c>
      <c r="L4" s="363" t="s">
        <v>9</v>
      </c>
    </row>
    <row r="5" spans="1:12" ht="27.75" customHeight="1" x14ac:dyDescent="0.15">
      <c r="A5" s="62" t="s">
        <v>142</v>
      </c>
      <c r="B5" s="91">
        <v>1011</v>
      </c>
      <c r="C5" s="59" t="s">
        <v>238</v>
      </c>
      <c r="D5" s="335"/>
      <c r="E5" s="357"/>
      <c r="F5" s="336"/>
      <c r="G5" s="76" t="s">
        <v>236</v>
      </c>
      <c r="H5" s="79"/>
      <c r="I5" s="94" t="s">
        <v>235</v>
      </c>
      <c r="J5" s="58" t="s">
        <v>234</v>
      </c>
      <c r="K5" s="142">
        <f>ROUND(K4-K4*1/100,0)</f>
        <v>438</v>
      </c>
      <c r="L5" s="364"/>
    </row>
    <row r="6" spans="1:12" ht="27.75" customHeight="1" x14ac:dyDescent="0.15">
      <c r="A6" s="62" t="s">
        <v>142</v>
      </c>
      <c r="B6" s="91">
        <v>1012</v>
      </c>
      <c r="C6" s="59" t="s">
        <v>508</v>
      </c>
      <c r="D6" s="335"/>
      <c r="E6" s="357"/>
      <c r="F6" s="336"/>
      <c r="G6" s="81" t="s">
        <v>295</v>
      </c>
      <c r="H6" s="78" t="s">
        <v>233</v>
      </c>
      <c r="I6" s="94" t="s">
        <v>235</v>
      </c>
      <c r="J6" s="58" t="s">
        <v>234</v>
      </c>
      <c r="K6" s="142">
        <f>ROUND(K5-K4*1/100,0)</f>
        <v>434</v>
      </c>
      <c r="L6" s="364"/>
    </row>
    <row r="7" spans="1:12" ht="27.75" customHeight="1" x14ac:dyDescent="0.15">
      <c r="A7" s="62" t="s">
        <v>142</v>
      </c>
      <c r="B7" s="91">
        <v>1013</v>
      </c>
      <c r="C7" s="59" t="s">
        <v>239</v>
      </c>
      <c r="D7" s="335"/>
      <c r="E7" s="357"/>
      <c r="F7" s="336"/>
      <c r="G7" s="184" t="s">
        <v>233</v>
      </c>
      <c r="H7" s="317"/>
      <c r="I7" s="96" t="s">
        <v>237</v>
      </c>
      <c r="J7" s="58" t="s">
        <v>234</v>
      </c>
      <c r="K7" s="142">
        <f>ROUND(K4-K4*1/100,0)</f>
        <v>438</v>
      </c>
      <c r="L7" s="364"/>
    </row>
    <row r="8" spans="1:12" ht="27.75" customHeight="1" x14ac:dyDescent="0.15">
      <c r="A8" s="62" t="s">
        <v>142</v>
      </c>
      <c r="B8" s="91">
        <v>1002</v>
      </c>
      <c r="C8" s="59" t="s">
        <v>150</v>
      </c>
      <c r="D8" s="335"/>
      <c r="E8" s="357"/>
      <c r="F8" s="336"/>
      <c r="G8" s="379">
        <f>ROUND(G4*0.7,0)</f>
        <v>309</v>
      </c>
      <c r="H8" s="380"/>
      <c r="I8" s="380"/>
      <c r="J8" s="58" t="s">
        <v>145</v>
      </c>
      <c r="K8" s="142">
        <v>309</v>
      </c>
      <c r="L8" s="364"/>
    </row>
    <row r="9" spans="1:12" ht="27.75" customHeight="1" x14ac:dyDescent="0.15">
      <c r="A9" s="62" t="s">
        <v>142</v>
      </c>
      <c r="B9" s="91">
        <v>1021</v>
      </c>
      <c r="C9" s="59" t="s">
        <v>240</v>
      </c>
      <c r="D9" s="335"/>
      <c r="E9" s="357"/>
      <c r="F9" s="336"/>
      <c r="G9" s="76" t="s">
        <v>236</v>
      </c>
      <c r="H9" s="79"/>
      <c r="I9" s="94" t="s">
        <v>235</v>
      </c>
      <c r="J9" s="58" t="s">
        <v>234</v>
      </c>
      <c r="K9" s="142">
        <f>ROUND(K8-K8*1/100,0)</f>
        <v>306</v>
      </c>
      <c r="L9" s="364"/>
    </row>
    <row r="10" spans="1:12" ht="27.75" customHeight="1" x14ac:dyDescent="0.15">
      <c r="A10" s="62" t="s">
        <v>142</v>
      </c>
      <c r="B10" s="91">
        <v>1022</v>
      </c>
      <c r="C10" s="59" t="s">
        <v>509</v>
      </c>
      <c r="D10" s="335"/>
      <c r="E10" s="357"/>
      <c r="F10" s="336"/>
      <c r="G10" s="81" t="s">
        <v>296</v>
      </c>
      <c r="H10" s="78" t="s">
        <v>233</v>
      </c>
      <c r="I10" s="94" t="s">
        <v>235</v>
      </c>
      <c r="J10" s="58" t="s">
        <v>234</v>
      </c>
      <c r="K10" s="142">
        <f>ROUND(K9-K8*1/100,0)</f>
        <v>303</v>
      </c>
      <c r="L10" s="364"/>
    </row>
    <row r="11" spans="1:12" ht="27.75" customHeight="1" x14ac:dyDescent="0.15">
      <c r="A11" s="62" t="s">
        <v>142</v>
      </c>
      <c r="B11" s="91">
        <v>1023</v>
      </c>
      <c r="C11" s="59" t="s">
        <v>241</v>
      </c>
      <c r="D11" s="335"/>
      <c r="E11" s="357"/>
      <c r="F11" s="336"/>
      <c r="G11" s="184" t="s">
        <v>233</v>
      </c>
      <c r="H11" s="317"/>
      <c r="I11" s="96" t="s">
        <v>237</v>
      </c>
      <c r="J11" s="58" t="s">
        <v>234</v>
      </c>
      <c r="K11" s="142">
        <f>ROUND(K8-K8*1/100,0)</f>
        <v>306</v>
      </c>
      <c r="L11" s="364"/>
    </row>
    <row r="12" spans="1:12" ht="27.75" customHeight="1" x14ac:dyDescent="0.15">
      <c r="A12" s="62" t="s">
        <v>142</v>
      </c>
      <c r="B12" s="91">
        <v>1003</v>
      </c>
      <c r="C12" s="59" t="s">
        <v>151</v>
      </c>
      <c r="D12" s="335"/>
      <c r="E12" s="357"/>
      <c r="F12" s="336"/>
      <c r="G12" s="381">
        <f>ROUND(G4*0.6,0)</f>
        <v>265</v>
      </c>
      <c r="H12" s="382"/>
      <c r="I12" s="382"/>
      <c r="J12" s="58" t="s">
        <v>145</v>
      </c>
      <c r="K12" s="142">
        <v>265</v>
      </c>
      <c r="L12" s="364"/>
    </row>
    <row r="13" spans="1:12" ht="27.75" customHeight="1" x14ac:dyDescent="0.15">
      <c r="A13" s="62" t="s">
        <v>142</v>
      </c>
      <c r="B13" s="91">
        <v>1031</v>
      </c>
      <c r="C13" s="59" t="s">
        <v>242</v>
      </c>
      <c r="D13" s="335"/>
      <c r="E13" s="357"/>
      <c r="F13" s="336"/>
      <c r="G13" s="76" t="s">
        <v>236</v>
      </c>
      <c r="H13" s="79"/>
      <c r="I13" s="94" t="s">
        <v>235</v>
      </c>
      <c r="J13" s="58" t="s">
        <v>234</v>
      </c>
      <c r="K13" s="142">
        <f>ROUND(K12-K12*1/100,0)</f>
        <v>262</v>
      </c>
      <c r="L13" s="364"/>
    </row>
    <row r="14" spans="1:12" ht="27.75" customHeight="1" x14ac:dyDescent="0.15">
      <c r="A14" s="62" t="s">
        <v>142</v>
      </c>
      <c r="B14" s="91">
        <v>1032</v>
      </c>
      <c r="C14" s="59" t="s">
        <v>510</v>
      </c>
      <c r="D14" s="335"/>
      <c r="E14" s="357"/>
      <c r="F14" s="336"/>
      <c r="G14" s="81" t="s">
        <v>296</v>
      </c>
      <c r="H14" s="78" t="s">
        <v>233</v>
      </c>
      <c r="I14" s="94" t="s">
        <v>235</v>
      </c>
      <c r="J14" s="58" t="s">
        <v>234</v>
      </c>
      <c r="K14" s="142">
        <f>ROUND(K13-K12*1/100,0)</f>
        <v>259</v>
      </c>
      <c r="L14" s="364"/>
    </row>
    <row r="15" spans="1:12" ht="27.75" customHeight="1" x14ac:dyDescent="0.15">
      <c r="A15" s="62" t="s">
        <v>142</v>
      </c>
      <c r="B15" s="91">
        <v>1033</v>
      </c>
      <c r="C15" s="59" t="s">
        <v>243</v>
      </c>
      <c r="D15" s="337"/>
      <c r="E15" s="358"/>
      <c r="F15" s="338"/>
      <c r="G15" s="184" t="s">
        <v>233</v>
      </c>
      <c r="H15" s="317"/>
      <c r="I15" s="96" t="s">
        <v>237</v>
      </c>
      <c r="J15" s="58" t="s">
        <v>234</v>
      </c>
      <c r="K15" s="142">
        <f>ROUND(K12-K12*1/100,0)</f>
        <v>262</v>
      </c>
      <c r="L15" s="364"/>
    </row>
    <row r="16" spans="1:12" ht="27.75" customHeight="1" x14ac:dyDescent="0.15">
      <c r="A16" s="62" t="s">
        <v>142</v>
      </c>
      <c r="B16" s="91">
        <v>3001</v>
      </c>
      <c r="C16" s="50" t="s">
        <v>143</v>
      </c>
      <c r="D16" s="190" t="s">
        <v>231</v>
      </c>
      <c r="E16" s="190"/>
      <c r="F16" s="190"/>
      <c r="G16" s="375">
        <v>300</v>
      </c>
      <c r="H16" s="376"/>
      <c r="I16" s="376"/>
      <c r="J16" s="58" t="s">
        <v>144</v>
      </c>
      <c r="K16" s="142">
        <v>300</v>
      </c>
      <c r="L16" s="364"/>
    </row>
    <row r="17" spans="1:12" ht="27.75" customHeight="1" thickBot="1" x14ac:dyDescent="0.2">
      <c r="A17" s="63" t="s">
        <v>142</v>
      </c>
      <c r="B17" s="64">
        <v>6001</v>
      </c>
      <c r="C17" s="65" t="s">
        <v>174</v>
      </c>
      <c r="D17" s="372" t="s">
        <v>232</v>
      </c>
      <c r="E17" s="372"/>
      <c r="F17" s="372"/>
      <c r="G17" s="377">
        <v>300</v>
      </c>
      <c r="H17" s="378"/>
      <c r="I17" s="378"/>
      <c r="J17" s="66" t="s">
        <v>144</v>
      </c>
      <c r="K17" s="143">
        <v>300</v>
      </c>
      <c r="L17" s="365"/>
    </row>
    <row r="18" spans="1:12" x14ac:dyDescent="0.15">
      <c r="K18" s="144"/>
    </row>
    <row r="29" spans="1:12" x14ac:dyDescent="0.15">
      <c r="H29" s="144"/>
    </row>
    <row r="38" spans="15:15" x14ac:dyDescent="0.15">
      <c r="O38" s="90" t="s">
        <v>223</v>
      </c>
    </row>
  </sheetData>
  <mergeCells count="17">
    <mergeCell ref="G11:H11"/>
    <mergeCell ref="L4:L17"/>
    <mergeCell ref="A2:B2"/>
    <mergeCell ref="C2:C3"/>
    <mergeCell ref="D2:J3"/>
    <mergeCell ref="L2:L3"/>
    <mergeCell ref="K2:K3"/>
    <mergeCell ref="D16:F16"/>
    <mergeCell ref="D17:F17"/>
    <mergeCell ref="G4:I4"/>
    <mergeCell ref="D4:F15"/>
    <mergeCell ref="G15:H15"/>
    <mergeCell ref="G16:I16"/>
    <mergeCell ref="G17:I17"/>
    <mergeCell ref="G7:H7"/>
    <mergeCell ref="G8:I8"/>
    <mergeCell ref="G12:I12"/>
  </mergeCells>
  <phoneticPr fontId="4"/>
  <pageMargins left="0.70866141732283472" right="0.62992125984251968"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Ａ2　訪問型(介護予防訪問介護相当）</vt:lpstr>
      <vt:lpstr>Ａ2　訪問型(健康づくりヘルパー)</vt:lpstr>
      <vt:lpstr>5通所型(緩和)</vt:lpstr>
      <vt:lpstr>Ａ３訪問型【給付制限】70%</vt:lpstr>
      <vt:lpstr>Ａ３訪問型【給付制限】60%</vt:lpstr>
      <vt:lpstr>Ａ6　通所型(介護予防通所介護相当)</vt:lpstr>
      <vt:lpstr>Ａ７通所型【給付制限】70%</vt:lpstr>
      <vt:lpstr>Ａ７通所型【給付制限】 60%</vt:lpstr>
      <vt:lpstr>AF　介護予防ケアマネジメント</vt:lpstr>
      <vt:lpstr>'5通所型(緩和)'!Print_Area</vt:lpstr>
      <vt:lpstr>'Ａ2　訪問型(健康づくりヘルパー)'!Print_Area</vt:lpstr>
      <vt:lpstr>'Ａ３訪問型【給付制限】60%'!Print_Area</vt:lpstr>
      <vt:lpstr>'Ａ３訪問型【給付制限】70%'!Print_Area</vt:lpstr>
      <vt:lpstr>'Ａ6　通所型(介護予防通所介護相当)'!Print_Area</vt:lpstr>
      <vt:lpstr>'Ａ７通所型【給付制限】 60%'!Print_Area</vt:lpstr>
      <vt:lpstr>'Ａ７通所型【給付制限】70%'!Print_Area</vt:lpstr>
      <vt:lpstr>'AF　介護予防ケアマネジメント'!Print_Area</vt:lpstr>
    </vt:vector>
  </TitlesOfParts>
  <Company>上越市役所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 setup</dc:creator>
  <cp:lastModifiedBy>はせがわ　みか</cp:lastModifiedBy>
  <cp:lastPrinted>2024-06-07T01:45:49Z</cp:lastPrinted>
  <dcterms:created xsi:type="dcterms:W3CDTF">2015-04-21T10:31:57Z</dcterms:created>
  <dcterms:modified xsi:type="dcterms:W3CDTF">2024-06-07T01:46:02Z</dcterms:modified>
</cp:coreProperties>
</file>