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指定関係\サービスコード\令和６年度報酬改定（４月）\"/>
    </mc:Choice>
  </mc:AlternateContent>
  <bookViews>
    <workbookView xWindow="0" yWindow="0" windowWidth="28800" windowHeight="12210" tabRatio="837"/>
  </bookViews>
  <sheets>
    <sheet name="Ａ2　訪問型(介護予防訪問介護相当）" sheetId="15" r:id="rId1"/>
    <sheet name="Ａ2　訪問型(健康づくりヘルパー)" sheetId="12" r:id="rId2"/>
    <sheet name="5通所型(緩和)" sheetId="5" state="hidden" r:id="rId3"/>
    <sheet name="Ａ３訪問型【給付制限】70%" sheetId="20" r:id="rId4"/>
    <sheet name="Ａ３訪問型【給付制限】60%" sheetId="21" r:id="rId5"/>
    <sheet name="Ａ6　通所型(介護予防通所介護相当)" sheetId="10" r:id="rId6"/>
    <sheet name="Ａ７通所型【給付制限】70%" sheetId="22" r:id="rId7"/>
    <sheet name="Ａ７通所型【給付制限】 60%" sheetId="23" r:id="rId8"/>
    <sheet name="AF　介護予防ケアマネジメント" sheetId="11" r:id="rId9"/>
  </sheets>
  <definedNames>
    <definedName name="_xlnm._FilterDatabase" localSheetId="4" hidden="1">'Ａ３訪問型【給付制限】60%'!$B$1:$B$471</definedName>
    <definedName name="_xlnm._FilterDatabase" localSheetId="3" hidden="1">'Ａ３訪問型【給付制限】70%'!$B$1:$B$471</definedName>
    <definedName name="_xlnm._FilterDatabase" localSheetId="7" hidden="1">'Ａ７通所型【給付制限】 60%'!$B$1:$B$239</definedName>
    <definedName name="_xlnm._FilterDatabase" localSheetId="6" hidden="1">'Ａ７通所型【給付制限】70%'!$B$1:$B$239</definedName>
    <definedName name="_xlnm.Print_Area" localSheetId="2">'5通所型(緩和)'!$A$1:$K$54</definedName>
    <definedName name="_xlnm.Print_Area" localSheetId="1">'Ａ2　訪問型(健康づくりヘルパー)'!$A$1:$I$9</definedName>
    <definedName name="_xlnm.Print_Area" localSheetId="4">'Ａ３訪問型【給付制限】60%'!$A$1:$I$226</definedName>
    <definedName name="_xlnm.Print_Area" localSheetId="3">'Ａ３訪問型【給付制限】70%'!$A$1:$I$226</definedName>
    <definedName name="_xlnm.Print_Area" localSheetId="5">'Ａ6　通所型(介護予防通所介護相当)'!$A$1:$J$62</definedName>
    <definedName name="_xlnm.Print_Area" localSheetId="7">'Ａ７通所型【給付制限】 60%'!$A$1:$K$239</definedName>
    <definedName name="_xlnm.Print_Area" localSheetId="6">'Ａ７通所型【給付制限】70%'!$A$1:$K$239</definedName>
    <definedName name="_xlnm.Print_Area" localSheetId="8">'AF　介護予防ケアマネジメント'!$A$1:$L$17</definedName>
  </definedNames>
  <calcPr calcId="162913" refMode="R1C1"/>
</workbook>
</file>

<file path=xl/calcChain.xml><?xml version="1.0" encoding="utf-8"?>
<calcChain xmlns="http://schemas.openxmlformats.org/spreadsheetml/2006/main">
  <c r="H5" i="21" l="1"/>
  <c r="H6" i="21" s="1"/>
  <c r="H8" i="21"/>
  <c r="H9" i="21"/>
  <c r="H13" i="21"/>
  <c r="H15" i="21" s="1"/>
  <c r="H14" i="21"/>
  <c r="H21" i="21"/>
  <c r="H25" i="21" s="1"/>
  <c r="H29" i="21"/>
  <c r="H32" i="21" s="1"/>
  <c r="H31" i="21"/>
  <c r="H33" i="21"/>
  <c r="H34" i="21"/>
  <c r="H37" i="21"/>
  <c r="H38" i="21" s="1"/>
  <c r="H40" i="21"/>
  <c r="H45" i="21"/>
  <c r="H47" i="21" s="1"/>
  <c r="H46" i="21"/>
  <c r="H50" i="21"/>
  <c r="H53" i="21"/>
  <c r="H54" i="21"/>
  <c r="H55" i="21"/>
  <c r="H56" i="21"/>
  <c r="H62" i="21"/>
  <c r="H63" i="21" s="1"/>
  <c r="H70" i="21"/>
  <c r="H71" i="21" s="1"/>
  <c r="H102" i="21"/>
  <c r="H108" i="21" s="1"/>
  <c r="H115" i="21"/>
  <c r="H119" i="21" s="1"/>
  <c r="H139" i="21"/>
  <c r="H141" i="21" s="1"/>
  <c r="H147" i="21"/>
  <c r="H150" i="21" s="1"/>
  <c r="H155" i="21"/>
  <c r="H159" i="21" s="1"/>
  <c r="H168" i="21"/>
  <c r="H174" i="21" s="1"/>
  <c r="H192" i="21"/>
  <c r="H193" i="21" s="1"/>
  <c r="H221" i="21"/>
  <c r="H222" i="21"/>
  <c r="H223" i="21"/>
  <c r="H224" i="21"/>
  <c r="H225" i="21"/>
  <c r="H226" i="21"/>
  <c r="H118" i="21" l="1"/>
  <c r="H145" i="21"/>
  <c r="H169" i="21"/>
  <c r="H173" i="21"/>
  <c r="H144" i="21"/>
  <c r="H140" i="21"/>
  <c r="H68" i="21"/>
  <c r="H117" i="21"/>
  <c r="H116" i="21"/>
  <c r="H94" i="21"/>
  <c r="H98" i="21" s="1"/>
  <c r="H39" i="21"/>
  <c r="H18" i="21"/>
  <c r="H153" i="21"/>
  <c r="H107" i="21"/>
  <c r="H66" i="21"/>
  <c r="H200" i="21"/>
  <c r="H203" i="21" s="1"/>
  <c r="H152" i="21"/>
  <c r="H121" i="21"/>
  <c r="H106" i="21"/>
  <c r="H65" i="21"/>
  <c r="H197" i="21"/>
  <c r="H149" i="21"/>
  <c r="H120" i="21"/>
  <c r="H104" i="21"/>
  <c r="H64" i="21"/>
  <c r="H30" i="21"/>
  <c r="H7" i="21"/>
  <c r="H148" i="21"/>
  <c r="H103" i="21"/>
  <c r="H41" i="21"/>
  <c r="H24" i="21"/>
  <c r="H157" i="21"/>
  <c r="H23" i="21"/>
  <c r="H158" i="21"/>
  <c r="H131" i="21"/>
  <c r="H172" i="21"/>
  <c r="H78" i="21"/>
  <c r="H208" i="21"/>
  <c r="H198" i="21"/>
  <c r="H171" i="21"/>
  <c r="H156" i="21"/>
  <c r="H105" i="21"/>
  <c r="H86" i="21"/>
  <c r="H76" i="21"/>
  <c r="H67" i="21"/>
  <c r="H42" i="21"/>
  <c r="H22" i="21"/>
  <c r="H10" i="21"/>
  <c r="H195" i="21"/>
  <c r="H161" i="21"/>
  <c r="H143" i="21"/>
  <c r="H17" i="21"/>
  <c r="H194" i="21"/>
  <c r="H176" i="21"/>
  <c r="H160" i="21"/>
  <c r="H151" i="21"/>
  <c r="H142" i="21"/>
  <c r="H72" i="21"/>
  <c r="H48" i="21"/>
  <c r="H26" i="21"/>
  <c r="H16" i="21"/>
  <c r="H75" i="21"/>
  <c r="H196" i="21"/>
  <c r="H74" i="21"/>
  <c r="H73" i="21"/>
  <c r="H49" i="21"/>
  <c r="H184" i="21"/>
  <c r="H123" i="21"/>
  <c r="J229" i="23"/>
  <c r="J228" i="23"/>
  <c r="J227" i="23"/>
  <c r="J226" i="23"/>
  <c r="J225" i="23"/>
  <c r="J224" i="23"/>
  <c r="J223" i="23"/>
  <c r="J221" i="23"/>
  <c r="J220" i="23"/>
  <c r="J219" i="23"/>
  <c r="J218" i="23"/>
  <c r="J217" i="23"/>
  <c r="J216" i="23"/>
  <c r="J215" i="23"/>
  <c r="J213" i="23"/>
  <c r="J212" i="23"/>
  <c r="J211" i="23"/>
  <c r="J210" i="23"/>
  <c r="J209" i="23"/>
  <c r="J208" i="23"/>
  <c r="J207" i="23"/>
  <c r="J205" i="23"/>
  <c r="J204" i="23"/>
  <c r="J203" i="23"/>
  <c r="J202" i="23"/>
  <c r="J201" i="23"/>
  <c r="J200" i="23"/>
  <c r="J199" i="23"/>
  <c r="J195" i="23"/>
  <c r="J194" i="23"/>
  <c r="J193" i="23"/>
  <c r="J189" i="23"/>
  <c r="J188" i="23"/>
  <c r="J187" i="23"/>
  <c r="J185" i="23"/>
  <c r="J184" i="23"/>
  <c r="J183" i="23"/>
  <c r="J182" i="23"/>
  <c r="J181" i="23"/>
  <c r="J180" i="23"/>
  <c r="J179" i="23"/>
  <c r="J177" i="23"/>
  <c r="J176" i="23"/>
  <c r="J175" i="23"/>
  <c r="J174" i="23"/>
  <c r="J173" i="23"/>
  <c r="J172" i="23"/>
  <c r="J171" i="23"/>
  <c r="J157" i="23"/>
  <c r="J156" i="23"/>
  <c r="J155" i="23"/>
  <c r="J154" i="23"/>
  <c r="J153" i="23"/>
  <c r="J152" i="23"/>
  <c r="J151" i="23"/>
  <c r="J149" i="23"/>
  <c r="J148" i="23"/>
  <c r="J147" i="23"/>
  <c r="J146" i="23"/>
  <c r="J145" i="23"/>
  <c r="J144" i="23"/>
  <c r="J143" i="23"/>
  <c r="J141" i="23"/>
  <c r="J140" i="23"/>
  <c r="J139" i="23"/>
  <c r="J138" i="23"/>
  <c r="J137" i="23"/>
  <c r="J136" i="23"/>
  <c r="J135" i="23"/>
  <c r="J133" i="23"/>
  <c r="J132" i="23"/>
  <c r="J131" i="23"/>
  <c r="J130" i="23"/>
  <c r="J129" i="23"/>
  <c r="J128" i="23"/>
  <c r="J127" i="23"/>
  <c r="J123" i="23"/>
  <c r="J122" i="23"/>
  <c r="J121" i="23"/>
  <c r="J117" i="23"/>
  <c r="J116" i="23"/>
  <c r="J115" i="23"/>
  <c r="J113" i="23"/>
  <c r="J112" i="23"/>
  <c r="J111" i="23"/>
  <c r="J110" i="23"/>
  <c r="J109" i="23"/>
  <c r="J108" i="23"/>
  <c r="J107" i="23"/>
  <c r="J105" i="23"/>
  <c r="J104" i="23"/>
  <c r="J103" i="23"/>
  <c r="J102" i="23"/>
  <c r="J101" i="23"/>
  <c r="J100" i="23"/>
  <c r="J99" i="23"/>
  <c r="J75" i="23"/>
  <c r="J74" i="23"/>
  <c r="J73" i="23"/>
  <c r="J72" i="23"/>
  <c r="J71" i="23"/>
  <c r="J70" i="23"/>
  <c r="J69" i="23"/>
  <c r="J68" i="23"/>
  <c r="J66" i="23"/>
  <c r="J65" i="23"/>
  <c r="J64" i="23"/>
  <c r="J63" i="23"/>
  <c r="J62" i="23"/>
  <c r="J61" i="23"/>
  <c r="J60" i="23"/>
  <c r="J59" i="23"/>
  <c r="J49" i="23"/>
  <c r="J50" i="23" s="1"/>
  <c r="J48" i="23"/>
  <c r="J47" i="23"/>
  <c r="J46" i="23"/>
  <c r="J45" i="23"/>
  <c r="J44" i="23"/>
  <c r="J43" i="23"/>
  <c r="J42" i="23"/>
  <c r="J41" i="23"/>
  <c r="J37" i="23"/>
  <c r="J36" i="23"/>
  <c r="J35" i="23"/>
  <c r="J34" i="23"/>
  <c r="J33" i="23"/>
  <c r="J31" i="23"/>
  <c r="J30" i="23"/>
  <c r="J29" i="23"/>
  <c r="J28" i="23"/>
  <c r="J27" i="23"/>
  <c r="J26" i="23"/>
  <c r="J25" i="23"/>
  <c r="J24" i="23"/>
  <c r="J14" i="23"/>
  <c r="J22" i="23" s="1"/>
  <c r="J13" i="23"/>
  <c r="J12" i="23"/>
  <c r="J11" i="23"/>
  <c r="J10" i="23"/>
  <c r="J9" i="23"/>
  <c r="J8" i="23"/>
  <c r="J7" i="23"/>
  <c r="J6" i="23"/>
  <c r="J229" i="22"/>
  <c r="J228" i="22"/>
  <c r="J227" i="22"/>
  <c r="J226" i="22"/>
  <c r="J225" i="22"/>
  <c r="J224" i="22"/>
  <c r="J223" i="22"/>
  <c r="J221" i="22"/>
  <c r="J220" i="22"/>
  <c r="J219" i="22"/>
  <c r="J218" i="22"/>
  <c r="J217" i="22"/>
  <c r="J216" i="22"/>
  <c r="J215" i="22"/>
  <c r="J213" i="22"/>
  <c r="J212" i="22"/>
  <c r="J211" i="22"/>
  <c r="J210" i="22"/>
  <c r="J209" i="22"/>
  <c r="J208" i="22"/>
  <c r="J207" i="22"/>
  <c r="J205" i="22"/>
  <c r="J204" i="22"/>
  <c r="J203" i="22"/>
  <c r="J202" i="22"/>
  <c r="J201" i="22"/>
  <c r="J200" i="22"/>
  <c r="J199" i="22"/>
  <c r="J195" i="22"/>
  <c r="J194" i="22"/>
  <c r="J193" i="22"/>
  <c r="J189" i="22"/>
  <c r="J188" i="22"/>
  <c r="J187" i="22"/>
  <c r="J185" i="22"/>
  <c r="J184" i="22"/>
  <c r="J183" i="22"/>
  <c r="J182" i="22"/>
  <c r="J181" i="22"/>
  <c r="J180" i="22"/>
  <c r="J179" i="22"/>
  <c r="J177" i="22"/>
  <c r="J176" i="22"/>
  <c r="J175" i="22"/>
  <c r="J174" i="22"/>
  <c r="J173" i="22"/>
  <c r="J172" i="22"/>
  <c r="J171" i="22"/>
  <c r="J157" i="22"/>
  <c r="J156" i="22"/>
  <c r="J155" i="22"/>
  <c r="J154" i="22"/>
  <c r="J153" i="22"/>
  <c r="J152" i="22"/>
  <c r="J151" i="22"/>
  <c r="J149" i="22"/>
  <c r="J148" i="22"/>
  <c r="J147" i="22"/>
  <c r="J146" i="22"/>
  <c r="J145" i="22"/>
  <c r="J144" i="22"/>
  <c r="J143" i="22"/>
  <c r="J141" i="22"/>
  <c r="J140" i="22"/>
  <c r="J139" i="22"/>
  <c r="J138" i="22"/>
  <c r="J137" i="22"/>
  <c r="J136" i="22"/>
  <c r="J135" i="22"/>
  <c r="J133" i="22"/>
  <c r="J132" i="22"/>
  <c r="J131" i="22"/>
  <c r="J130" i="22"/>
  <c r="J129" i="22"/>
  <c r="J128" i="22"/>
  <c r="J127" i="22"/>
  <c r="J123" i="22"/>
  <c r="J122" i="22"/>
  <c r="J121" i="22"/>
  <c r="J117" i="22"/>
  <c r="J116" i="22"/>
  <c r="J115" i="22"/>
  <c r="J113" i="22"/>
  <c r="J112" i="22"/>
  <c r="J111" i="22"/>
  <c r="J110" i="22"/>
  <c r="J109" i="22"/>
  <c r="J108" i="22"/>
  <c r="J107" i="22"/>
  <c r="J105" i="22"/>
  <c r="J104" i="22"/>
  <c r="J103" i="22"/>
  <c r="J102" i="22"/>
  <c r="J101" i="22"/>
  <c r="J100" i="22"/>
  <c r="J99" i="22"/>
  <c r="J75" i="22"/>
  <c r="J74" i="22"/>
  <c r="J73" i="22"/>
  <c r="J72" i="22"/>
  <c r="J71" i="22"/>
  <c r="J70" i="22"/>
  <c r="J69" i="22"/>
  <c r="J68" i="22"/>
  <c r="J66" i="22"/>
  <c r="J65" i="22"/>
  <c r="J64" i="22"/>
  <c r="J63" i="22"/>
  <c r="J62" i="22"/>
  <c r="J61" i="22"/>
  <c r="J60" i="22"/>
  <c r="J59" i="22"/>
  <c r="J49" i="22"/>
  <c r="J51" i="22" s="1"/>
  <c r="J48" i="22"/>
  <c r="J47" i="22"/>
  <c r="J46" i="22"/>
  <c r="J45" i="22"/>
  <c r="J44" i="22"/>
  <c r="J43" i="22"/>
  <c r="J42" i="22"/>
  <c r="J41" i="22"/>
  <c r="J37" i="22"/>
  <c r="J36" i="22"/>
  <c r="J35" i="22"/>
  <c r="J34" i="22"/>
  <c r="J33" i="22"/>
  <c r="J31" i="22"/>
  <c r="J30" i="22"/>
  <c r="J29" i="22"/>
  <c r="J28" i="22"/>
  <c r="J27" i="22"/>
  <c r="J26" i="22"/>
  <c r="J25" i="22"/>
  <c r="J24" i="22"/>
  <c r="J14" i="22"/>
  <c r="J15" i="22" s="1"/>
  <c r="J13" i="22"/>
  <c r="J12" i="22"/>
  <c r="J11" i="22"/>
  <c r="J10" i="22"/>
  <c r="J9" i="22"/>
  <c r="J8" i="22"/>
  <c r="J7" i="22"/>
  <c r="J6" i="22"/>
  <c r="H226" i="20"/>
  <c r="H225" i="20"/>
  <c r="H224" i="20"/>
  <c r="H223" i="20"/>
  <c r="H222" i="20"/>
  <c r="H221" i="20"/>
  <c r="H56" i="20"/>
  <c r="H55" i="20"/>
  <c r="H54" i="20"/>
  <c r="H53" i="20"/>
  <c r="H45" i="20"/>
  <c r="H208" i="20" s="1"/>
  <c r="H37" i="20"/>
  <c r="H147" i="20" s="1"/>
  <c r="H29" i="20"/>
  <c r="H139" i="20" s="1"/>
  <c r="H21" i="20"/>
  <c r="H25" i="20" s="1"/>
  <c r="H13" i="20"/>
  <c r="H176" i="20" s="1"/>
  <c r="H5" i="20"/>
  <c r="H9" i="20" s="1"/>
  <c r="H97" i="21" l="1"/>
  <c r="H95" i="21"/>
  <c r="H99" i="21"/>
  <c r="H96" i="21"/>
  <c r="H202" i="21"/>
  <c r="H206" i="21"/>
  <c r="H201" i="21"/>
  <c r="H205" i="21"/>
  <c r="H204" i="21"/>
  <c r="H80" i="21"/>
  <c r="H82" i="21"/>
  <c r="H83" i="21"/>
  <c r="H81" i="21"/>
  <c r="H84" i="21"/>
  <c r="H79" i="21"/>
  <c r="H89" i="21"/>
  <c r="H91" i="21"/>
  <c r="H92" i="21"/>
  <c r="H90" i="21"/>
  <c r="H87" i="21"/>
  <c r="H88" i="21"/>
  <c r="H132" i="21"/>
  <c r="H134" i="21"/>
  <c r="H136" i="21"/>
  <c r="H133" i="21"/>
  <c r="H135" i="21"/>
  <c r="H137" i="21"/>
  <c r="H127" i="21"/>
  <c r="H124" i="21"/>
  <c r="H125" i="21"/>
  <c r="H126" i="21"/>
  <c r="H128" i="21"/>
  <c r="H129" i="21"/>
  <c r="H178" i="21"/>
  <c r="H177" i="21"/>
  <c r="H179" i="21"/>
  <c r="H180" i="21"/>
  <c r="H181" i="21"/>
  <c r="H182" i="21"/>
  <c r="H186" i="21"/>
  <c r="H185" i="21"/>
  <c r="H187" i="21"/>
  <c r="H188" i="21"/>
  <c r="H189" i="21"/>
  <c r="H190" i="21"/>
  <c r="H211" i="21"/>
  <c r="H213" i="21"/>
  <c r="H214" i="21"/>
  <c r="H212" i="21"/>
  <c r="H210" i="21"/>
  <c r="H209" i="21"/>
  <c r="J15" i="23"/>
  <c r="J52" i="23"/>
  <c r="J19" i="23"/>
  <c r="J53" i="23"/>
  <c r="J55" i="23"/>
  <c r="J16" i="23"/>
  <c r="J18" i="23"/>
  <c r="J56" i="23"/>
  <c r="J51" i="23"/>
  <c r="J17" i="23"/>
  <c r="J54" i="23"/>
  <c r="J20" i="23"/>
  <c r="J57" i="23"/>
  <c r="J21" i="23"/>
  <c r="J17" i="22"/>
  <c r="J21" i="22"/>
  <c r="J52" i="22"/>
  <c r="J53" i="22"/>
  <c r="J16" i="22"/>
  <c r="J18" i="22"/>
  <c r="J54" i="22"/>
  <c r="J19" i="22"/>
  <c r="J55" i="22"/>
  <c r="J20" i="22"/>
  <c r="J56" i="22"/>
  <c r="J57" i="22"/>
  <c r="J22" i="22"/>
  <c r="J50" i="22"/>
  <c r="H115" i="20"/>
  <c r="H120" i="20" s="1"/>
  <c r="H7" i="20"/>
  <c r="H10" i="20"/>
  <c r="H8" i="20"/>
  <c r="H94" i="20"/>
  <c r="H96" i="20" s="1"/>
  <c r="H38" i="20"/>
  <c r="H200" i="20"/>
  <c r="H206" i="20" s="1"/>
  <c r="H40" i="20"/>
  <c r="H62" i="20"/>
  <c r="H68" i="20" s="1"/>
  <c r="H42" i="20"/>
  <c r="H70" i="20"/>
  <c r="H73" i="20" s="1"/>
  <c r="H86" i="20"/>
  <c r="H89" i="20" s="1"/>
  <c r="H6" i="20"/>
  <c r="H131" i="20"/>
  <c r="H135" i="20" s="1"/>
  <c r="H24" i="20"/>
  <c r="H39" i="20"/>
  <c r="H26" i="20"/>
  <c r="H184" i="20"/>
  <c r="H189" i="20" s="1"/>
  <c r="H22" i="20"/>
  <c r="H192" i="20"/>
  <c r="H198" i="20" s="1"/>
  <c r="H23" i="20"/>
  <c r="H78" i="20"/>
  <c r="H82" i="20" s="1"/>
  <c r="H123" i="20"/>
  <c r="H129" i="20" s="1"/>
  <c r="H180" i="20"/>
  <c r="H179" i="20"/>
  <c r="H178" i="20"/>
  <c r="H177" i="20"/>
  <c r="H182" i="20"/>
  <c r="H181" i="20"/>
  <c r="H141" i="20"/>
  <c r="H145" i="20"/>
  <c r="H143" i="20"/>
  <c r="H144" i="20"/>
  <c r="H142" i="20"/>
  <c r="H140" i="20"/>
  <c r="H212" i="20"/>
  <c r="H214" i="20"/>
  <c r="H213" i="20"/>
  <c r="H211" i="20"/>
  <c r="H209" i="20"/>
  <c r="H210" i="20"/>
  <c r="H148" i="20"/>
  <c r="H152" i="20"/>
  <c r="H153" i="20"/>
  <c r="H150" i="20"/>
  <c r="H151" i="20"/>
  <c r="H149" i="20"/>
  <c r="H33" i="20"/>
  <c r="H16" i="20"/>
  <c r="H32" i="20"/>
  <c r="H48" i="20"/>
  <c r="H49" i="20"/>
  <c r="H14" i="20"/>
  <c r="H18" i="20"/>
  <c r="H30" i="20"/>
  <c r="H34" i="20"/>
  <c r="H46" i="20"/>
  <c r="H50" i="20"/>
  <c r="H168" i="20"/>
  <c r="H155" i="20"/>
  <c r="H157" i="20" s="1"/>
  <c r="H17" i="20"/>
  <c r="H15" i="20"/>
  <c r="H31" i="20"/>
  <c r="H41" i="20"/>
  <c r="H47" i="20"/>
  <c r="H102" i="20"/>
  <c r="H121" i="20" l="1"/>
  <c r="H118" i="20"/>
  <c r="H97" i="20"/>
  <c r="H119" i="20"/>
  <c r="H99" i="20"/>
  <c r="H67" i="20"/>
  <c r="H116" i="20"/>
  <c r="H117" i="20"/>
  <c r="H63" i="20"/>
  <c r="H66" i="20"/>
  <c r="H72" i="20"/>
  <c r="H71" i="20"/>
  <c r="H79" i="20"/>
  <c r="H197" i="20"/>
  <c r="H74" i="20"/>
  <c r="H98" i="20"/>
  <c r="H204" i="20"/>
  <c r="H127" i="20"/>
  <c r="H75" i="20"/>
  <c r="H64" i="20"/>
  <c r="H87" i="20"/>
  <c r="H196" i="20"/>
  <c r="H203" i="20"/>
  <c r="H90" i="20"/>
  <c r="H194" i="20"/>
  <c r="H201" i="20"/>
  <c r="H65" i="20"/>
  <c r="H202" i="20"/>
  <c r="H88" i="20"/>
  <c r="H91" i="20"/>
  <c r="H205" i="20"/>
  <c r="H126" i="20"/>
  <c r="H137" i="20"/>
  <c r="H134" i="20"/>
  <c r="H132" i="20"/>
  <c r="H133" i="20"/>
  <c r="H188" i="20"/>
  <c r="H187" i="20"/>
  <c r="H195" i="20"/>
  <c r="H193" i="20"/>
  <c r="H83" i="20"/>
  <c r="H81" i="20"/>
  <c r="H80" i="20"/>
  <c r="H128" i="20"/>
  <c r="H186" i="20"/>
  <c r="H124" i="20"/>
  <c r="H185" i="20"/>
  <c r="H136" i="20"/>
  <c r="H125" i="20"/>
  <c r="H190" i="20"/>
  <c r="H106" i="20"/>
  <c r="H103" i="20"/>
  <c r="H105" i="20"/>
  <c r="H104" i="20"/>
  <c r="H107" i="20"/>
  <c r="H156" i="20"/>
  <c r="H161" i="20"/>
  <c r="H159" i="20"/>
  <c r="H160" i="20"/>
  <c r="H158" i="20"/>
  <c r="H171" i="20"/>
  <c r="H170" i="20"/>
  <c r="H169" i="20"/>
  <c r="H174" i="20"/>
  <c r="H172" i="20"/>
  <c r="H173" i="20"/>
  <c r="I58" i="10" l="1"/>
  <c r="I59" i="10"/>
  <c r="I60" i="10"/>
  <c r="I57" i="10"/>
  <c r="I50" i="10"/>
  <c r="I51" i="10"/>
  <c r="I52" i="10"/>
  <c r="I49" i="10"/>
  <c r="G12" i="11" l="1"/>
  <c r="G8" i="11" l="1"/>
  <c r="K15" i="11"/>
  <c r="K13" i="11"/>
  <c r="K14" i="11" s="1"/>
  <c r="K11" i="11"/>
  <c r="K9" i="11"/>
  <c r="K10" i="11" s="1"/>
  <c r="K5" i="11"/>
  <c r="K7" i="11"/>
  <c r="K6" i="11"/>
</calcChain>
</file>

<file path=xl/sharedStrings.xml><?xml version="1.0" encoding="utf-8"?>
<sst xmlns="http://schemas.openxmlformats.org/spreadsheetml/2006/main" count="4498" uniqueCount="1045">
  <si>
    <t>種類</t>
    <rPh sb="0" eb="2">
      <t>シュルイ</t>
    </rPh>
    <phoneticPr fontId="1"/>
  </si>
  <si>
    <t>項目</t>
    <rPh sb="0" eb="2">
      <t>コウモク</t>
    </rPh>
    <phoneticPr fontId="1"/>
  </si>
  <si>
    <t>サービスコード</t>
    <phoneticPr fontId="1"/>
  </si>
  <si>
    <t>サービス内容略称</t>
    <rPh sb="7" eb="8">
      <t>ショウ</t>
    </rPh>
    <phoneticPr fontId="1"/>
  </si>
  <si>
    <t>算定項目</t>
    <rPh sb="2" eb="4">
      <t>コウモク</t>
    </rPh>
    <phoneticPr fontId="1"/>
  </si>
  <si>
    <t>中山間地域等における小規模事業所加算</t>
    <phoneticPr fontId="1"/>
  </si>
  <si>
    <t>特別地域加算</t>
    <phoneticPr fontId="1"/>
  </si>
  <si>
    <t>合成単位数</t>
    <rPh sb="0" eb="2">
      <t>ゴウセイ</t>
    </rPh>
    <rPh sb="2" eb="4">
      <t>タンイ</t>
    </rPh>
    <rPh sb="4" eb="5">
      <t>スウ</t>
    </rPh>
    <phoneticPr fontId="1"/>
  </si>
  <si>
    <t>算定単位</t>
    <rPh sb="0" eb="2">
      <t>サンテイ</t>
    </rPh>
    <rPh sb="2" eb="4">
      <t>タンイ</t>
    </rPh>
    <phoneticPr fontId="1"/>
  </si>
  <si>
    <t>１月につき</t>
    <rPh sb="1" eb="2">
      <t>ガツ</t>
    </rPh>
    <phoneticPr fontId="1"/>
  </si>
  <si>
    <t>１日につき</t>
    <rPh sb="1" eb="2">
      <t>ニチ</t>
    </rPh>
    <phoneticPr fontId="1"/>
  </si>
  <si>
    <t>１回につき</t>
    <rPh sb="1" eb="2">
      <t>カイ</t>
    </rPh>
    <phoneticPr fontId="1"/>
  </si>
  <si>
    <t>１月につき</t>
    <phoneticPr fontId="1"/>
  </si>
  <si>
    <t>１日につき</t>
    <phoneticPr fontId="1"/>
  </si>
  <si>
    <t>１回につき</t>
    <phoneticPr fontId="1"/>
  </si>
  <si>
    <t>所定単位数の15％加算</t>
    <rPh sb="0" eb="2">
      <t>ショテイ</t>
    </rPh>
    <rPh sb="2" eb="5">
      <t>タンイスウ</t>
    </rPh>
    <rPh sb="9" eb="11">
      <t>カサン</t>
    </rPh>
    <phoneticPr fontId="1"/>
  </si>
  <si>
    <t>所定単位数の10％加算</t>
    <rPh sb="0" eb="2">
      <t>ショテイ</t>
    </rPh>
    <rPh sb="2" eb="5">
      <t>タンイスウ</t>
    </rPh>
    <rPh sb="9" eb="11">
      <t>カサン</t>
    </rPh>
    <phoneticPr fontId="1"/>
  </si>
  <si>
    <t>所定単位数の5％加算</t>
    <rPh sb="0" eb="2">
      <t>ショテイ</t>
    </rPh>
    <rPh sb="2" eb="5">
      <t>タンイスウ</t>
    </rPh>
    <rPh sb="8" eb="10">
      <t>カサン</t>
    </rPh>
    <phoneticPr fontId="1"/>
  </si>
  <si>
    <t>200単位加算</t>
    <rPh sb="3" eb="5">
      <t>タンイ</t>
    </rPh>
    <rPh sb="5" eb="7">
      <t>カサン</t>
    </rPh>
    <phoneticPr fontId="1"/>
  </si>
  <si>
    <t>100単位加算</t>
    <rPh sb="3" eb="5">
      <t>タンイ</t>
    </rPh>
    <rPh sb="5" eb="7">
      <t>カサン</t>
    </rPh>
    <phoneticPr fontId="1"/>
  </si>
  <si>
    <t>定員超過の場合</t>
    <phoneticPr fontId="1"/>
  </si>
  <si>
    <t>看護・介護職員が欠員の場合</t>
    <phoneticPr fontId="1"/>
  </si>
  <si>
    <t>定員超過の場合
×70％</t>
    <rPh sb="0" eb="2">
      <t>テイイン</t>
    </rPh>
    <rPh sb="2" eb="4">
      <t>チョウカ</t>
    </rPh>
    <rPh sb="5" eb="7">
      <t>バアイ</t>
    </rPh>
    <phoneticPr fontId="1"/>
  </si>
  <si>
    <t>看護・介護職員が欠員の場合
×70％</t>
    <rPh sb="0" eb="2">
      <t>カンゴ</t>
    </rPh>
    <rPh sb="3" eb="5">
      <t>カイゴ</t>
    </rPh>
    <rPh sb="5" eb="7">
      <t>ショクイン</t>
    </rPh>
    <rPh sb="8" eb="10">
      <t>ケツイン</t>
    </rPh>
    <rPh sb="11" eb="13">
      <t>バアイ</t>
    </rPh>
    <phoneticPr fontId="1"/>
  </si>
  <si>
    <t>事業対象者・要支援１</t>
    <phoneticPr fontId="1"/>
  </si>
  <si>
    <t>事業対象者・要支援１
※１月の中で全部で４回まで</t>
    <phoneticPr fontId="1"/>
  </si>
  <si>
    <t>事業対象者・要支援２</t>
    <phoneticPr fontId="1"/>
  </si>
  <si>
    <t>事業対象者・要支援２
※１月の中で全部で５回から８回まで</t>
    <phoneticPr fontId="1"/>
  </si>
  <si>
    <t>中山間地域等に居住する者へのサービス提供加算</t>
    <rPh sb="18" eb="20">
      <t>テイキョウ</t>
    </rPh>
    <rPh sb="20" eb="22">
      <t>カサン</t>
    </rPh>
    <phoneticPr fontId="1"/>
  </si>
  <si>
    <t>所定単位数の５％加算</t>
    <rPh sb="0" eb="2">
      <t>ショテイ</t>
    </rPh>
    <rPh sb="2" eb="4">
      <t>タンイ</t>
    </rPh>
    <rPh sb="4" eb="5">
      <t>スウ</t>
    </rPh>
    <rPh sb="8" eb="10">
      <t>カサン</t>
    </rPh>
    <phoneticPr fontId="1"/>
  </si>
  <si>
    <t>事業対象者・要支援１</t>
    <phoneticPr fontId="1"/>
  </si>
  <si>
    <t>事業対象者・要支援２</t>
    <phoneticPr fontId="1"/>
  </si>
  <si>
    <t>事業対象者・要支援１</t>
    <phoneticPr fontId="1"/>
  </si>
  <si>
    <t>ホ　口腔機能向上加算</t>
    <rPh sb="8" eb="10">
      <t>カサン</t>
    </rPh>
    <phoneticPr fontId="1"/>
  </si>
  <si>
    <t>ヘ　選択的サービス複数実施加算</t>
    <phoneticPr fontId="1"/>
  </si>
  <si>
    <t>(1) 選択的サービス複数実施加算（Ⅰ）</t>
    <phoneticPr fontId="1"/>
  </si>
  <si>
    <t>(2) 選択的サービス複数実施加算（Ⅱ）</t>
    <phoneticPr fontId="1"/>
  </si>
  <si>
    <t>運動器機能向上及び栄養改善</t>
    <rPh sb="11" eb="13">
      <t>カイゼン</t>
    </rPh>
    <phoneticPr fontId="1"/>
  </si>
  <si>
    <t>運動器機能向上及び口腔機能向上</t>
    <rPh sb="13" eb="15">
      <t>コウジョウ</t>
    </rPh>
    <phoneticPr fontId="1"/>
  </si>
  <si>
    <t>栄養改善及び口腔機能向上</t>
    <phoneticPr fontId="1"/>
  </si>
  <si>
    <t>チ　サービス提供体制強化加算</t>
    <phoneticPr fontId="1"/>
  </si>
  <si>
    <t>(2) サービス提供体制強化加算（Ⅰ）ロ</t>
    <phoneticPr fontId="1"/>
  </si>
  <si>
    <t>(1) サービス提供体制強化加算（Ⅰ）イ</t>
    <phoneticPr fontId="1"/>
  </si>
  <si>
    <t>(3) サービス提供体制強化加算（Ⅱ）</t>
    <phoneticPr fontId="1"/>
  </si>
  <si>
    <t>事業対象者・要支援２</t>
    <phoneticPr fontId="1"/>
  </si>
  <si>
    <t>72単位</t>
    <rPh sb="2" eb="4">
      <t>タンイ</t>
    </rPh>
    <phoneticPr fontId="1"/>
  </si>
  <si>
    <t>144単位</t>
    <rPh sb="3" eb="5">
      <t>タンイ</t>
    </rPh>
    <phoneticPr fontId="1"/>
  </si>
  <si>
    <t>48単位</t>
    <rPh sb="2" eb="4">
      <t>タンイ</t>
    </rPh>
    <phoneticPr fontId="1"/>
  </si>
  <si>
    <t>96単位</t>
    <rPh sb="2" eb="4">
      <t>タンイ</t>
    </rPh>
    <phoneticPr fontId="1"/>
  </si>
  <si>
    <t>24単位</t>
    <rPh sb="2" eb="4">
      <t>タンイ</t>
    </rPh>
    <phoneticPr fontId="1"/>
  </si>
  <si>
    <t>リ 介護職員処遇改善加算</t>
    <phoneticPr fontId="1"/>
  </si>
  <si>
    <t>480単位加算</t>
    <phoneticPr fontId="1"/>
  </si>
  <si>
    <t>運動器機能向上、栄養改善及び口腔機能向上　　</t>
    <phoneticPr fontId="1"/>
  </si>
  <si>
    <t>700単位加算</t>
    <phoneticPr fontId="1"/>
  </si>
  <si>
    <t>ロ　生活機能向上グループ活動加算　　　　　　　　　　　　　　　　　　　　　　　　</t>
    <phoneticPr fontId="1"/>
  </si>
  <si>
    <t>ハ　運動器機能向上加算　　　　　　　　　　　　　　　　　　　　　　　　</t>
    <phoneticPr fontId="1"/>
  </si>
  <si>
    <t>ニ　栄養改善加算　　　　　　　　　　　　　　　　　　　　　　　　　　　　　</t>
    <phoneticPr fontId="1"/>
  </si>
  <si>
    <t>120単位加算</t>
    <phoneticPr fontId="1"/>
  </si>
  <si>
    <t>100単位加算</t>
    <phoneticPr fontId="1"/>
  </si>
  <si>
    <t>若年性認知症利用者受入加算　　　　　　　　　　　　　　　　　　　　　　　　　　　　</t>
    <rPh sb="11" eb="13">
      <t>カサン</t>
    </rPh>
    <phoneticPr fontId="1"/>
  </si>
  <si>
    <t>240単位加算</t>
    <phoneticPr fontId="1"/>
  </si>
  <si>
    <t>376単位減算</t>
    <phoneticPr fontId="1"/>
  </si>
  <si>
    <t>752単位減算</t>
    <phoneticPr fontId="1"/>
  </si>
  <si>
    <t>225単位加算</t>
    <phoneticPr fontId="1"/>
  </si>
  <si>
    <t>150単位加算</t>
    <phoneticPr fontId="1"/>
  </si>
  <si>
    <t>(1)介護職員処遇改善加算（Ⅰ） 　　　所定単位数の40/1000 加算</t>
    <rPh sb="34" eb="36">
      <t>カサン</t>
    </rPh>
    <phoneticPr fontId="1"/>
  </si>
  <si>
    <t>(2)介護職員処遇改善加算（Ⅱ） 　　　所定単位数の22/1000 加算</t>
    <rPh sb="34" eb="36">
      <t>カサン</t>
    </rPh>
    <phoneticPr fontId="1"/>
  </si>
  <si>
    <t>(3)介護職員処遇改善加算（Ⅲ） 　　(2)で算定した単位数の　90％加算</t>
    <phoneticPr fontId="1"/>
  </si>
  <si>
    <t>(4)介護職員処遇改善加算（Ⅳ）　　 (2)で算定した単位数の　80％加算</t>
    <rPh sb="35" eb="37">
      <t>カサン</t>
    </rPh>
    <phoneticPr fontId="1"/>
  </si>
  <si>
    <t>1,317単位</t>
    <rPh sb="5" eb="7">
      <t>タンイ</t>
    </rPh>
    <phoneticPr fontId="1"/>
  </si>
  <si>
    <t>A2</t>
    <phoneticPr fontId="1"/>
  </si>
  <si>
    <t>Ａ6</t>
    <phoneticPr fontId="1"/>
  </si>
  <si>
    <t>0単位</t>
    <phoneticPr fontId="1"/>
  </si>
  <si>
    <t>-</t>
    <phoneticPr fontId="1"/>
  </si>
  <si>
    <t>0単位</t>
    <phoneticPr fontId="1"/>
  </si>
  <si>
    <t>定員超過の場合</t>
    <phoneticPr fontId="1"/>
  </si>
  <si>
    <t>1,317単位</t>
    <phoneticPr fontId="1"/>
  </si>
  <si>
    <t>43単位</t>
    <phoneticPr fontId="1"/>
  </si>
  <si>
    <t>43単位</t>
    <phoneticPr fontId="1"/>
  </si>
  <si>
    <t>2,701単位</t>
    <phoneticPr fontId="1"/>
  </si>
  <si>
    <t>2,701単位</t>
    <phoneticPr fontId="1"/>
  </si>
  <si>
    <t>89単位</t>
    <phoneticPr fontId="1"/>
  </si>
  <si>
    <t>A６　通所型サービス（独自）サービスコード表（緩和した基準によるサービス）</t>
    <rPh sb="3" eb="5">
      <t>ツウショ</t>
    </rPh>
    <rPh sb="11" eb="13">
      <t>ドクジ</t>
    </rPh>
    <phoneticPr fontId="1"/>
  </si>
  <si>
    <t>イ　通所型サービス費
（独自）</t>
    <rPh sb="12" eb="14">
      <t>ドクジ</t>
    </rPh>
    <phoneticPr fontId="1"/>
  </si>
  <si>
    <t>事業所と同一建物に居住する者又は同一建物から利用する者に通所型サービス（独自）を行う場合</t>
    <rPh sb="36" eb="38">
      <t>ドクジ</t>
    </rPh>
    <phoneticPr fontId="1"/>
  </si>
  <si>
    <t>訪問型独自サービスⅠ日割</t>
    <rPh sb="10" eb="12">
      <t>ヒワ</t>
    </rPh>
    <phoneticPr fontId="1"/>
  </si>
  <si>
    <t>訪問型独自サービスⅡ</t>
    <phoneticPr fontId="1"/>
  </si>
  <si>
    <t>訪問型独自サービスⅡ日割</t>
    <phoneticPr fontId="1"/>
  </si>
  <si>
    <t>訪問型独自サービスⅢ</t>
    <phoneticPr fontId="1"/>
  </si>
  <si>
    <t>訪問型独自サービスⅢ日割</t>
    <phoneticPr fontId="1"/>
  </si>
  <si>
    <t>訪問型独自サービス特別地域加算</t>
    <phoneticPr fontId="1"/>
  </si>
  <si>
    <t>訪問型独自サービス特別地域加算日割</t>
    <phoneticPr fontId="1"/>
  </si>
  <si>
    <t>訪問型独自サービス小規模事業所加算</t>
    <phoneticPr fontId="1"/>
  </si>
  <si>
    <t>訪問型独自サービス小規模事業所加算日割</t>
    <phoneticPr fontId="1"/>
  </si>
  <si>
    <t>訪問型独自サービス中山間地域等提供加算</t>
    <rPh sb="18" eb="19">
      <t>サン</t>
    </rPh>
    <phoneticPr fontId="1"/>
  </si>
  <si>
    <t>訪問型独自サービス中山間地域等加算日割</t>
    <phoneticPr fontId="1"/>
  </si>
  <si>
    <t>訪問型独自サービスⅠ／２日割</t>
    <rPh sb="12" eb="14">
      <t>ヒワ</t>
    </rPh>
    <phoneticPr fontId="1"/>
  </si>
  <si>
    <t>訪問型独自サービスⅡ／２</t>
    <phoneticPr fontId="1"/>
  </si>
  <si>
    <t>訪問型独自サービスⅡ／２日割</t>
    <phoneticPr fontId="1"/>
  </si>
  <si>
    <t>訪問型独自サービスⅢ／２</t>
    <phoneticPr fontId="1"/>
  </si>
  <si>
    <t>訪問型独自サービスⅢ／２日割</t>
    <phoneticPr fontId="1"/>
  </si>
  <si>
    <t>通所型独自サービス１</t>
    <rPh sb="3" eb="5">
      <t>ドクジ</t>
    </rPh>
    <phoneticPr fontId="1"/>
  </si>
  <si>
    <t>通所型独自サービス１日割</t>
    <rPh sb="11" eb="12">
      <t>ワリ</t>
    </rPh>
    <phoneticPr fontId="1"/>
  </si>
  <si>
    <t>通所型独自サービス２</t>
    <phoneticPr fontId="1"/>
  </si>
  <si>
    <t>通所型独自サービス２日割</t>
    <phoneticPr fontId="1"/>
  </si>
  <si>
    <t>通所型独自サービス１回数</t>
    <rPh sb="11" eb="12">
      <t>カズ</t>
    </rPh>
    <phoneticPr fontId="1"/>
  </si>
  <si>
    <t>通所型独自サービス２回数</t>
    <phoneticPr fontId="1"/>
  </si>
  <si>
    <t>通所型独自サービス中山間地域等提供加算</t>
    <rPh sb="17" eb="19">
      <t>カサン</t>
    </rPh>
    <phoneticPr fontId="1"/>
  </si>
  <si>
    <t>通所型独自サービス中山間地域等加算日割</t>
    <rPh sb="17" eb="19">
      <t>ヒワ</t>
    </rPh>
    <phoneticPr fontId="1"/>
  </si>
  <si>
    <t>通所型独自サービス中山間地域等加算回数</t>
    <phoneticPr fontId="1"/>
  </si>
  <si>
    <t>通所型独自サービス若年性認知症受入加算</t>
    <phoneticPr fontId="1"/>
  </si>
  <si>
    <t>通所型独自サービス同一建物減算１</t>
    <phoneticPr fontId="1"/>
  </si>
  <si>
    <t>通所型独自サービス同一建物減算２</t>
    <phoneticPr fontId="1"/>
  </si>
  <si>
    <t>通所型独自生活向上グループ活動加算</t>
    <phoneticPr fontId="1"/>
  </si>
  <si>
    <t>通所型独自サービス運動器機能向上加算</t>
    <phoneticPr fontId="1"/>
  </si>
  <si>
    <t>通所型独自サービス栄養改善加算</t>
    <phoneticPr fontId="1"/>
  </si>
  <si>
    <t>通所型独自サービス口腔機能向上加算</t>
    <phoneticPr fontId="1"/>
  </si>
  <si>
    <t>通所型独自複数サービス実施加算Ⅰ１</t>
    <phoneticPr fontId="1"/>
  </si>
  <si>
    <t>通所型独自複数サービス実施加算Ⅰ2</t>
    <phoneticPr fontId="1"/>
  </si>
  <si>
    <t>通所型独自複数サービス実施加算Ⅰ3</t>
    <phoneticPr fontId="1"/>
  </si>
  <si>
    <t>通所型独自複数サービス実施加算Ⅱ</t>
    <phoneticPr fontId="1"/>
  </si>
  <si>
    <t>通所型独自サービス事業所評価加算</t>
    <phoneticPr fontId="1"/>
  </si>
  <si>
    <t>通所型独自サービス提供体制加算Ⅰ１１</t>
    <phoneticPr fontId="1"/>
  </si>
  <si>
    <t>通所型独自サービス提供体制加算Ⅰ１２</t>
    <phoneticPr fontId="1"/>
  </si>
  <si>
    <t>通所型独自サービス提供体制加算Ⅰ２１</t>
    <phoneticPr fontId="1"/>
  </si>
  <si>
    <t>通所型独自サービス提供体制加算Ⅰ２２</t>
    <phoneticPr fontId="1"/>
  </si>
  <si>
    <t>通所型独自サービス提供体制加算Ⅱ１</t>
    <phoneticPr fontId="1"/>
  </si>
  <si>
    <t>通所型独自サービス提供体制加算Ⅱ２</t>
    <phoneticPr fontId="1"/>
  </si>
  <si>
    <t>通所型独自サービス処遇改善加算Ⅰ</t>
    <phoneticPr fontId="1"/>
  </si>
  <si>
    <t>通所型独自サービス処遇改善加算Ⅱ</t>
    <phoneticPr fontId="1"/>
  </si>
  <si>
    <t>通所型独自サービス処遇改善加算Ⅲ</t>
    <phoneticPr fontId="1"/>
  </si>
  <si>
    <t>通所型独自サービス処遇改善加算Ⅳ</t>
    <phoneticPr fontId="1"/>
  </si>
  <si>
    <t>通所型独自サービス１・定超</t>
    <rPh sb="12" eb="13">
      <t>コ</t>
    </rPh>
    <phoneticPr fontId="1"/>
  </si>
  <si>
    <t>通所型独自サービス１日割・定超</t>
    <phoneticPr fontId="1"/>
  </si>
  <si>
    <t>通所型独自サービス２・定超</t>
    <phoneticPr fontId="1"/>
  </si>
  <si>
    <t>通所型独自サービス２日割・定超</t>
    <phoneticPr fontId="1"/>
  </si>
  <si>
    <t>通所型独自サービス１回数・定超</t>
    <phoneticPr fontId="1"/>
  </si>
  <si>
    <t>通所型独自サービス２回数・定超</t>
    <phoneticPr fontId="1"/>
  </si>
  <si>
    <t>通所型独自サービス１・人欠</t>
    <rPh sb="11" eb="12">
      <t>ヒト</t>
    </rPh>
    <rPh sb="12" eb="13">
      <t>ケツ</t>
    </rPh>
    <phoneticPr fontId="1"/>
  </si>
  <si>
    <t>通所型独自サービス１日割・人欠</t>
    <phoneticPr fontId="1"/>
  </si>
  <si>
    <t>通所型独自サービス２・人欠</t>
    <phoneticPr fontId="1"/>
  </si>
  <si>
    <t>通所型独自サービス２日割・人欠</t>
    <phoneticPr fontId="1"/>
  </si>
  <si>
    <t>通所型独自サービス１回数・人欠</t>
    <phoneticPr fontId="1"/>
  </si>
  <si>
    <t>通所型独自サービス２回数・人欠</t>
    <phoneticPr fontId="1"/>
  </si>
  <si>
    <t>ト　事業所評価加算</t>
    <phoneticPr fontId="1"/>
  </si>
  <si>
    <t>定員超過の場合×70％</t>
    <rPh sb="0" eb="2">
      <t>テイイン</t>
    </rPh>
    <rPh sb="2" eb="4">
      <t>チョウカ</t>
    </rPh>
    <rPh sb="5" eb="7">
      <t>バアイ</t>
    </rPh>
    <phoneticPr fontId="1"/>
  </si>
  <si>
    <t>看護・介護職員が欠員の場合×70％</t>
    <rPh sb="0" eb="2">
      <t>カンゴ</t>
    </rPh>
    <rPh sb="3" eb="5">
      <t>カイゴ</t>
    </rPh>
    <rPh sb="5" eb="7">
      <t>ショクイン</t>
    </rPh>
    <rPh sb="8" eb="10">
      <t>ケツイン</t>
    </rPh>
    <rPh sb="11" eb="13">
      <t>バアイ</t>
    </rPh>
    <phoneticPr fontId="1"/>
  </si>
  <si>
    <t>ＡＦ</t>
    <phoneticPr fontId="1"/>
  </si>
  <si>
    <t>介護予防ケア初回加算</t>
    <rPh sb="0" eb="2">
      <t>カイゴ</t>
    </rPh>
    <rPh sb="2" eb="4">
      <t>ヨボウ</t>
    </rPh>
    <rPh sb="6" eb="8">
      <t>ショカイ</t>
    </rPh>
    <rPh sb="8" eb="10">
      <t>カサン</t>
    </rPh>
    <phoneticPr fontId="1"/>
  </si>
  <si>
    <t>単位加算</t>
    <rPh sb="0" eb="2">
      <t>タンイ</t>
    </rPh>
    <rPh sb="2" eb="4">
      <t>カサン</t>
    </rPh>
    <phoneticPr fontId="3"/>
  </si>
  <si>
    <t>単位</t>
    <rPh sb="0" eb="2">
      <t>タンイ</t>
    </rPh>
    <phoneticPr fontId="3"/>
  </si>
  <si>
    <t>訪問型独自サービスⅠ／２</t>
    <rPh sb="3" eb="5">
      <t>ドクジ</t>
    </rPh>
    <phoneticPr fontId="1"/>
  </si>
  <si>
    <t>訪問型独自サービスⅠ</t>
    <rPh sb="3" eb="5">
      <t>ドクジ</t>
    </rPh>
    <phoneticPr fontId="2"/>
  </si>
  <si>
    <t>訪問型独自サービス初回加算</t>
    <phoneticPr fontId="1"/>
  </si>
  <si>
    <t>通所型独自サービス１</t>
    <phoneticPr fontId="1"/>
  </si>
  <si>
    <t>通所型独自サービス２・定超</t>
    <phoneticPr fontId="1"/>
  </si>
  <si>
    <t>通所型独自サービス２日割・定超</t>
    <phoneticPr fontId="1"/>
  </si>
  <si>
    <t>通所型独自サービス１日割・人欠</t>
    <phoneticPr fontId="1"/>
  </si>
  <si>
    <t>通所型独自サービス２・人欠</t>
    <phoneticPr fontId="1"/>
  </si>
  <si>
    <t>A2</t>
  </si>
  <si>
    <t>介護予防ケアマネジメントA</t>
    <rPh sb="0" eb="2">
      <t>カイゴ</t>
    </rPh>
    <rPh sb="2" eb="4">
      <t>ヨボウ</t>
    </rPh>
    <phoneticPr fontId="1"/>
  </si>
  <si>
    <t>介護予防ケアマネジメントB</t>
    <rPh sb="0" eb="2">
      <t>カイゴ</t>
    </rPh>
    <rPh sb="2" eb="4">
      <t>ヨボウ</t>
    </rPh>
    <phoneticPr fontId="1"/>
  </si>
  <si>
    <t>介護予防ケアマネジメントC</t>
    <rPh sb="0" eb="2">
      <t>カイゴ</t>
    </rPh>
    <rPh sb="2" eb="4">
      <t>ヨボウ</t>
    </rPh>
    <phoneticPr fontId="1"/>
  </si>
  <si>
    <t>富士市介護予防・日常生活支援総合事業　　★訪問型サービス（介護予防訪問介護相当）サービスコード表</t>
    <rPh sb="21" eb="23">
      <t>ホウモン</t>
    </rPh>
    <rPh sb="29" eb="30">
      <t>カイ</t>
    </rPh>
    <rPh sb="30" eb="31">
      <t>ゴ</t>
    </rPh>
    <rPh sb="31" eb="33">
      <t>ヨボウ</t>
    </rPh>
    <rPh sb="33" eb="35">
      <t>ホウモン</t>
    </rPh>
    <rPh sb="35" eb="37">
      <t>カイゴ</t>
    </rPh>
    <rPh sb="37" eb="39">
      <t>ソウトウ</t>
    </rPh>
    <phoneticPr fontId="1"/>
  </si>
  <si>
    <t>富士市介護予防・日常生活支援総合事業　　★訪問型サービス（健康づくりヘルパー）サービスコード表</t>
    <rPh sb="29" eb="31">
      <t>ケンコウ</t>
    </rPh>
    <phoneticPr fontId="1"/>
  </si>
  <si>
    <t>富士市介護予防・日常生活支援総合事業　　★通所型サービス（介護予防通所介護相当）サービスコード表</t>
    <rPh sb="21" eb="23">
      <t>ツウショ</t>
    </rPh>
    <rPh sb="23" eb="24">
      <t>カタ</t>
    </rPh>
    <rPh sb="29" eb="30">
      <t>カイ</t>
    </rPh>
    <rPh sb="30" eb="31">
      <t>ゴ</t>
    </rPh>
    <rPh sb="31" eb="33">
      <t>ヨボウ</t>
    </rPh>
    <rPh sb="33" eb="35">
      <t>ツウショ</t>
    </rPh>
    <rPh sb="35" eb="36">
      <t>カイ</t>
    </rPh>
    <rPh sb="36" eb="37">
      <t>ゴ</t>
    </rPh>
    <rPh sb="37" eb="39">
      <t>ソウトウ</t>
    </rPh>
    <rPh sb="47" eb="48">
      <t>ヒョウ</t>
    </rPh>
    <phoneticPr fontId="1"/>
  </si>
  <si>
    <t>富士市介護予防・日常生活支援総合事業　　★介護予防ケアマネジメントサービスコード表</t>
    <rPh sb="21" eb="23">
      <t>カイゴ</t>
    </rPh>
    <rPh sb="23" eb="25">
      <t>ヨボウ</t>
    </rPh>
    <rPh sb="40" eb="41">
      <t>ヒョウ</t>
    </rPh>
    <phoneticPr fontId="1"/>
  </si>
  <si>
    <t>訪問型独自サービス生活機能向上連携加算Ⅰ</t>
    <rPh sb="15" eb="17">
      <t>レンケイ</t>
    </rPh>
    <phoneticPr fontId="1"/>
  </si>
  <si>
    <t>通所型独自サービス処遇改善加算Ⅰ</t>
    <rPh sb="3" eb="5">
      <t>ドクジ</t>
    </rPh>
    <phoneticPr fontId="1"/>
  </si>
  <si>
    <t>通所型独自サービス処遇改善加算Ⅱ</t>
    <rPh sb="3" eb="5">
      <t>ドクジ</t>
    </rPh>
    <phoneticPr fontId="1"/>
  </si>
  <si>
    <t>通所型独自サービス処遇改善加算Ⅲ</t>
    <rPh sb="3" eb="5">
      <t>ドクジ</t>
    </rPh>
    <phoneticPr fontId="1"/>
  </si>
  <si>
    <t>訪問型独自サービス処遇改善加算Ⅰ</t>
    <rPh sb="3" eb="5">
      <t>ドクジ</t>
    </rPh>
    <phoneticPr fontId="1"/>
  </si>
  <si>
    <t>訪問型独自サービス処遇改善加算Ⅱ</t>
    <rPh sb="3" eb="5">
      <t>ドクジ</t>
    </rPh>
    <phoneticPr fontId="1"/>
  </si>
  <si>
    <t>訪問型独自サービス処遇改善加算Ⅲ</t>
    <rPh sb="3" eb="5">
      <t>ドクジ</t>
    </rPh>
    <phoneticPr fontId="1"/>
  </si>
  <si>
    <t>5単位加算</t>
    <phoneticPr fontId="1"/>
  </si>
  <si>
    <t>1回につき</t>
    <rPh sb="1" eb="2">
      <t>カイ</t>
    </rPh>
    <phoneticPr fontId="2"/>
  </si>
  <si>
    <t>(1)生活機能向上連携加算Ⅰ</t>
    <rPh sb="9" eb="11">
      <t>レンケイ</t>
    </rPh>
    <phoneticPr fontId="1"/>
  </si>
  <si>
    <t>(2)生活機能向上連携加算Ⅱ</t>
    <rPh sb="9" eb="11">
      <t>レンケイ</t>
    </rPh>
    <phoneticPr fontId="1"/>
  </si>
  <si>
    <t>富士市介護予防・日常生活支援総合事業　　★通所型独自サービス（介護予防通所介護相当）サービスコード表</t>
    <rPh sb="31" eb="32">
      <t>カイ</t>
    </rPh>
    <rPh sb="32" eb="33">
      <t>ゴ</t>
    </rPh>
    <rPh sb="33" eb="35">
      <t>ヨボウ</t>
    </rPh>
    <rPh sb="35" eb="37">
      <t>ツウショ</t>
    </rPh>
    <rPh sb="37" eb="38">
      <t>カイ</t>
    </rPh>
    <rPh sb="38" eb="39">
      <t>ゴ</t>
    </rPh>
    <rPh sb="39" eb="41">
      <t>ソウトウ</t>
    </rPh>
    <rPh sb="49" eb="50">
      <t>ヒョウ</t>
    </rPh>
    <phoneticPr fontId="1"/>
  </si>
  <si>
    <t>給付率70％</t>
    <rPh sb="0" eb="2">
      <t>キュウフ</t>
    </rPh>
    <rPh sb="2" eb="3">
      <t>リツ</t>
    </rPh>
    <phoneticPr fontId="1"/>
  </si>
  <si>
    <t>Ａ７</t>
    <phoneticPr fontId="1"/>
  </si>
  <si>
    <t>イ　通所型独自サービス費
（独自）</t>
    <rPh sb="14" eb="16">
      <t>ドクジ</t>
    </rPh>
    <phoneticPr fontId="1"/>
  </si>
  <si>
    <t>通所型独自サービス１処遇改善加算Ⅰ</t>
    <rPh sb="0" eb="2">
      <t>ツウショ</t>
    </rPh>
    <rPh sb="2" eb="3">
      <t>ガタ</t>
    </rPh>
    <rPh sb="3" eb="5">
      <t>ドクジ</t>
    </rPh>
    <rPh sb="10" eb="12">
      <t>ショグウ</t>
    </rPh>
    <rPh sb="12" eb="14">
      <t>カイゼン</t>
    </rPh>
    <rPh sb="14" eb="16">
      <t>カサン</t>
    </rPh>
    <phoneticPr fontId="1"/>
  </si>
  <si>
    <t>通所型独自サービス１処遇改善加算Ⅱ</t>
    <rPh sb="10" eb="12">
      <t>ショグウ</t>
    </rPh>
    <rPh sb="12" eb="14">
      <t>カイゼン</t>
    </rPh>
    <rPh sb="14" eb="16">
      <t>カサン</t>
    </rPh>
    <phoneticPr fontId="1"/>
  </si>
  <si>
    <t>通所型独自サービス１処遇改善加算Ⅲ</t>
    <rPh sb="10" eb="12">
      <t>ショグウ</t>
    </rPh>
    <rPh sb="12" eb="14">
      <t>カイゼン</t>
    </rPh>
    <rPh sb="14" eb="16">
      <t>カサン</t>
    </rPh>
    <phoneticPr fontId="1"/>
  </si>
  <si>
    <t>通所型独自サービス１同一建物減算１</t>
    <phoneticPr fontId="1"/>
  </si>
  <si>
    <t>通所型独自サービス１同一建物減算１処遇改善加算Ⅰ</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</si>
  <si>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通所型独自サービス１同一建物減算１処遇改善加算Ⅱ</t>
    <rPh sb="10" eb="12">
      <t>ドウイツ</t>
    </rPh>
    <rPh sb="12" eb="14">
      <t>タテモノ</t>
    </rPh>
    <rPh sb="14" eb="16">
      <t>ゲンサン</t>
    </rPh>
    <rPh sb="17" eb="19">
      <t>ショグウ</t>
    </rPh>
    <rPh sb="19" eb="21">
      <t>カイゼン</t>
    </rPh>
    <rPh sb="21" eb="23">
      <t>カサン</t>
    </rPh>
    <phoneticPr fontId="1"/>
  </si>
  <si>
    <t>通所型独自サービス１同一建物減算１処遇改善加算Ⅲ</t>
    <rPh sb="10" eb="12">
      <t>ドウイツ</t>
    </rPh>
    <rPh sb="12" eb="14">
      <t>タテモノ</t>
    </rPh>
    <rPh sb="14" eb="16">
      <t>ゲンサン</t>
    </rPh>
    <rPh sb="17" eb="19">
      <t>ショグウ</t>
    </rPh>
    <rPh sb="19" eb="21">
      <t>カイゼン</t>
    </rPh>
    <rPh sb="21" eb="23">
      <t>カサン</t>
    </rPh>
    <phoneticPr fontId="1"/>
  </si>
  <si>
    <t>Ａ７</t>
  </si>
  <si>
    <t>通所型独自サービス２処遇改善加算Ⅰ</t>
    <rPh sb="10" eb="12">
      <t>ショグウ</t>
    </rPh>
    <rPh sb="12" eb="14">
      <t>カイゼン</t>
    </rPh>
    <rPh sb="14" eb="16">
      <t>カサン</t>
    </rPh>
    <phoneticPr fontId="1"/>
  </si>
  <si>
    <t>通所型独自サービス２処遇改善加算Ⅱ</t>
    <rPh sb="10" eb="12">
      <t>ショグウ</t>
    </rPh>
    <rPh sb="12" eb="14">
      <t>カイゼン</t>
    </rPh>
    <rPh sb="14" eb="16">
      <t>カサン</t>
    </rPh>
    <phoneticPr fontId="1"/>
  </si>
  <si>
    <t>通所型独自サービス２処遇改善加算Ⅲ</t>
    <rPh sb="10" eb="12">
      <t>ショグウ</t>
    </rPh>
    <rPh sb="12" eb="14">
      <t>カイゼン</t>
    </rPh>
    <rPh sb="14" eb="16">
      <t>カサン</t>
    </rPh>
    <phoneticPr fontId="1"/>
  </si>
  <si>
    <t>通所型独自サービス２同一建物減算２</t>
    <phoneticPr fontId="1"/>
  </si>
  <si>
    <t>通所型独自サービス２同一建物減算２処遇改善加算Ⅰ</t>
    <rPh sb="17" eb="19">
      <t>ショグウ</t>
    </rPh>
    <rPh sb="19" eb="21">
      <t>カイゼン</t>
    </rPh>
    <rPh sb="21" eb="23">
      <t>カサン</t>
    </rPh>
    <phoneticPr fontId="1"/>
  </si>
  <si>
    <t>通所型独自サービス２同一建物減算２処遇改善加算Ⅱ</t>
    <rPh sb="17" eb="19">
      <t>ショグウ</t>
    </rPh>
    <rPh sb="19" eb="21">
      <t>カイゼン</t>
    </rPh>
    <rPh sb="21" eb="23">
      <t>カサン</t>
    </rPh>
    <phoneticPr fontId="1"/>
  </si>
  <si>
    <t>通所型独自サービス２同一建物減算２処遇改善加算Ⅲ</t>
    <rPh sb="17" eb="19">
      <t>ショグウ</t>
    </rPh>
    <rPh sb="19" eb="21">
      <t>カイゼン</t>
    </rPh>
    <rPh sb="21" eb="23">
      <t>カサン</t>
    </rPh>
    <phoneticPr fontId="1"/>
  </si>
  <si>
    <t>通所型独自サービス２日割処遇改善加算Ⅰ</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</si>
  <si>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通所型独自サービス２日割処遇改善加算Ⅱ</t>
    <rPh sb="0" eb="3">
      <t>ツウショガタ</t>
    </rPh>
    <rPh sb="3" eb="5">
      <t>ドクジ</t>
    </rPh>
    <rPh sb="10" eb="11">
      <t>ヒ</t>
    </rPh>
    <rPh sb="11" eb="12">
      <t>ワ</t>
    </rPh>
    <rPh sb="12" eb="14">
      <t>ショグウ</t>
    </rPh>
    <rPh sb="14" eb="16">
      <t>カイゼン</t>
    </rPh>
    <rPh sb="16" eb="18">
      <t>カサン</t>
    </rPh>
    <phoneticPr fontId="1"/>
  </si>
  <si>
    <t>通所型独自サービス２日割処遇改善加算Ⅲ</t>
    <rPh sb="0" eb="3">
      <t>ツウショガタ</t>
    </rPh>
    <rPh sb="3" eb="5">
      <t>ドクジ</t>
    </rPh>
    <rPh sb="10" eb="11">
      <t>ヒ</t>
    </rPh>
    <rPh sb="11" eb="12">
      <t>ワ</t>
    </rPh>
    <rPh sb="12" eb="14">
      <t>ショグウ</t>
    </rPh>
    <rPh sb="14" eb="16">
      <t>カイゼン</t>
    </rPh>
    <rPh sb="16" eb="18">
      <t>カサン</t>
    </rPh>
    <phoneticPr fontId="1"/>
  </si>
  <si>
    <t>通所型独自サービス２日割同一建物減算２処遇改善加算Ⅰ</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</si>
  <si>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通所型独自サービス２日割同一建物減算２処遇改善加算Ⅱ</t>
    <rPh sb="0" eb="3">
      <t>ツウショガタ</t>
    </rPh>
    <rPh sb="3" eb="5">
      <t>ドクジ</t>
    </rPh>
    <rPh sb="10" eb="11">
      <t>ヒ</t>
    </rPh>
    <rPh sb="11" eb="12">
      <t>ワ</t>
    </rPh>
    <rPh sb="12" eb="14">
      <t>ドウイツ</t>
    </rPh>
    <rPh sb="14" eb="16">
      <t>タテモノ</t>
    </rPh>
    <rPh sb="16" eb="18">
      <t>ゲンサン</t>
    </rPh>
    <phoneticPr fontId="1"/>
  </si>
  <si>
    <t>通所型独自サービス２日割同一建物減算２処遇改善加算Ⅲ</t>
    <rPh sb="0" eb="3">
      <t>ツウショガタ</t>
    </rPh>
    <rPh sb="3" eb="5">
      <t>ドクジ</t>
    </rPh>
    <rPh sb="10" eb="11">
      <t>ヒ</t>
    </rPh>
    <rPh sb="11" eb="12">
      <t>ワ</t>
    </rPh>
    <rPh sb="12" eb="14">
      <t>ドウイツ</t>
    </rPh>
    <rPh sb="14" eb="16">
      <t>タテモノ</t>
    </rPh>
    <rPh sb="16" eb="18">
      <t>ゲンサン</t>
    </rPh>
    <phoneticPr fontId="1"/>
  </si>
  <si>
    <t>1回につき</t>
    <rPh sb="1" eb="2">
      <t>カイ</t>
    </rPh>
    <phoneticPr fontId="1"/>
  </si>
  <si>
    <t>通所型独自サービス１・定超処遇改善加算Ⅰ</t>
    <rPh sb="12" eb="13">
      <t>コ</t>
    </rPh>
    <phoneticPr fontId="1"/>
  </si>
  <si>
    <t>通所型独自サービス１・定超処遇改善加算Ⅱ</t>
    <rPh sb="12" eb="13">
      <t>コ</t>
    </rPh>
    <phoneticPr fontId="1"/>
  </si>
  <si>
    <t>通所型独自サービス１・定超処遇改善加算Ⅲ</t>
    <rPh sb="12" eb="13">
      <t>コ</t>
    </rPh>
    <phoneticPr fontId="1"/>
  </si>
  <si>
    <t>通所型独自サービス１日割・定超処遇改善加算Ⅰ</t>
    <rPh sb="15" eb="17">
      <t>ショグウ</t>
    </rPh>
    <rPh sb="17" eb="19">
      <t>カイゼン</t>
    </rPh>
    <rPh sb="19" eb="21">
      <t>カサン</t>
    </rPh>
    <phoneticPr fontId="1"/>
  </si>
  <si>
    <t>通所型独自サービス1日割・定超処遇改善加算Ⅱ</t>
    <rPh sb="15" eb="17">
      <t>ショグウ</t>
    </rPh>
    <rPh sb="17" eb="19">
      <t>カイゼン</t>
    </rPh>
    <rPh sb="19" eb="21">
      <t>カサン</t>
    </rPh>
    <phoneticPr fontId="1"/>
  </si>
  <si>
    <t>通所型独自サービス1日割・定超処遇改善加算Ⅲ</t>
    <rPh sb="15" eb="17">
      <t>ショグウ</t>
    </rPh>
    <rPh sb="17" eb="19">
      <t>カイゼン</t>
    </rPh>
    <rPh sb="19" eb="21">
      <t>カサン</t>
    </rPh>
    <phoneticPr fontId="1"/>
  </si>
  <si>
    <t>通所型独自サービス２・定超処遇改善加算Ⅰ</t>
    <phoneticPr fontId="1"/>
  </si>
  <si>
    <t>通所型独自サービス２・定超処遇改善加算Ⅱ</t>
    <phoneticPr fontId="1"/>
  </si>
  <si>
    <t>通所型独自サービス２・定超処遇改善加算Ⅲ</t>
    <phoneticPr fontId="1"/>
  </si>
  <si>
    <t>通所型独自サービス2日割・定超処遇改善加算Ⅰ</t>
    <rPh sb="15" eb="17">
      <t>ショグウ</t>
    </rPh>
    <rPh sb="17" eb="19">
      <t>カイゼン</t>
    </rPh>
    <rPh sb="19" eb="21">
      <t>カサン</t>
    </rPh>
    <phoneticPr fontId="1"/>
  </si>
  <si>
    <t>通所型独自サービス2日割・定超処遇改善加算Ⅱ</t>
    <rPh sb="15" eb="17">
      <t>ショグウ</t>
    </rPh>
    <rPh sb="17" eb="19">
      <t>カイゼン</t>
    </rPh>
    <rPh sb="19" eb="21">
      <t>カサン</t>
    </rPh>
    <phoneticPr fontId="1"/>
  </si>
  <si>
    <t>通所型独自サービス2日割・定超処遇改善加算Ⅲ</t>
    <rPh sb="15" eb="17">
      <t>ショグウ</t>
    </rPh>
    <rPh sb="17" eb="19">
      <t>カイゼン</t>
    </rPh>
    <rPh sb="19" eb="21">
      <t>カサン</t>
    </rPh>
    <phoneticPr fontId="1"/>
  </si>
  <si>
    <t>通所型独自サービス１・人欠処遇改善加算Ⅰ</t>
    <rPh sb="11" eb="12">
      <t>ヒト</t>
    </rPh>
    <rPh sb="12" eb="13">
      <t>ケツ</t>
    </rPh>
    <rPh sb="13" eb="15">
      <t>ショグウ</t>
    </rPh>
    <rPh sb="15" eb="17">
      <t>カイゼン</t>
    </rPh>
    <rPh sb="17" eb="19">
      <t>カサン</t>
    </rPh>
    <phoneticPr fontId="1"/>
  </si>
  <si>
    <t>通所型独自サービス１・人欠処遇改善加算Ⅱ</t>
    <rPh sb="11" eb="12">
      <t>ヒト</t>
    </rPh>
    <rPh sb="12" eb="13">
      <t>ケツ</t>
    </rPh>
    <rPh sb="13" eb="15">
      <t>ショグウ</t>
    </rPh>
    <rPh sb="15" eb="17">
      <t>カイゼン</t>
    </rPh>
    <rPh sb="17" eb="19">
      <t>カサン</t>
    </rPh>
    <phoneticPr fontId="1"/>
  </si>
  <si>
    <t>通所型独自サービス１・人欠処遇改善加算Ⅲ</t>
    <rPh sb="11" eb="12">
      <t>ヒト</t>
    </rPh>
    <rPh sb="12" eb="13">
      <t>ケツ</t>
    </rPh>
    <rPh sb="13" eb="15">
      <t>ショグウ</t>
    </rPh>
    <rPh sb="15" eb="17">
      <t>カイゼン</t>
    </rPh>
    <rPh sb="17" eb="19">
      <t>カサン</t>
    </rPh>
    <phoneticPr fontId="1"/>
  </si>
  <si>
    <t>通所型独自サービス１・人欠同一建物減算１</t>
    <rPh sb="11" eb="12">
      <t>ヒト</t>
    </rPh>
    <rPh sb="12" eb="13">
      <t>ケツ</t>
    </rPh>
    <rPh sb="13" eb="15">
      <t>ドウイツ</t>
    </rPh>
    <rPh sb="15" eb="17">
      <t>タテモノ</t>
    </rPh>
    <rPh sb="17" eb="19">
      <t>ゲンサン</t>
    </rPh>
    <phoneticPr fontId="1"/>
  </si>
  <si>
    <t>通所型独自サービス１・人欠同一建物減算１処遇改善加算Ⅰ</t>
    <rPh sb="11" eb="12">
      <t>ヒト</t>
    </rPh>
    <rPh sb="12" eb="13">
      <t>ケツ</t>
    </rPh>
    <rPh sb="13" eb="15">
      <t>ドウイツ</t>
    </rPh>
    <rPh sb="15" eb="17">
      <t>タテモノ</t>
    </rPh>
    <rPh sb="17" eb="19">
      <t>ゲンサン</t>
    </rPh>
    <phoneticPr fontId="1"/>
  </si>
  <si>
    <t>通所型独自サービス１・人欠同一建物減算１処遇改善加算Ⅱ</t>
    <rPh sb="11" eb="12">
      <t>ヒト</t>
    </rPh>
    <rPh sb="12" eb="13">
      <t>ケツ</t>
    </rPh>
    <rPh sb="13" eb="15">
      <t>ドウイツ</t>
    </rPh>
    <rPh sb="15" eb="17">
      <t>タテモノ</t>
    </rPh>
    <rPh sb="17" eb="19">
      <t>ゲンサン</t>
    </rPh>
    <phoneticPr fontId="1"/>
  </si>
  <si>
    <t>通所型独自サービス１・人欠同一建物減算１処遇改善加算Ⅲ</t>
    <rPh sb="11" eb="12">
      <t>ヒト</t>
    </rPh>
    <rPh sb="12" eb="13">
      <t>ケツ</t>
    </rPh>
    <rPh sb="13" eb="15">
      <t>ドウイツ</t>
    </rPh>
    <rPh sb="15" eb="17">
      <t>タテモノ</t>
    </rPh>
    <rPh sb="17" eb="19">
      <t>ゲンサン</t>
    </rPh>
    <phoneticPr fontId="1"/>
  </si>
  <si>
    <t>通所型独自サービス１日割・人欠処遇改善加算Ⅰ</t>
    <rPh sb="15" eb="17">
      <t>ショグウ</t>
    </rPh>
    <rPh sb="17" eb="19">
      <t>カイゼン</t>
    </rPh>
    <rPh sb="19" eb="21">
      <t>カサン</t>
    </rPh>
    <phoneticPr fontId="1"/>
  </si>
  <si>
    <t>通所型独自サービス１日割・人欠処遇改善加算Ⅱ</t>
    <rPh sb="15" eb="17">
      <t>ショグウ</t>
    </rPh>
    <rPh sb="17" eb="19">
      <t>カイゼン</t>
    </rPh>
    <rPh sb="19" eb="21">
      <t>カサン</t>
    </rPh>
    <phoneticPr fontId="1"/>
  </si>
  <si>
    <t>通所型独自サービス１日割・人欠処遇改善加算Ⅲ</t>
    <rPh sb="15" eb="17">
      <t>ショグウ</t>
    </rPh>
    <rPh sb="17" eb="19">
      <t>カイゼン</t>
    </rPh>
    <rPh sb="19" eb="21">
      <t>カサン</t>
    </rPh>
    <phoneticPr fontId="1"/>
  </si>
  <si>
    <t>通所型独自サービス２・人欠処遇改善加算Ⅰ</t>
    <rPh sb="13" eb="15">
      <t>ショグウ</t>
    </rPh>
    <rPh sb="15" eb="17">
      <t>カイゼン</t>
    </rPh>
    <rPh sb="17" eb="19">
      <t>カサン</t>
    </rPh>
    <phoneticPr fontId="1"/>
  </si>
  <si>
    <t>通所型独自サービス２・人欠処遇改善加算Ⅱ</t>
    <rPh sb="13" eb="15">
      <t>ショグウ</t>
    </rPh>
    <rPh sb="15" eb="17">
      <t>カイゼン</t>
    </rPh>
    <rPh sb="17" eb="19">
      <t>カサン</t>
    </rPh>
    <phoneticPr fontId="1"/>
  </si>
  <si>
    <t>通所型独自サービス２・人欠処遇改善加算Ⅲ</t>
    <rPh sb="13" eb="15">
      <t>ショグウ</t>
    </rPh>
    <rPh sb="15" eb="17">
      <t>カイゼン</t>
    </rPh>
    <rPh sb="17" eb="19">
      <t>カサン</t>
    </rPh>
    <phoneticPr fontId="1"/>
  </si>
  <si>
    <t>通所型独自サービス２・人欠同一建物減算２</t>
    <rPh sb="13" eb="15">
      <t>ドウイツ</t>
    </rPh>
    <rPh sb="15" eb="17">
      <t>タテモノ</t>
    </rPh>
    <rPh sb="17" eb="19">
      <t>ゲンサン</t>
    </rPh>
    <phoneticPr fontId="1"/>
  </si>
  <si>
    <t>通所型独自サービス２・人欠同一建物減算２処遇改善加算Ⅰ</t>
    <rPh sb="13" eb="15">
      <t>ドウイツ</t>
    </rPh>
    <rPh sb="15" eb="17">
      <t>タテモノ</t>
    </rPh>
    <rPh sb="17" eb="19">
      <t>ゲンサン</t>
    </rPh>
    <phoneticPr fontId="1"/>
  </si>
  <si>
    <t>通所型独自サービス２・人欠同一建物減算２処遇改善加算Ⅱ</t>
    <rPh sb="13" eb="15">
      <t>ドウイツ</t>
    </rPh>
    <rPh sb="15" eb="17">
      <t>タテモノ</t>
    </rPh>
    <rPh sb="17" eb="19">
      <t>ゲンサン</t>
    </rPh>
    <phoneticPr fontId="1"/>
  </si>
  <si>
    <t>通所型独自サービス２・人欠同一建物減算２処遇改善加算Ⅲ</t>
    <rPh sb="13" eb="15">
      <t>ドウイツ</t>
    </rPh>
    <rPh sb="15" eb="17">
      <t>タテモノ</t>
    </rPh>
    <rPh sb="17" eb="19">
      <t>ゲンサン</t>
    </rPh>
    <phoneticPr fontId="1"/>
  </si>
  <si>
    <t>通所型独自サービス２日割・人欠処遇改善加算Ⅰ</t>
    <rPh sb="15" eb="17">
      <t>ショグウ</t>
    </rPh>
    <rPh sb="17" eb="19">
      <t>カイゼン</t>
    </rPh>
    <rPh sb="19" eb="21">
      <t>カサン</t>
    </rPh>
    <phoneticPr fontId="1"/>
  </si>
  <si>
    <t>通所型独自サービス２日割・人欠処遇改善加算Ⅱ</t>
    <rPh sb="15" eb="17">
      <t>ショグウ</t>
    </rPh>
    <rPh sb="17" eb="19">
      <t>カイゼン</t>
    </rPh>
    <rPh sb="19" eb="21">
      <t>カサン</t>
    </rPh>
    <phoneticPr fontId="1"/>
  </si>
  <si>
    <t>通所型独自サービス２日割・人欠処遇改善加算Ⅲ</t>
    <rPh sb="15" eb="17">
      <t>ショグウ</t>
    </rPh>
    <rPh sb="17" eb="19">
      <t>カイゼン</t>
    </rPh>
    <rPh sb="19" eb="21">
      <t>カサン</t>
    </rPh>
    <phoneticPr fontId="1"/>
  </si>
  <si>
    <t>Ａ3</t>
  </si>
  <si>
    <t>給付率７０％</t>
    <rPh sb="0" eb="2">
      <t>キュウフ</t>
    </rPh>
    <rPh sb="2" eb="3">
      <t>リツ</t>
    </rPh>
    <phoneticPr fontId="1"/>
  </si>
  <si>
    <t>Ａ3</t>
    <phoneticPr fontId="1"/>
  </si>
  <si>
    <t>訪問型独自サービスⅠ</t>
    <rPh sb="3" eb="5">
      <t>ドクジ</t>
    </rPh>
    <phoneticPr fontId="1"/>
  </si>
  <si>
    <t>訪問型独自サービスⅠ処遇改善加算Ⅰ</t>
    <rPh sb="10" eb="12">
      <t>ショグウ</t>
    </rPh>
    <rPh sb="12" eb="14">
      <t>カイゼン</t>
    </rPh>
    <rPh sb="14" eb="16">
      <t>カサン</t>
    </rPh>
    <phoneticPr fontId="1"/>
  </si>
  <si>
    <t>訪問型独自サービスⅠ処遇改善加算Ⅱ</t>
    <rPh sb="10" eb="12">
      <t>ショグウ</t>
    </rPh>
    <rPh sb="12" eb="14">
      <t>カイゼン</t>
    </rPh>
    <rPh sb="14" eb="16">
      <t>カサン</t>
    </rPh>
    <phoneticPr fontId="1"/>
  </si>
  <si>
    <t>訪問型独自サービスⅠ処遇改善加算Ⅲ</t>
    <rPh sb="10" eb="12">
      <t>ショグウ</t>
    </rPh>
    <rPh sb="12" eb="14">
      <t>カイゼン</t>
    </rPh>
    <rPh sb="14" eb="16">
      <t>カサン</t>
    </rPh>
    <phoneticPr fontId="1"/>
  </si>
  <si>
    <t>訪問型独自サービスⅠ日割処遇改善加算Ⅰ</t>
    <rPh sb="10" eb="12">
      <t>ヒワ</t>
    </rPh>
    <rPh sb="12" eb="14">
      <t>ショグウ</t>
    </rPh>
    <rPh sb="14" eb="16">
      <t>カイゼン</t>
    </rPh>
    <rPh sb="16" eb="18">
      <t>カサン</t>
    </rPh>
    <phoneticPr fontId="1"/>
  </si>
  <si>
    <t>訪問型独自サービスⅠ日割処遇改善加算Ⅱ</t>
    <rPh sb="10" eb="12">
      <t>ヒワ</t>
    </rPh>
    <rPh sb="12" eb="14">
      <t>ショグウ</t>
    </rPh>
    <rPh sb="14" eb="16">
      <t>カイゼン</t>
    </rPh>
    <rPh sb="16" eb="18">
      <t>カサン</t>
    </rPh>
    <phoneticPr fontId="1"/>
  </si>
  <si>
    <t>訪問型独自サービスⅠ日割処遇改善加算Ⅲ</t>
    <rPh sb="10" eb="12">
      <t>ヒワ</t>
    </rPh>
    <rPh sb="12" eb="14">
      <t>ショグウ</t>
    </rPh>
    <rPh sb="14" eb="16">
      <t>カイゼン</t>
    </rPh>
    <rPh sb="16" eb="18">
      <t>カサン</t>
    </rPh>
    <phoneticPr fontId="1"/>
  </si>
  <si>
    <t>訪問型独自サービスⅡ処遇改善加算Ⅰ</t>
    <rPh sb="10" eb="12">
      <t>ショグウ</t>
    </rPh>
    <rPh sb="12" eb="14">
      <t>カイゼン</t>
    </rPh>
    <rPh sb="14" eb="16">
      <t>カサン</t>
    </rPh>
    <phoneticPr fontId="1"/>
  </si>
  <si>
    <t>訪問型独自サービスⅡ処遇改善加算Ⅱ</t>
    <rPh sb="10" eb="12">
      <t>ショグウ</t>
    </rPh>
    <rPh sb="12" eb="14">
      <t>カイゼン</t>
    </rPh>
    <rPh sb="14" eb="16">
      <t>カサン</t>
    </rPh>
    <phoneticPr fontId="1"/>
  </si>
  <si>
    <t>訪問型独自サービスⅡ処遇改善加算Ⅲ</t>
    <rPh sb="10" eb="12">
      <t>ショグウ</t>
    </rPh>
    <rPh sb="12" eb="14">
      <t>カイゼン</t>
    </rPh>
    <rPh sb="14" eb="16">
      <t>カサン</t>
    </rPh>
    <phoneticPr fontId="1"/>
  </si>
  <si>
    <t>訪問型独自サービスⅡ日割処遇改善加算Ⅰ</t>
    <rPh sb="12" eb="14">
      <t>ショグウ</t>
    </rPh>
    <rPh sb="14" eb="16">
      <t>カイゼン</t>
    </rPh>
    <rPh sb="16" eb="18">
      <t>カサン</t>
    </rPh>
    <phoneticPr fontId="1"/>
  </si>
  <si>
    <t>訪問型独自サービスⅡ日割処遇改善加算Ⅱ</t>
    <rPh sb="12" eb="14">
      <t>ショグウ</t>
    </rPh>
    <rPh sb="14" eb="16">
      <t>カイゼン</t>
    </rPh>
    <rPh sb="16" eb="18">
      <t>カサン</t>
    </rPh>
    <phoneticPr fontId="1"/>
  </si>
  <si>
    <t>訪問型独自サービスⅡ日割処遇改善加算Ⅲ</t>
    <rPh sb="12" eb="14">
      <t>ショグウ</t>
    </rPh>
    <rPh sb="14" eb="16">
      <t>カイゼン</t>
    </rPh>
    <rPh sb="16" eb="18">
      <t>カサン</t>
    </rPh>
    <phoneticPr fontId="1"/>
  </si>
  <si>
    <t>訪問型独自サービスⅢ処遇改善加算Ⅰ</t>
    <rPh sb="10" eb="12">
      <t>ショグウ</t>
    </rPh>
    <rPh sb="12" eb="14">
      <t>カイゼン</t>
    </rPh>
    <rPh sb="14" eb="16">
      <t>カサン</t>
    </rPh>
    <phoneticPr fontId="1"/>
  </si>
  <si>
    <t>訪問型独自サービスⅢ処遇改善加算Ⅱ</t>
    <rPh sb="10" eb="12">
      <t>ショグウ</t>
    </rPh>
    <rPh sb="12" eb="14">
      <t>カイゼン</t>
    </rPh>
    <rPh sb="14" eb="16">
      <t>カサン</t>
    </rPh>
    <phoneticPr fontId="1"/>
  </si>
  <si>
    <t>訪問型独自サービスⅢ処遇改善加算Ⅲ</t>
    <rPh sb="10" eb="12">
      <t>ショグウ</t>
    </rPh>
    <rPh sb="12" eb="14">
      <t>カイゼン</t>
    </rPh>
    <rPh sb="14" eb="16">
      <t>カサン</t>
    </rPh>
    <phoneticPr fontId="1"/>
  </si>
  <si>
    <t>訪問型独自サービスⅢ日割処遇改善加算Ⅰ</t>
    <rPh sb="12" eb="14">
      <t>ショグウ</t>
    </rPh>
    <rPh sb="14" eb="16">
      <t>カイゼン</t>
    </rPh>
    <rPh sb="16" eb="18">
      <t>カサン</t>
    </rPh>
    <phoneticPr fontId="1"/>
  </si>
  <si>
    <t>訪問型独自サービスⅢ日割処遇改善加算Ⅱ</t>
    <rPh sb="12" eb="14">
      <t>ショグウ</t>
    </rPh>
    <rPh sb="14" eb="16">
      <t>カイゼン</t>
    </rPh>
    <rPh sb="16" eb="18">
      <t>カサン</t>
    </rPh>
    <phoneticPr fontId="1"/>
  </si>
  <si>
    <t>訪問型独自サービスⅢ日割処遇改善加算Ⅲ</t>
    <rPh sb="12" eb="14">
      <t>ショグウ</t>
    </rPh>
    <rPh sb="14" eb="16">
      <t>カイゼン</t>
    </rPh>
    <rPh sb="16" eb="18">
      <t>カサン</t>
    </rPh>
    <phoneticPr fontId="1"/>
  </si>
  <si>
    <t>1月につき</t>
    <rPh sb="1" eb="2">
      <t>ツキ</t>
    </rPh>
    <phoneticPr fontId="1"/>
  </si>
  <si>
    <t>通所型独自サービス特定処遇改善加算Ⅰ</t>
    <rPh sb="3" eb="5">
      <t>ドクジ</t>
    </rPh>
    <rPh sb="9" eb="11">
      <t>トクテイ</t>
    </rPh>
    <rPh sb="11" eb="13">
      <t>ショグウ</t>
    </rPh>
    <phoneticPr fontId="1"/>
  </si>
  <si>
    <t>通所型独自サービス特定処遇改善加算Ⅱ</t>
    <rPh sb="3" eb="5">
      <t>ドクジ</t>
    </rPh>
    <rPh sb="9" eb="11">
      <t>トクテイ</t>
    </rPh>
    <phoneticPr fontId="1"/>
  </si>
  <si>
    <t>訪問型独自サービス特定処遇改善加算Ⅰ</t>
    <rPh sb="3" eb="5">
      <t>ドクジ</t>
    </rPh>
    <rPh sb="9" eb="11">
      <t>トクテイ</t>
    </rPh>
    <phoneticPr fontId="2"/>
  </si>
  <si>
    <t>訪問型独自サービス特定処遇改善加算Ⅱ</t>
    <rPh sb="3" eb="5">
      <t>ドクジ</t>
    </rPh>
    <rPh sb="9" eb="11">
      <t>トクテイ</t>
    </rPh>
    <phoneticPr fontId="2"/>
  </si>
  <si>
    <t>訪問型独自サービスⅠ特定処遇改善加算Ⅰ</t>
    <rPh sb="10" eb="12">
      <t>トクテイ</t>
    </rPh>
    <rPh sb="12" eb="14">
      <t>ショグウ</t>
    </rPh>
    <rPh sb="14" eb="16">
      <t>カイゼン</t>
    </rPh>
    <rPh sb="16" eb="18">
      <t>カサン</t>
    </rPh>
    <phoneticPr fontId="1"/>
  </si>
  <si>
    <t>訪問型独自サービスⅠ特定処遇改善加算Ⅱ</t>
    <rPh sb="10" eb="12">
      <t>トクテイ</t>
    </rPh>
    <rPh sb="12" eb="14">
      <t>ショグウ</t>
    </rPh>
    <rPh sb="14" eb="16">
      <t>カイゼン</t>
    </rPh>
    <rPh sb="16" eb="18">
      <t>カサン</t>
    </rPh>
    <phoneticPr fontId="1"/>
  </si>
  <si>
    <t>訪問型独自サービスⅡ日割特定処遇改善加算Ⅰ</t>
    <rPh sb="12" eb="14">
      <t>トクテイ</t>
    </rPh>
    <rPh sb="14" eb="16">
      <t>ショグウ</t>
    </rPh>
    <rPh sb="16" eb="18">
      <t>カイゼン</t>
    </rPh>
    <rPh sb="18" eb="20">
      <t>カサン</t>
    </rPh>
    <phoneticPr fontId="1"/>
  </si>
  <si>
    <t>訪問型独自サービスⅡ特定処遇改善加算Ⅰ</t>
    <rPh sb="10" eb="12">
      <t>トクテイ</t>
    </rPh>
    <rPh sb="12" eb="14">
      <t>ショグウ</t>
    </rPh>
    <rPh sb="14" eb="16">
      <t>カイゼン</t>
    </rPh>
    <rPh sb="16" eb="18">
      <t>カサン</t>
    </rPh>
    <phoneticPr fontId="1"/>
  </si>
  <si>
    <t>訪問型独自サービスⅡ特定処遇改善加算Ⅱ</t>
    <rPh sb="10" eb="12">
      <t>トクテイ</t>
    </rPh>
    <rPh sb="12" eb="14">
      <t>ショグウ</t>
    </rPh>
    <rPh sb="14" eb="16">
      <t>カイゼン</t>
    </rPh>
    <rPh sb="16" eb="18">
      <t>カサン</t>
    </rPh>
    <phoneticPr fontId="1"/>
  </si>
  <si>
    <t>訪問型独自サービスⅠ日割特定処遇改善加算Ⅰ</t>
    <rPh sb="10" eb="12">
      <t>ヒワ</t>
    </rPh>
    <rPh sb="12" eb="14">
      <t>トクテイ</t>
    </rPh>
    <rPh sb="14" eb="16">
      <t>ショグウ</t>
    </rPh>
    <rPh sb="16" eb="18">
      <t>カイゼン</t>
    </rPh>
    <rPh sb="18" eb="20">
      <t>カサン</t>
    </rPh>
    <phoneticPr fontId="1"/>
  </si>
  <si>
    <t>訪問型独自サービスⅠ日割特定処遇改善加算Ⅱ</t>
    <rPh sb="10" eb="12">
      <t>ヒワ</t>
    </rPh>
    <rPh sb="12" eb="14">
      <t>トクテイ</t>
    </rPh>
    <rPh sb="14" eb="16">
      <t>ショグウ</t>
    </rPh>
    <rPh sb="16" eb="18">
      <t>カイゼン</t>
    </rPh>
    <rPh sb="18" eb="20">
      <t>カサン</t>
    </rPh>
    <phoneticPr fontId="1"/>
  </si>
  <si>
    <t>訪問型独自サービスⅢ特定処遇改善加算Ⅰ</t>
    <rPh sb="10" eb="12">
      <t>トクテイ</t>
    </rPh>
    <rPh sb="12" eb="14">
      <t>ショグウ</t>
    </rPh>
    <rPh sb="14" eb="16">
      <t>カイゼン</t>
    </rPh>
    <rPh sb="16" eb="18">
      <t>カサン</t>
    </rPh>
    <phoneticPr fontId="1"/>
  </si>
  <si>
    <t>訪問型独自サービスⅢ特定処遇改善加算Ⅱ</t>
    <rPh sb="10" eb="12">
      <t>トクテイ</t>
    </rPh>
    <rPh sb="12" eb="14">
      <t>ショグウ</t>
    </rPh>
    <rPh sb="14" eb="16">
      <t>カイゼン</t>
    </rPh>
    <rPh sb="16" eb="18">
      <t>カサン</t>
    </rPh>
    <phoneticPr fontId="1"/>
  </si>
  <si>
    <t>訪問型独自サービスⅢ日割特定処遇改善加算Ⅰ</t>
    <rPh sb="12" eb="14">
      <t>トクテイ</t>
    </rPh>
    <rPh sb="14" eb="16">
      <t>ショグウ</t>
    </rPh>
    <rPh sb="16" eb="18">
      <t>カイゼン</t>
    </rPh>
    <rPh sb="18" eb="20">
      <t>カサン</t>
    </rPh>
    <phoneticPr fontId="1"/>
  </si>
  <si>
    <t>訪問型独自サービスⅢ日割特定処遇改善加算Ⅱ</t>
    <rPh sb="12" eb="14">
      <t>トクテイ</t>
    </rPh>
    <rPh sb="14" eb="16">
      <t>ショグウ</t>
    </rPh>
    <rPh sb="16" eb="18">
      <t>カイゼン</t>
    </rPh>
    <rPh sb="18" eb="20">
      <t>カサン</t>
    </rPh>
    <phoneticPr fontId="1"/>
  </si>
  <si>
    <t>訪問型独自サービスⅡ日割特定処遇改善加算Ⅱ</t>
    <rPh sb="12" eb="14">
      <t>トクテイ</t>
    </rPh>
    <rPh sb="14" eb="16">
      <t>ショグウ</t>
    </rPh>
    <rPh sb="16" eb="18">
      <t>カイゼン</t>
    </rPh>
    <rPh sb="18" eb="20">
      <t>カサン</t>
    </rPh>
    <phoneticPr fontId="1"/>
  </si>
  <si>
    <t>通所型独自サービス１特定処遇改善加算Ⅰ</t>
    <rPh sb="10" eb="12">
      <t>トクテイ</t>
    </rPh>
    <rPh sb="12" eb="14">
      <t>ショグウ</t>
    </rPh>
    <rPh sb="14" eb="16">
      <t>カイゼン</t>
    </rPh>
    <rPh sb="16" eb="18">
      <t>カサン</t>
    </rPh>
    <phoneticPr fontId="1"/>
  </si>
  <si>
    <t>通所型独自サービス１特定処遇改善加算Ⅱ</t>
    <rPh sb="10" eb="12">
      <t>トクテイ</t>
    </rPh>
    <rPh sb="12" eb="14">
      <t>ショグウ</t>
    </rPh>
    <rPh sb="14" eb="16">
      <t>カイゼン</t>
    </rPh>
    <rPh sb="16" eb="18">
      <t>カサン</t>
    </rPh>
    <phoneticPr fontId="1"/>
  </si>
  <si>
    <t>通所型独自サービス１同一建物減算１特定処遇改善加算Ⅰ</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</si>
  <si>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通所型独自サービス１同一建物減算１特定処遇改善加算Ⅱ</t>
    <rPh sb="10" eb="12">
      <t>ドウイツ</t>
    </rPh>
    <rPh sb="12" eb="14">
      <t>タテモノ</t>
    </rPh>
    <rPh sb="14" eb="16">
      <t>ゲンサン</t>
    </rPh>
    <rPh sb="17" eb="19">
      <t>トクテイ</t>
    </rPh>
    <rPh sb="19" eb="21">
      <t>ショグウ</t>
    </rPh>
    <rPh sb="21" eb="23">
      <t>カイゼン</t>
    </rPh>
    <rPh sb="23" eb="25">
      <t>カサン</t>
    </rPh>
    <phoneticPr fontId="1"/>
  </si>
  <si>
    <t>通所型独自サービス２特定処遇改善加算Ⅰ</t>
    <rPh sb="10" eb="12">
      <t>トクテイ</t>
    </rPh>
    <rPh sb="12" eb="14">
      <t>ショグウ</t>
    </rPh>
    <rPh sb="14" eb="16">
      <t>カイゼン</t>
    </rPh>
    <rPh sb="16" eb="18">
      <t>カサン</t>
    </rPh>
    <phoneticPr fontId="1"/>
  </si>
  <si>
    <t>通所型独自サービス２特定処遇改善加算Ⅱ</t>
    <rPh sb="10" eb="12">
      <t>トクテイ</t>
    </rPh>
    <rPh sb="12" eb="14">
      <t>ショグウ</t>
    </rPh>
    <rPh sb="14" eb="16">
      <t>カイゼン</t>
    </rPh>
    <rPh sb="16" eb="18">
      <t>カサン</t>
    </rPh>
    <phoneticPr fontId="1"/>
  </si>
  <si>
    <t>通所型独自サービス２同一建物減算２特定処遇改善加算Ⅰ</t>
    <rPh sb="17" eb="19">
      <t>トクテイ</t>
    </rPh>
    <rPh sb="19" eb="21">
      <t>ショグウ</t>
    </rPh>
    <rPh sb="21" eb="23">
      <t>カイゼン</t>
    </rPh>
    <rPh sb="23" eb="25">
      <t>カサン</t>
    </rPh>
    <phoneticPr fontId="1"/>
  </si>
  <si>
    <t>通所型独自サービス２同一建物減算２特定処遇改善加算Ⅱ</t>
    <rPh sb="17" eb="19">
      <t>トクテイ</t>
    </rPh>
    <rPh sb="19" eb="21">
      <t>ショグウ</t>
    </rPh>
    <rPh sb="21" eb="23">
      <t>カイゼン</t>
    </rPh>
    <rPh sb="23" eb="25">
      <t>カサン</t>
    </rPh>
    <phoneticPr fontId="1"/>
  </si>
  <si>
    <t>通所型独自サービス２日割特定処遇改善加算Ⅰ</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</si>
  <si>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通所型独自サービス２日割特定処遇改善加算Ⅱ</t>
    <rPh sb="0" eb="3">
      <t>ツウショガタ</t>
    </rPh>
    <rPh sb="3" eb="5">
      <t>ドクジ</t>
    </rPh>
    <rPh sb="10" eb="11">
      <t>ヒ</t>
    </rPh>
    <rPh sb="11" eb="12">
      <t>ワ</t>
    </rPh>
    <rPh sb="12" eb="14">
      <t>トクテイ</t>
    </rPh>
    <rPh sb="14" eb="16">
      <t>ショグウ</t>
    </rPh>
    <rPh sb="16" eb="18">
      <t>カイゼン</t>
    </rPh>
    <rPh sb="18" eb="20">
      <t>カサン</t>
    </rPh>
    <phoneticPr fontId="1"/>
  </si>
  <si>
    <t>通所型独自サービス２日割同一建物減算２特定処遇改善加算Ⅰ</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</si>
  <si>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通所型独自サービス２日割同一建物減算２特定処遇改善加算Ⅱ</t>
    <rPh sb="0" eb="3">
      <t>ツウショガタ</t>
    </rPh>
    <rPh sb="3" eb="5">
      <t>ドクジ</t>
    </rPh>
    <rPh sb="10" eb="11">
      <t>ヒ</t>
    </rPh>
    <rPh sb="11" eb="12">
      <t>ワ</t>
    </rPh>
    <rPh sb="12" eb="14">
      <t>ドウイツ</t>
    </rPh>
    <rPh sb="14" eb="16">
      <t>タテモノ</t>
    </rPh>
    <rPh sb="16" eb="18">
      <t>ゲンサン</t>
    </rPh>
    <rPh sb="19" eb="21">
      <t>トクテイ</t>
    </rPh>
    <phoneticPr fontId="1"/>
  </si>
  <si>
    <t>通所型独自サービス１・定超特定処遇改善加算Ⅰ</t>
    <rPh sb="12" eb="13">
      <t>コ</t>
    </rPh>
    <rPh sb="13" eb="15">
      <t>トクテイ</t>
    </rPh>
    <phoneticPr fontId="1"/>
  </si>
  <si>
    <t>通所型独自サービス１・定超特定処遇改善加算Ⅱ</t>
    <rPh sb="12" eb="13">
      <t>コ</t>
    </rPh>
    <rPh sb="13" eb="15">
      <t>トクテイ</t>
    </rPh>
    <phoneticPr fontId="1"/>
  </si>
  <si>
    <t>通所型独自サービス２・定超特定処遇改善加算Ⅰ</t>
    <rPh sb="13" eb="15">
      <t>トクテイ</t>
    </rPh>
    <phoneticPr fontId="1"/>
  </si>
  <si>
    <t>通所型独自サービス２・定超特定処遇改善加算Ⅱ</t>
    <rPh sb="13" eb="15">
      <t>トクテイ</t>
    </rPh>
    <phoneticPr fontId="1"/>
  </si>
  <si>
    <t>通所型独自サービス2日割・定超特定処遇改善加算Ⅰ</t>
    <rPh sb="15" eb="17">
      <t>トクテイ</t>
    </rPh>
    <rPh sb="17" eb="19">
      <t>ショグウ</t>
    </rPh>
    <rPh sb="19" eb="21">
      <t>カイゼン</t>
    </rPh>
    <rPh sb="21" eb="23">
      <t>カサン</t>
    </rPh>
    <phoneticPr fontId="1"/>
  </si>
  <si>
    <t>通所型独自サービス2日割・定超特定処遇改善加算Ⅱ</t>
    <rPh sb="15" eb="17">
      <t>トクテイ</t>
    </rPh>
    <rPh sb="17" eb="19">
      <t>ショグウ</t>
    </rPh>
    <rPh sb="19" eb="21">
      <t>カイゼン</t>
    </rPh>
    <rPh sb="21" eb="23">
      <t>カサン</t>
    </rPh>
    <phoneticPr fontId="1"/>
  </si>
  <si>
    <t>通所型独自サービス１・人欠特定処遇改善加算Ⅰ</t>
    <rPh sb="11" eb="12">
      <t>ヒト</t>
    </rPh>
    <rPh sb="12" eb="13">
      <t>ケツ</t>
    </rPh>
    <rPh sb="13" eb="15">
      <t>トクテイ</t>
    </rPh>
    <rPh sb="15" eb="17">
      <t>ショグウ</t>
    </rPh>
    <rPh sb="17" eb="19">
      <t>カイゼン</t>
    </rPh>
    <rPh sb="19" eb="21">
      <t>カサン</t>
    </rPh>
    <phoneticPr fontId="1"/>
  </si>
  <si>
    <t>通所型独自サービス１・人欠特定処遇改善加算Ⅱ</t>
    <rPh sb="11" eb="12">
      <t>ヒト</t>
    </rPh>
    <rPh sb="12" eb="13">
      <t>ケツ</t>
    </rPh>
    <rPh sb="13" eb="15">
      <t>トクテイ</t>
    </rPh>
    <rPh sb="15" eb="17">
      <t>ショグウ</t>
    </rPh>
    <rPh sb="17" eb="19">
      <t>カイゼン</t>
    </rPh>
    <rPh sb="19" eb="21">
      <t>カサン</t>
    </rPh>
    <phoneticPr fontId="1"/>
  </si>
  <si>
    <t>通所型独自サービス１・人欠同一建物減算１特定処遇改善加算Ⅰ</t>
    <rPh sb="11" eb="12">
      <t>ヒト</t>
    </rPh>
    <rPh sb="12" eb="13">
      <t>ケツ</t>
    </rPh>
    <rPh sb="13" eb="15">
      <t>ドウイツ</t>
    </rPh>
    <rPh sb="15" eb="17">
      <t>タテモノ</t>
    </rPh>
    <rPh sb="17" eb="19">
      <t>ゲンサン</t>
    </rPh>
    <rPh sb="20" eb="22">
      <t>トクテイ</t>
    </rPh>
    <phoneticPr fontId="1"/>
  </si>
  <si>
    <t>通所型独自サービス１・人欠同一建物減算１特定処遇改善加Ⅱ</t>
    <rPh sb="11" eb="12">
      <t>ヒト</t>
    </rPh>
    <rPh sb="12" eb="13">
      <t>ケツ</t>
    </rPh>
    <rPh sb="13" eb="15">
      <t>ドウイツ</t>
    </rPh>
    <rPh sb="15" eb="17">
      <t>タテモノ</t>
    </rPh>
    <rPh sb="17" eb="19">
      <t>ゲンサン</t>
    </rPh>
    <rPh sb="20" eb="22">
      <t>トクテイ</t>
    </rPh>
    <phoneticPr fontId="1"/>
  </si>
  <si>
    <t>通所型独自サービス２・人欠特定処遇改善加算Ⅰ</t>
    <rPh sb="13" eb="15">
      <t>トクテイ</t>
    </rPh>
    <rPh sb="15" eb="17">
      <t>ショグウ</t>
    </rPh>
    <rPh sb="17" eb="19">
      <t>カイゼン</t>
    </rPh>
    <rPh sb="19" eb="21">
      <t>カサン</t>
    </rPh>
    <phoneticPr fontId="1"/>
  </si>
  <si>
    <t>通所型独自サービス２・人欠特定処遇改善加算Ⅱ</t>
    <rPh sb="13" eb="15">
      <t>トクテイ</t>
    </rPh>
    <rPh sb="15" eb="17">
      <t>ショグウ</t>
    </rPh>
    <rPh sb="17" eb="19">
      <t>カイゼン</t>
    </rPh>
    <rPh sb="19" eb="21">
      <t>カサン</t>
    </rPh>
    <phoneticPr fontId="1"/>
  </si>
  <si>
    <t>通所型独自サービス２・人欠同一建物減算２特定処遇改善加算Ⅰ</t>
    <rPh sb="13" eb="15">
      <t>ドウイツ</t>
    </rPh>
    <rPh sb="15" eb="17">
      <t>タテモノ</t>
    </rPh>
    <rPh sb="17" eb="19">
      <t>ゲンサン</t>
    </rPh>
    <rPh sb="20" eb="22">
      <t>トクテイ</t>
    </rPh>
    <phoneticPr fontId="1"/>
  </si>
  <si>
    <t>通所型独自サービス２・人欠同一建物減算２特定処遇改善加算Ⅱ</t>
    <rPh sb="13" eb="15">
      <t>ドウイツ</t>
    </rPh>
    <rPh sb="15" eb="17">
      <t>タテモノ</t>
    </rPh>
    <rPh sb="17" eb="19">
      <t>ゲンサン</t>
    </rPh>
    <rPh sb="20" eb="22">
      <t>トクテイ</t>
    </rPh>
    <phoneticPr fontId="1"/>
  </si>
  <si>
    <t>通所型独自サービス２日割・人欠特定処遇改善加算Ⅰ</t>
    <rPh sb="15" eb="17">
      <t>トクテイ</t>
    </rPh>
    <rPh sb="17" eb="19">
      <t>ショグウ</t>
    </rPh>
    <rPh sb="19" eb="21">
      <t>カイゼン</t>
    </rPh>
    <rPh sb="21" eb="23">
      <t>カサン</t>
    </rPh>
    <phoneticPr fontId="1"/>
  </si>
  <si>
    <t>通所型独自サービス２日割・人欠特定処遇改善加算Ⅱ</t>
    <rPh sb="15" eb="17">
      <t>トクテイ</t>
    </rPh>
    <rPh sb="17" eb="19">
      <t>ショグウ</t>
    </rPh>
    <rPh sb="19" eb="21">
      <t>カイゼン</t>
    </rPh>
    <rPh sb="21" eb="23">
      <t>カサン</t>
    </rPh>
    <phoneticPr fontId="1"/>
  </si>
  <si>
    <t xml:space="preserve">(1)介護職員処遇改善加算（Ⅰ） </t>
    <phoneticPr fontId="1"/>
  </si>
  <si>
    <t>所定単位数の137/1000 加算</t>
    <phoneticPr fontId="2"/>
  </si>
  <si>
    <t xml:space="preserve">(2)介護職員処遇改善加算（Ⅱ） </t>
    <phoneticPr fontId="1"/>
  </si>
  <si>
    <t>所定単位数の100/1000 加算</t>
  </si>
  <si>
    <t>所定単位数の55/1000 加算</t>
  </si>
  <si>
    <t xml:space="preserve">(3)介護職員処遇改善加算（Ⅲ） </t>
    <phoneticPr fontId="1"/>
  </si>
  <si>
    <t>所定単位数の59/1000 加算</t>
    <phoneticPr fontId="2"/>
  </si>
  <si>
    <t xml:space="preserve">(2)介護職員処遇改善加算（Ⅱ） </t>
    <phoneticPr fontId="1"/>
  </si>
  <si>
    <t>所定単位数の43/1000 加算</t>
  </si>
  <si>
    <t>所定単位数の23/1000 加算</t>
    <phoneticPr fontId="2"/>
  </si>
  <si>
    <t>委託連携加算</t>
    <rPh sb="0" eb="2">
      <t>イタク</t>
    </rPh>
    <rPh sb="2" eb="4">
      <t>レンケイ</t>
    </rPh>
    <rPh sb="4" eb="6">
      <t>カサン</t>
    </rPh>
    <phoneticPr fontId="1"/>
  </si>
  <si>
    <t>１月につき</t>
  </si>
  <si>
    <t>事業対象者・要支援１・２（週1回程度）</t>
    <phoneticPr fontId="1"/>
  </si>
  <si>
    <t>事業対象者・要支援１・２（週2回程度）</t>
    <phoneticPr fontId="1"/>
  </si>
  <si>
    <t>事業対象者・要支援２（週2回を超える程度）</t>
    <phoneticPr fontId="1"/>
  </si>
  <si>
    <t>通所型独自サービス栄養アセスメント加算</t>
    <phoneticPr fontId="2"/>
  </si>
  <si>
    <t>ニ　若年性認知症利用者受入加算　　　　　　　　　　　　　　　　　　　　　　　　　　　　</t>
    <rPh sb="13" eb="15">
      <t>カサン</t>
    </rPh>
    <phoneticPr fontId="1"/>
  </si>
  <si>
    <t>ホ　栄養アセスメント加算</t>
    <rPh sb="2" eb="4">
      <t>エイヨウ</t>
    </rPh>
    <rPh sb="10" eb="12">
      <t>カサン</t>
    </rPh>
    <phoneticPr fontId="1"/>
  </si>
  <si>
    <t>ヘ　栄養改善加算　　　　　　　　　　　　　　　　　　　　　　　　　　　　　</t>
    <phoneticPr fontId="1"/>
  </si>
  <si>
    <t>50単位加算</t>
    <phoneticPr fontId="2"/>
  </si>
  <si>
    <t>200単位加算</t>
    <phoneticPr fontId="1"/>
  </si>
  <si>
    <t>通所型独自サービス栄養改善加算</t>
    <phoneticPr fontId="1"/>
  </si>
  <si>
    <t>通所型独自サービス口腔機能向上加算Ⅰ</t>
    <phoneticPr fontId="1"/>
  </si>
  <si>
    <t>通所型独自サービス口腔機能向上加算Ⅱ</t>
    <phoneticPr fontId="1"/>
  </si>
  <si>
    <t>160単位加算</t>
    <phoneticPr fontId="2"/>
  </si>
  <si>
    <t>(1) 口腔機能向上加算（Ⅰ）</t>
  </si>
  <si>
    <t>(2) 口腔機能向上加算（Ⅱ）</t>
    <phoneticPr fontId="2"/>
  </si>
  <si>
    <t>(1) サービス提供体制強化加算（Ⅰ）</t>
    <phoneticPr fontId="1"/>
  </si>
  <si>
    <t>(2) サービス提供体制強化加算（Ⅱ）</t>
    <phoneticPr fontId="1"/>
  </si>
  <si>
    <t>88単位</t>
    <rPh sb="2" eb="4">
      <t>タンイ</t>
    </rPh>
    <phoneticPr fontId="1"/>
  </si>
  <si>
    <t>176単位</t>
    <rPh sb="3" eb="5">
      <t>タンイ</t>
    </rPh>
    <phoneticPr fontId="1"/>
  </si>
  <si>
    <t>通所型独自サービス提供体制加算Ⅲ１</t>
    <phoneticPr fontId="2"/>
  </si>
  <si>
    <t>通所型独自サービス提供体制加算Ⅲ２</t>
    <phoneticPr fontId="2"/>
  </si>
  <si>
    <t>通所型独自サービス提供体制加算Ⅰ１</t>
    <phoneticPr fontId="1"/>
  </si>
  <si>
    <t>通所型独自サービス提供体制加算Ⅰ２</t>
    <phoneticPr fontId="1"/>
  </si>
  <si>
    <t>通所型独自サービス生活機能向上連携加算Ⅰ</t>
    <rPh sb="0" eb="2">
      <t>ツウショ</t>
    </rPh>
    <rPh sb="15" eb="17">
      <t>レンケイ</t>
    </rPh>
    <phoneticPr fontId="1"/>
  </si>
  <si>
    <t>(3) サービス提供体制強化加算（Ⅲ）</t>
    <phoneticPr fontId="2"/>
  </si>
  <si>
    <t xml:space="preserve">(1) 生活機能向上連携加算（Ⅰ）（３月に１回を限度） </t>
    <phoneticPr fontId="2"/>
  </si>
  <si>
    <t>(2) 生活機能向上連携加算（Ⅱ）</t>
    <phoneticPr fontId="2"/>
  </si>
  <si>
    <t>通所型独自サービス栄養スクリーニング加算Ⅰ</t>
    <rPh sb="18" eb="20">
      <t>カサン</t>
    </rPh>
    <phoneticPr fontId="1"/>
  </si>
  <si>
    <t>通所型独自サービス栄養スクリーニング加算Ⅱ</t>
    <rPh sb="18" eb="20">
      <t>カサン</t>
    </rPh>
    <phoneticPr fontId="1"/>
  </si>
  <si>
    <t>(2) 口腔・栄養スクリーニング加算（Ⅱ）（６月に１回を限度）</t>
  </si>
  <si>
    <t>20単位加算</t>
    <phoneticPr fontId="1"/>
  </si>
  <si>
    <t>40単位加算</t>
    <phoneticPr fontId="2"/>
  </si>
  <si>
    <t>所定単位数の12/1000加算</t>
    <rPh sb="13" eb="15">
      <t>カサン</t>
    </rPh>
    <phoneticPr fontId="2"/>
  </si>
  <si>
    <t>所定単位数の10/1000加算</t>
    <rPh sb="13" eb="15">
      <t>カサン</t>
    </rPh>
    <phoneticPr fontId="2"/>
  </si>
  <si>
    <t>(1)介護職員等特定処遇改善加算（Ⅰ）　　　　</t>
    <rPh sb="7" eb="8">
      <t>トウ</t>
    </rPh>
    <rPh sb="8" eb="10">
      <t>トクテイ</t>
    </rPh>
    <phoneticPr fontId="1"/>
  </si>
  <si>
    <t>(2)介護職員等特定処遇改善加算（Ⅱ）　　　　</t>
    <rPh sb="7" eb="8">
      <t>トウ</t>
    </rPh>
    <rPh sb="8" eb="10">
      <t>トクテイ</t>
    </rPh>
    <phoneticPr fontId="1"/>
  </si>
  <si>
    <t>(2) 口腔機能向上加算（Ⅱ）</t>
    <phoneticPr fontId="4"/>
  </si>
  <si>
    <t>160単位加算</t>
    <phoneticPr fontId="1"/>
  </si>
  <si>
    <t>(1)  サービス提供体制強化加算（Ⅰ）</t>
    <phoneticPr fontId="1"/>
  </si>
  <si>
    <t>通所型独自サービス提供体制加算Ⅲ１</t>
    <phoneticPr fontId="1"/>
  </si>
  <si>
    <t>(1) 口腔・栄養スクリーニング加算（Ⅰ）（６月に１回を限度）</t>
    <phoneticPr fontId="2"/>
  </si>
  <si>
    <t>通所型独自サービス科学的介護推進体制加算</t>
    <phoneticPr fontId="2"/>
  </si>
  <si>
    <t>40単位加算</t>
    <phoneticPr fontId="1"/>
  </si>
  <si>
    <t>通所型独自サービス２日割・定超同一建物減算2</t>
    <rPh sb="13" eb="14">
      <t>サダム</t>
    </rPh>
    <rPh sb="14" eb="15">
      <t>チョウ</t>
    </rPh>
    <rPh sb="15" eb="17">
      <t>ドウイツ</t>
    </rPh>
    <rPh sb="17" eb="19">
      <t>タテモノ</t>
    </rPh>
    <rPh sb="19" eb="21">
      <t>ゲンサン</t>
    </rPh>
    <phoneticPr fontId="1"/>
  </si>
  <si>
    <t>通所型独自サービス２日割・定超同一建物減算２処遇改善加算Ⅰ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</si>
  <si>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通所型独自サービス２日割・定超同一建物減算２処遇改善加算Ⅱ</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</si>
  <si>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通所型独自サービス２日割・定超同一建物減算２処遇改善加算Ⅲ</t>
    <rPh sb="0" eb="3">
      <t>ツウショガタ</t>
    </rPh>
    <rPh sb="3" eb="5">
      <t>ドクジ</t>
    </rPh>
    <rPh sb="10" eb="11">
      <t>ヒ</t>
    </rPh>
    <rPh sb="11" eb="12">
      <t>ワ</t>
    </rPh>
    <rPh sb="13" eb="14">
      <t>テイ</t>
    </rPh>
    <rPh sb="14" eb="15">
      <t>チョウ</t>
    </rPh>
    <rPh sb="15" eb="17">
      <t>ドウイツ</t>
    </rPh>
    <rPh sb="17" eb="19">
      <t>タテモノ</t>
    </rPh>
    <rPh sb="19" eb="21">
      <t>ゲンサン</t>
    </rPh>
    <phoneticPr fontId="1"/>
  </si>
  <si>
    <t>通所型独自サービス２日割・定超同一建物減算２特定処遇改善加算Ⅰ</t>
    <rPh sb="0" eb="3">
      <t>ツウショガタ</t>
    </rPh>
    <rPh sb="3" eb="5">
      <t>ドクジ</t>
    </rPh>
    <rPh sb="10" eb="11">
      <t>ヒ</t>
    </rPh>
    <rPh sb="11" eb="12">
      <t>ワ</t>
    </rPh>
    <rPh sb="13" eb="14">
      <t>テイ</t>
    </rPh>
    <rPh sb="14" eb="15">
      <t>チョウ</t>
    </rPh>
    <rPh sb="15" eb="17">
      <t>ドウイツ</t>
    </rPh>
    <rPh sb="17" eb="19">
      <t>タテモノ</t>
    </rPh>
    <rPh sb="19" eb="21">
      <t>ゲンサン</t>
    </rPh>
    <rPh sb="22" eb="24">
      <t>トクテイ</t>
    </rPh>
    <phoneticPr fontId="1"/>
  </si>
  <si>
    <t>通所型独自サービス２日割・定超同一建物減算２特定処遇改善加算Ⅱ</t>
    <rPh sb="0" eb="3">
      <t>ツウショガタ</t>
    </rPh>
    <rPh sb="3" eb="5">
      <t>ドクジ</t>
    </rPh>
    <rPh sb="10" eb="11">
      <t>ヒ</t>
    </rPh>
    <rPh sb="11" eb="12">
      <t>ワ</t>
    </rPh>
    <rPh sb="13" eb="15">
      <t>テイチョウ</t>
    </rPh>
    <rPh sb="15" eb="17">
      <t>ドウイツ</t>
    </rPh>
    <rPh sb="17" eb="19">
      <t>タテモノ</t>
    </rPh>
    <rPh sb="19" eb="21">
      <t>ゲンサン</t>
    </rPh>
    <rPh sb="22" eb="24">
      <t>トクテイ</t>
    </rPh>
    <phoneticPr fontId="1"/>
  </si>
  <si>
    <t>１月につき</t>
    <phoneticPr fontId="4"/>
  </si>
  <si>
    <t>通所型独自サービス２日割・人欠同一建物減算２</t>
    <phoneticPr fontId="4"/>
  </si>
  <si>
    <t>通所型独自サービス２日割・人欠同一建物減算２処遇改善加算Ⅰ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</si>
  <si>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</si>
  <si>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通所型独自サービス２日割・人欠同一建物減算２処遇改善加算Ⅲ</t>
    <rPh sb="0" eb="3">
      <t>ツウショガタ</t>
    </rPh>
    <rPh sb="3" eb="5">
      <t>ドクジ</t>
    </rPh>
    <rPh sb="10" eb="11">
      <t>ヒ</t>
    </rPh>
    <rPh sb="11" eb="12">
      <t>ワ</t>
    </rPh>
    <rPh sb="13" eb="14">
      <t>ヒト</t>
    </rPh>
    <rPh sb="14" eb="15">
      <t>ケツ</t>
    </rPh>
    <rPh sb="15" eb="17">
      <t>ドウイツ</t>
    </rPh>
    <rPh sb="17" eb="19">
      <t>タテモノ</t>
    </rPh>
    <rPh sb="19" eb="21">
      <t>ゲンサン</t>
    </rPh>
    <phoneticPr fontId="1"/>
  </si>
  <si>
    <t>通所型独自サービス２日割・人欠同一建物減算２特定処遇改善加算Ⅰ</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</si>
  <si>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通所型独自サービス２日割・人欠同一建物減算２特定処遇改善加算Ⅱ</t>
    <rPh sb="0" eb="3">
      <t>ツウショガタ</t>
    </rPh>
    <rPh sb="3" eb="5">
      <t>ドクジ</t>
    </rPh>
    <rPh sb="10" eb="11">
      <t>ヒ</t>
    </rPh>
    <rPh sb="11" eb="12">
      <t>ワ</t>
    </rPh>
    <rPh sb="13" eb="14">
      <t>ヒト</t>
    </rPh>
    <rPh sb="14" eb="15">
      <t>ケツ</t>
    </rPh>
    <rPh sb="15" eb="17">
      <t>ドウイツ</t>
    </rPh>
    <rPh sb="17" eb="19">
      <t>タテモノ</t>
    </rPh>
    <rPh sb="19" eb="21">
      <t>ゲンサン</t>
    </rPh>
    <rPh sb="22" eb="24">
      <t>トクテイ</t>
    </rPh>
    <phoneticPr fontId="1"/>
  </si>
  <si>
    <t>所定単位数の10％減算</t>
    <rPh sb="0" eb="2">
      <t>ショテイ</t>
    </rPh>
    <rPh sb="2" eb="4">
      <t>タンイ</t>
    </rPh>
    <rPh sb="4" eb="5">
      <t>スウ</t>
    </rPh>
    <rPh sb="9" eb="11">
      <t>ゲンサン</t>
    </rPh>
    <phoneticPr fontId="5"/>
  </si>
  <si>
    <t>通所型独自サービス栄養アセスメント加算</t>
    <phoneticPr fontId="1"/>
  </si>
  <si>
    <t>50単位加算</t>
    <phoneticPr fontId="1"/>
  </si>
  <si>
    <t>(3) サービス提供体制強化加算（Ⅲ）</t>
    <phoneticPr fontId="1"/>
  </si>
  <si>
    <t>通所型独自サービス科学的介護推進体制加算</t>
    <phoneticPr fontId="4"/>
  </si>
  <si>
    <t>通所独自型サービス2定超同一建物減算２</t>
  </si>
  <si>
    <t>通所独自型サービス2定超同一建物減算２処遇改善加算Ⅰ</t>
  </si>
  <si>
    <t>通所独自型サービス2定超同一建物減算２処遇改善加算Ⅱ</t>
  </si>
  <si>
    <t>通所独自型サービス2定超同一建物減算２処遇改善加算Ⅲ</t>
  </si>
  <si>
    <t>通所独自型サービス2定超同一建物減算２特定処遇改善加算Ⅰ</t>
  </si>
  <si>
    <t>通所独自型サービス2定超同一建物減算２特定処遇改善加算Ⅱ</t>
  </si>
  <si>
    <t>へ　栄養改善加算</t>
    <phoneticPr fontId="1"/>
  </si>
  <si>
    <t>ニ　若年性認知症利用者受入加算</t>
    <rPh sb="13" eb="15">
      <t>カサン</t>
    </rPh>
    <phoneticPr fontId="1"/>
  </si>
  <si>
    <t>中山間地域等に居住する者へのサービス提供加算</t>
    <phoneticPr fontId="1"/>
  </si>
  <si>
    <t xml:space="preserve">(2)介護職員等特定処遇改善加算（Ⅱ） </t>
    <rPh sb="7" eb="8">
      <t>トウ</t>
    </rPh>
    <rPh sb="8" eb="9">
      <t>トク</t>
    </rPh>
    <rPh sb="9" eb="10">
      <t>テイ</t>
    </rPh>
    <phoneticPr fontId="1"/>
  </si>
  <si>
    <t xml:space="preserve">(1)介護職員等特定処遇改善加算（Ⅰ） </t>
    <rPh sb="7" eb="8">
      <t>トウ</t>
    </rPh>
    <rPh sb="8" eb="9">
      <t>トク</t>
    </rPh>
    <rPh sb="9" eb="10">
      <t>テイ</t>
    </rPh>
    <phoneticPr fontId="1"/>
  </si>
  <si>
    <t>A6</t>
  </si>
  <si>
    <t>A6</t>
    <phoneticPr fontId="1"/>
  </si>
  <si>
    <t xml:space="preserve"> </t>
    <phoneticPr fontId="3"/>
  </si>
  <si>
    <t>通所型独自サービス提供体制加算Ⅲ２</t>
    <phoneticPr fontId="1"/>
  </si>
  <si>
    <t>給付率６０％（現役並み所得者の給付額の減額）</t>
    <phoneticPr fontId="1"/>
  </si>
  <si>
    <t>通所型独自サービス1日割処遇改善加算Ⅰ</t>
    <phoneticPr fontId="4"/>
  </si>
  <si>
    <t>通所型独自サービス1日割処遇改善加算Ⅱ</t>
    <phoneticPr fontId="4"/>
  </si>
  <si>
    <t>通所型独自サービス1日割処遇改善加算Ⅲ</t>
    <phoneticPr fontId="4"/>
  </si>
  <si>
    <t>通所型独自サービス１日割特定処遇改善加算Ⅰ</t>
    <phoneticPr fontId="4"/>
  </si>
  <si>
    <t>通所型独自サービス１日割特定処遇改善加算Ⅱ</t>
    <phoneticPr fontId="4"/>
  </si>
  <si>
    <t>通所型独自サービス1日割同一建物減算１</t>
    <phoneticPr fontId="4"/>
  </si>
  <si>
    <t>通所型独自サービス1日割同一建物減算１処遇改善加算Ⅰ</t>
    <phoneticPr fontId="4"/>
  </si>
  <si>
    <t>通所型独自サービス1日割同一建物減算１処遇改善加算Ⅱ</t>
    <phoneticPr fontId="4"/>
  </si>
  <si>
    <t>通所型独自サービス1定超同一建物減算１処遇改善加算Ⅰ</t>
    <phoneticPr fontId="4"/>
  </si>
  <si>
    <t>通所型独自サービス1定超同一建物減算１処遇改善加算Ⅱ</t>
    <phoneticPr fontId="4"/>
  </si>
  <si>
    <t>通所型独自サービス1定超同一建物減算１処遇改善加算Ⅲ</t>
    <phoneticPr fontId="4"/>
  </si>
  <si>
    <t>通所型独自サービス1定超同一建物減算１特定処遇改善加算Ⅰ</t>
    <phoneticPr fontId="4"/>
  </si>
  <si>
    <t>通所型独自サービス1定超同一建物減算１特定処遇改善加算Ⅱ</t>
    <phoneticPr fontId="4"/>
  </si>
  <si>
    <t>通所型独自サービス1定超同一建物減算１</t>
    <phoneticPr fontId="4"/>
  </si>
  <si>
    <t>通所型独自サービス1日割同一建物減算１処遇改善加算Ⅲ</t>
    <phoneticPr fontId="4"/>
  </si>
  <si>
    <t>通所型独自型サービス1日割</t>
    <phoneticPr fontId="4"/>
  </si>
  <si>
    <t>通所型独自サービス1日割同一建物減算１特定処遇改善加算Ⅰ</t>
    <phoneticPr fontId="4"/>
  </si>
  <si>
    <t>通所型独自サービス1日割定超同一建物減算１</t>
    <phoneticPr fontId="4"/>
  </si>
  <si>
    <t>通所型独自サービス1日割定超同一建物減算１処遇改善加算Ⅰ</t>
    <phoneticPr fontId="4"/>
  </si>
  <si>
    <t>通所型独自サービス1日割定超同一建物減算１処遇改善加算Ⅱ</t>
    <phoneticPr fontId="4"/>
  </si>
  <si>
    <t>通所型独自サービス1日割定超同一建物減算１処遇改善加算Ⅲ</t>
    <phoneticPr fontId="4"/>
  </si>
  <si>
    <t>通所独自型サービス1日割人欠同一建物減算１</t>
    <phoneticPr fontId="4"/>
  </si>
  <si>
    <t>通所独自型サービス1日割人欠同一建物減算１処遇改善加算Ⅰ</t>
    <phoneticPr fontId="4"/>
  </si>
  <si>
    <t>通所独自型サービス1日割人欠同一建物減算１処遇改善加算Ⅱ</t>
    <phoneticPr fontId="4"/>
  </si>
  <si>
    <t>通所独自型サービス1日割人欠同一建物減算１処遇改善加算Ⅲ</t>
    <phoneticPr fontId="4"/>
  </si>
  <si>
    <t>所定単位数の63/1000</t>
    <phoneticPr fontId="2"/>
  </si>
  <si>
    <t>所定単位数の42/1000</t>
    <phoneticPr fontId="2"/>
  </si>
  <si>
    <t>通所型独自サービスベースアップ等支援加算</t>
    <phoneticPr fontId="2"/>
  </si>
  <si>
    <t>所定単位数の11/1000加算</t>
    <phoneticPr fontId="2"/>
  </si>
  <si>
    <t>訪問型独自サービスベースアップ等支援加算</t>
    <phoneticPr fontId="5"/>
  </si>
  <si>
    <t>所定単位数の24/1000加算</t>
    <phoneticPr fontId="5"/>
  </si>
  <si>
    <t>訪問型独自サービスⅡベースアップ等支援加算</t>
  </si>
  <si>
    <t>訪問型独自サービスⅢベースアップ等支援加算</t>
  </si>
  <si>
    <t>訪問型独自サービスⅠ日割ベースアップ等支援加算</t>
  </si>
  <si>
    <t>訪問型独自サービスⅡ日割ベースアップ等支援加算</t>
  </si>
  <si>
    <t>訪問型独自サービスⅢ日割ベースアップ等支援加算</t>
  </si>
  <si>
    <t>訪問型独自サービス生活機能向上連携加算Ⅱ</t>
    <rPh sb="15" eb="17">
      <t>レンケイ</t>
    </rPh>
    <phoneticPr fontId="1"/>
  </si>
  <si>
    <t>通所型独自サービス１ベースアップ等支援加算</t>
    <rPh sb="16" eb="17">
      <t>ナド</t>
    </rPh>
    <rPh sb="17" eb="19">
      <t>シエン</t>
    </rPh>
    <rPh sb="19" eb="21">
      <t>カサン</t>
    </rPh>
    <phoneticPr fontId="4"/>
  </si>
  <si>
    <t>通所型独自サービス１同一建物減算１ベースアップ等支援加算</t>
    <rPh sb="23" eb="24">
      <t>ナド</t>
    </rPh>
    <rPh sb="24" eb="26">
      <t>シエン</t>
    </rPh>
    <rPh sb="26" eb="28">
      <t>カサン</t>
    </rPh>
    <phoneticPr fontId="4"/>
  </si>
  <si>
    <t>通所型独自型サービス1日割ベースアップ等支援加算</t>
    <rPh sb="19" eb="20">
      <t>ナド</t>
    </rPh>
    <rPh sb="20" eb="22">
      <t>シエン</t>
    </rPh>
    <rPh sb="22" eb="24">
      <t>カサン</t>
    </rPh>
    <phoneticPr fontId="4"/>
  </si>
  <si>
    <t>通所型独自サービス1日割同一建物減算１ベースアップ等支援加算</t>
    <rPh sb="25" eb="26">
      <t>ナド</t>
    </rPh>
    <rPh sb="26" eb="28">
      <t>シエン</t>
    </rPh>
    <rPh sb="28" eb="30">
      <t>カサン</t>
    </rPh>
    <phoneticPr fontId="4"/>
  </si>
  <si>
    <t>通所型独自サービス２ベースアップ等支援加算</t>
    <rPh sb="16" eb="17">
      <t>ナド</t>
    </rPh>
    <rPh sb="17" eb="19">
      <t>シエン</t>
    </rPh>
    <rPh sb="19" eb="21">
      <t>カサン</t>
    </rPh>
    <phoneticPr fontId="4"/>
  </si>
  <si>
    <t>通所型独自サービス２同一建物減算２ベースアップ等支援加算</t>
    <rPh sb="23" eb="24">
      <t>ナド</t>
    </rPh>
    <rPh sb="24" eb="26">
      <t>シエン</t>
    </rPh>
    <rPh sb="26" eb="28">
      <t>カサン</t>
    </rPh>
    <phoneticPr fontId="4"/>
  </si>
  <si>
    <t>通所型独自サービス２日割ベースアップ等支援加算</t>
    <rPh sb="18" eb="19">
      <t>ナド</t>
    </rPh>
    <rPh sb="19" eb="21">
      <t>シエン</t>
    </rPh>
    <rPh sb="21" eb="23">
      <t>カサン</t>
    </rPh>
    <phoneticPr fontId="4"/>
  </si>
  <si>
    <t>通所型独自サービス２日割同一建物減算2ベースアップ等支援加算</t>
    <rPh sb="12" eb="14">
      <t>ドウイツ</t>
    </rPh>
    <rPh sb="14" eb="16">
      <t>タテモノ</t>
    </rPh>
    <rPh sb="16" eb="18">
      <t>ゲンサン</t>
    </rPh>
    <rPh sb="25" eb="26">
      <t>ナド</t>
    </rPh>
    <rPh sb="26" eb="28">
      <t>シエン</t>
    </rPh>
    <rPh sb="28" eb="30">
      <t>カサン</t>
    </rPh>
    <phoneticPr fontId="1"/>
  </si>
  <si>
    <t>通所型独自サービス１・定超ベースアップ等支援加算</t>
    <rPh sb="12" eb="13">
      <t>コ</t>
    </rPh>
    <rPh sb="19" eb="20">
      <t>ナド</t>
    </rPh>
    <rPh sb="20" eb="22">
      <t>シエン</t>
    </rPh>
    <rPh sb="22" eb="24">
      <t>カサン</t>
    </rPh>
    <phoneticPr fontId="1"/>
  </si>
  <si>
    <t>通所型独自サービス1定超同一建物減算１ベースアップ等支援加算</t>
    <rPh sb="25" eb="26">
      <t>ナド</t>
    </rPh>
    <rPh sb="26" eb="28">
      <t>シエン</t>
    </rPh>
    <rPh sb="28" eb="30">
      <t>カサン</t>
    </rPh>
    <phoneticPr fontId="4"/>
  </si>
  <si>
    <t>通所型独自サービス１日割・定超ベースアップ等支援加算</t>
    <rPh sb="21" eb="22">
      <t>ナド</t>
    </rPh>
    <rPh sb="22" eb="24">
      <t>シエン</t>
    </rPh>
    <rPh sb="24" eb="26">
      <t>カサン</t>
    </rPh>
    <phoneticPr fontId="4"/>
  </si>
  <si>
    <t>通所型独自サービス1日割定超同一建物減算１ベースアップ等支援加算</t>
    <rPh sb="27" eb="28">
      <t>ナド</t>
    </rPh>
    <rPh sb="28" eb="30">
      <t>シエン</t>
    </rPh>
    <rPh sb="30" eb="32">
      <t>カサン</t>
    </rPh>
    <phoneticPr fontId="4"/>
  </si>
  <si>
    <t>通所型独自サービス２・定超ベースアップ等支援加算</t>
    <rPh sb="19" eb="20">
      <t>ナド</t>
    </rPh>
    <rPh sb="20" eb="22">
      <t>シエン</t>
    </rPh>
    <rPh sb="22" eb="24">
      <t>カサン</t>
    </rPh>
    <phoneticPr fontId="4"/>
  </si>
  <si>
    <t>通所独自型サービス2定超同一建物減算２ベースアップ等支援加算</t>
    <rPh sb="25" eb="26">
      <t>ナド</t>
    </rPh>
    <rPh sb="26" eb="28">
      <t>シエン</t>
    </rPh>
    <rPh sb="28" eb="30">
      <t>カサン</t>
    </rPh>
    <phoneticPr fontId="4"/>
  </si>
  <si>
    <t>通所型独自サービス２日割・定超ベースアップ等支援加算</t>
    <rPh sb="21" eb="22">
      <t>ナド</t>
    </rPh>
    <rPh sb="22" eb="24">
      <t>シエン</t>
    </rPh>
    <rPh sb="24" eb="26">
      <t>カサン</t>
    </rPh>
    <phoneticPr fontId="4"/>
  </si>
  <si>
    <t>通所型独自サービス２日割・定超同一建物減算2ベースアップ等支援加算</t>
    <rPh sb="13" eb="14">
      <t>サダム</t>
    </rPh>
    <rPh sb="14" eb="15">
      <t>チョウ</t>
    </rPh>
    <rPh sb="15" eb="17">
      <t>ドウイツ</t>
    </rPh>
    <rPh sb="17" eb="19">
      <t>タテモノ</t>
    </rPh>
    <rPh sb="19" eb="21">
      <t>ゲンサン</t>
    </rPh>
    <rPh sb="28" eb="29">
      <t>ナド</t>
    </rPh>
    <rPh sb="29" eb="31">
      <t>シエン</t>
    </rPh>
    <rPh sb="31" eb="33">
      <t>カサン</t>
    </rPh>
    <phoneticPr fontId="1"/>
  </si>
  <si>
    <t>ロ　介護職員等ベースアップ等支援加算</t>
    <phoneticPr fontId="4"/>
  </si>
  <si>
    <t>１日につき</t>
    <rPh sb="1" eb="2">
      <t>ニチ</t>
    </rPh>
    <phoneticPr fontId="4"/>
  </si>
  <si>
    <t>通所型独自サービス１・人欠ベースアップ等支援加算</t>
    <rPh sb="11" eb="12">
      <t>ヒト</t>
    </rPh>
    <rPh sb="12" eb="13">
      <t>ケツ</t>
    </rPh>
    <phoneticPr fontId="1"/>
  </si>
  <si>
    <t>通所型独自サービス１・人欠同一建物減算１ベースアップ等支援加算</t>
    <rPh sb="11" eb="12">
      <t>ヒト</t>
    </rPh>
    <rPh sb="12" eb="13">
      <t>ケツ</t>
    </rPh>
    <rPh sb="13" eb="15">
      <t>ドウイツ</t>
    </rPh>
    <rPh sb="15" eb="17">
      <t>タテモノ</t>
    </rPh>
    <rPh sb="17" eb="19">
      <t>ゲンサン</t>
    </rPh>
    <phoneticPr fontId="1"/>
  </si>
  <si>
    <t>通所型独自サービス１日割・人欠ベースアップ等支援加算</t>
    <phoneticPr fontId="4"/>
  </si>
  <si>
    <t>通所独自型サービス1日割人欠同一建物減算１ベースアップ等支援加算</t>
    <phoneticPr fontId="4"/>
  </si>
  <si>
    <t>通所型独自サービス２・人欠同一建物減算２ベースアップ等支援加算</t>
    <rPh sb="13" eb="15">
      <t>ドウイツ</t>
    </rPh>
    <rPh sb="15" eb="17">
      <t>タテモノ</t>
    </rPh>
    <rPh sb="17" eb="19">
      <t>ゲンサン</t>
    </rPh>
    <phoneticPr fontId="1"/>
  </si>
  <si>
    <t>通所型独自サービス２日割・人欠ベースアップ等支援加算</t>
    <phoneticPr fontId="4"/>
  </si>
  <si>
    <t>通所型独自サービス２・人欠ベースアップ等支援加算</t>
    <phoneticPr fontId="4"/>
  </si>
  <si>
    <t>通所型独自サービス２日割・人欠同一建物減算２ベースアップ等支援加算</t>
    <phoneticPr fontId="4"/>
  </si>
  <si>
    <t>合成単位数
（現行）</t>
    <rPh sb="0" eb="2">
      <t>ゴウセイ</t>
    </rPh>
    <rPh sb="2" eb="4">
      <t>タンイ</t>
    </rPh>
    <rPh sb="4" eb="5">
      <t>スウ</t>
    </rPh>
    <rPh sb="7" eb="9">
      <t>ゲンコウ</t>
    </rPh>
    <phoneticPr fontId="1"/>
  </si>
  <si>
    <t>訪問型独自サービス口腔連携強化加算</t>
    <phoneticPr fontId="1"/>
  </si>
  <si>
    <t>50単位加算</t>
    <rPh sb="2" eb="4">
      <t>タンイ</t>
    </rPh>
    <rPh sb="4" eb="6">
      <t>カサン</t>
    </rPh>
    <phoneticPr fontId="5"/>
  </si>
  <si>
    <t>ロ　初回加算</t>
    <rPh sb="2" eb="4">
      <t>ショカイ</t>
    </rPh>
    <rPh sb="4" eb="6">
      <t>カサン</t>
    </rPh>
    <phoneticPr fontId="3"/>
  </si>
  <si>
    <t>ハ　委託連携加算</t>
    <rPh sb="2" eb="4">
      <t>イタク</t>
    </rPh>
    <rPh sb="4" eb="6">
      <t>レンケイ</t>
    </rPh>
    <rPh sb="6" eb="8">
      <t>カサン</t>
    </rPh>
    <phoneticPr fontId="3"/>
  </si>
  <si>
    <t>業務継続計画未策定減算</t>
    <phoneticPr fontId="3"/>
  </si>
  <si>
    <t>単位減</t>
    <rPh sb="0" eb="2">
      <t>タンイ</t>
    </rPh>
    <rPh sb="2" eb="3">
      <t>ゲン</t>
    </rPh>
    <phoneticPr fontId="3"/>
  </si>
  <si>
    <t>所定単位の1/100</t>
    <rPh sb="0" eb="2">
      <t>ショテイ</t>
    </rPh>
    <rPh sb="2" eb="4">
      <t>タンイ</t>
    </rPh>
    <phoneticPr fontId="3"/>
  </si>
  <si>
    <t>高齢者虐待防止措置未実施減算</t>
    <rPh sb="12" eb="14">
      <t>ゲンサン</t>
    </rPh>
    <phoneticPr fontId="3"/>
  </si>
  <si>
    <t>所定単位の1/100</t>
    <phoneticPr fontId="3"/>
  </si>
  <si>
    <t>介護予防ケアマネジメントA高齢者虐待防止措置未実施減算</t>
    <phoneticPr fontId="3"/>
  </si>
  <si>
    <t>介護予防ケアマネジメントA業務継続計画未策定減算</t>
    <phoneticPr fontId="3"/>
  </si>
  <si>
    <t>介護予防ケアマネジメントB高齢者虐待防止措置未実施減算</t>
    <phoneticPr fontId="3"/>
  </si>
  <si>
    <t>介護予防ケアマネジメントB業務継続計画未策定減算</t>
    <phoneticPr fontId="3"/>
  </si>
  <si>
    <t>介護予防ケアマネジメントC高齢者虐待防止措置未実施減算</t>
    <phoneticPr fontId="3"/>
  </si>
  <si>
    <t>介護予防ケアマネジメントC業務継続計画未策定減算</t>
    <phoneticPr fontId="3"/>
  </si>
  <si>
    <t>訪問型独自高齢者虐待防止措置未実施減算Ⅰ</t>
    <phoneticPr fontId="5"/>
  </si>
  <si>
    <t>高齢者虐待防止措置未実施減算</t>
    <phoneticPr fontId="1"/>
  </si>
  <si>
    <t>12単位減算</t>
    <rPh sb="2" eb="4">
      <t>タンイ</t>
    </rPh>
    <rPh sb="4" eb="6">
      <t>ゲンサン</t>
    </rPh>
    <phoneticPr fontId="5"/>
  </si>
  <si>
    <t>1単位減算</t>
    <rPh sb="1" eb="3">
      <t>タンイ</t>
    </rPh>
    <rPh sb="3" eb="5">
      <t>ゲンサン</t>
    </rPh>
    <phoneticPr fontId="5"/>
  </si>
  <si>
    <t>-1</t>
    <phoneticPr fontId="5"/>
  </si>
  <si>
    <t>23単位減算</t>
    <rPh sb="2" eb="4">
      <t>タンイ</t>
    </rPh>
    <rPh sb="4" eb="6">
      <t>ゲンサン</t>
    </rPh>
    <phoneticPr fontId="5"/>
  </si>
  <si>
    <t>-23</t>
    <phoneticPr fontId="5"/>
  </si>
  <si>
    <t>37単位減算</t>
    <rPh sb="2" eb="4">
      <t>タンイ</t>
    </rPh>
    <rPh sb="4" eb="6">
      <t>ゲンサン</t>
    </rPh>
    <phoneticPr fontId="5"/>
  </si>
  <si>
    <t>-37</t>
    <phoneticPr fontId="5"/>
  </si>
  <si>
    <t>39単位</t>
    <rPh sb="2" eb="4">
      <t>タンイ</t>
    </rPh>
    <phoneticPr fontId="5"/>
  </si>
  <si>
    <t>77単位</t>
    <rPh sb="2" eb="4">
      <t>タンイ</t>
    </rPh>
    <phoneticPr fontId="5"/>
  </si>
  <si>
    <t>123単位</t>
    <rPh sb="3" eb="5">
      <t>タンイ</t>
    </rPh>
    <phoneticPr fontId="5"/>
  </si>
  <si>
    <t>日割の場合　　　　　　　　　　　　　　　　　　÷30.4日</t>
    <rPh sb="0" eb="2">
      <t>ヒワ</t>
    </rPh>
    <rPh sb="3" eb="5">
      <t>バアイ</t>
    </rPh>
    <rPh sb="28" eb="29">
      <t>ニチ</t>
    </rPh>
    <phoneticPr fontId="5"/>
  </si>
  <si>
    <t>C211</t>
    <phoneticPr fontId="5"/>
  </si>
  <si>
    <t>C220</t>
    <phoneticPr fontId="5"/>
  </si>
  <si>
    <t>C212</t>
    <phoneticPr fontId="5"/>
  </si>
  <si>
    <t>C213</t>
  </si>
  <si>
    <t>C214</t>
  </si>
  <si>
    <t>C215</t>
  </si>
  <si>
    <t>訪問型独自高齢者虐待防止措置未実施減算Ⅰ日割</t>
    <rPh sb="20" eb="22">
      <t>ヒワ</t>
    </rPh>
    <phoneticPr fontId="5"/>
  </si>
  <si>
    <t>訪問型独自高齢者虐待防止措置未実施減算Ⅱ</t>
    <phoneticPr fontId="5"/>
  </si>
  <si>
    <t>訪問型独自高齢者虐待防止措置未実施減算Ⅱ日割</t>
    <rPh sb="20" eb="22">
      <t>ヒワ</t>
    </rPh>
    <phoneticPr fontId="5"/>
  </si>
  <si>
    <t>訪問型独自高齢者虐待防止措置未実施減算Ⅲ</t>
    <phoneticPr fontId="5"/>
  </si>
  <si>
    <t>訪問型独自高齢者虐待防止措置未実施減算Ⅲ日割</t>
    <rPh sb="20" eb="22">
      <t>ヒワ</t>
    </rPh>
    <phoneticPr fontId="5"/>
  </si>
  <si>
    <t>訪問型独自サービス同一建物減算Ⅰ</t>
    <rPh sb="3" eb="5">
      <t>ドクジ</t>
    </rPh>
    <rPh sb="9" eb="11">
      <t>ドウイツ</t>
    </rPh>
    <rPh sb="11" eb="13">
      <t>タテモノ</t>
    </rPh>
    <rPh sb="13" eb="15">
      <t>ゲンサン</t>
    </rPh>
    <phoneticPr fontId="2"/>
  </si>
  <si>
    <t>訪問型独自サービス同一建物減算Ⅱ</t>
    <rPh sb="3" eb="5">
      <t>ドクジ</t>
    </rPh>
    <rPh sb="9" eb="11">
      <t>ドウイツ</t>
    </rPh>
    <rPh sb="11" eb="13">
      <t>タテモノ</t>
    </rPh>
    <rPh sb="13" eb="15">
      <t>ゲンサン</t>
    </rPh>
    <phoneticPr fontId="2"/>
  </si>
  <si>
    <t>訪問型独自サービス同一建物減算Ⅲ</t>
    <rPh sb="3" eb="5">
      <t>ドクジ</t>
    </rPh>
    <rPh sb="9" eb="11">
      <t>ドウイツ</t>
    </rPh>
    <rPh sb="11" eb="13">
      <t>タテモノ</t>
    </rPh>
    <rPh sb="13" eb="15">
      <t>ゲンサン</t>
    </rPh>
    <phoneticPr fontId="2"/>
  </si>
  <si>
    <t>事業所と同一建物の利用者又はこれ以外の同一建物の利用者20人以上にサービスを行う場合</t>
    <phoneticPr fontId="5"/>
  </si>
  <si>
    <t>同一の建物等に居住する利用者の割合が100分の90以上の場合</t>
    <phoneticPr fontId="5"/>
  </si>
  <si>
    <t>所定単位数の12％減算</t>
    <rPh sb="0" eb="2">
      <t>ショテイ</t>
    </rPh>
    <rPh sb="2" eb="4">
      <t>タンイ</t>
    </rPh>
    <rPh sb="4" eb="5">
      <t>スウ</t>
    </rPh>
    <rPh sb="9" eb="11">
      <t>ゲンサン</t>
    </rPh>
    <phoneticPr fontId="5"/>
  </si>
  <si>
    <t>所定単位数の15％減算</t>
    <rPh sb="0" eb="2">
      <t>ショテイ</t>
    </rPh>
    <rPh sb="2" eb="4">
      <t>タンイ</t>
    </rPh>
    <rPh sb="4" eb="5">
      <t>スウ</t>
    </rPh>
    <rPh sb="9" eb="11">
      <t>ゲンサン</t>
    </rPh>
    <phoneticPr fontId="5"/>
  </si>
  <si>
    <t>事業所と同一建物の利用者等にサービスを行う場合</t>
    <phoneticPr fontId="5"/>
  </si>
  <si>
    <t>イ　１週当たりの標準的な回数を定める場合</t>
    <phoneticPr fontId="1"/>
  </si>
  <si>
    <t>(1)１週に１回程度の場合</t>
    <rPh sb="11" eb="13">
      <t>バアイ</t>
    </rPh>
    <phoneticPr fontId="1"/>
  </si>
  <si>
    <t>(3)１週に２回を超える程度の場合</t>
    <rPh sb="15" eb="17">
      <t>バアイ</t>
    </rPh>
    <phoneticPr fontId="1"/>
  </si>
  <si>
    <t>(2)１週に２回程度の場合</t>
    <rPh sb="11" eb="13">
      <t>バアイ</t>
    </rPh>
    <phoneticPr fontId="1"/>
  </si>
  <si>
    <t>１回につき</t>
    <rPh sb="1" eb="2">
      <t>カイ</t>
    </rPh>
    <phoneticPr fontId="5"/>
  </si>
  <si>
    <t>１月につき</t>
    <phoneticPr fontId="5"/>
  </si>
  <si>
    <t>(1)１週に１回程度の場合
　　823単位</t>
    <rPh sb="19" eb="21">
      <t>タンイ</t>
    </rPh>
    <phoneticPr fontId="1"/>
  </si>
  <si>
    <t>日割の場合　　　　　　　÷30.4日　　　　　　　　　　　　　　　27単位</t>
    <rPh sb="35" eb="37">
      <t>タンイ</t>
    </rPh>
    <phoneticPr fontId="3"/>
  </si>
  <si>
    <t>日割の場合　　　　　　　÷30.4日　　　　　　　　　　　　　　　54単位</t>
    <rPh sb="35" eb="37">
      <t>タンイ</t>
    </rPh>
    <phoneticPr fontId="3"/>
  </si>
  <si>
    <t>日割の場合　　　　　　　÷30.4日　　　　　　　　　　　　　　　86単位</t>
    <rPh sb="35" eb="37">
      <t>タンイ</t>
    </rPh>
    <phoneticPr fontId="3"/>
  </si>
  <si>
    <t>1,798単位</t>
    <phoneticPr fontId="2"/>
  </si>
  <si>
    <t>1,176単位</t>
    <phoneticPr fontId="5"/>
  </si>
  <si>
    <t>2,349単位</t>
    <phoneticPr fontId="5"/>
  </si>
  <si>
    <t>3,727単位</t>
    <phoneticPr fontId="5"/>
  </si>
  <si>
    <t>(2)１週に２回程度の場合
　　1,644単位</t>
    <rPh sb="21" eb="23">
      <t>タンイ</t>
    </rPh>
    <phoneticPr fontId="1"/>
  </si>
  <si>
    <t>(3)１週に２回を超える程度の場合
　　2,609単位</t>
    <rPh sb="25" eb="27">
      <t>タンイ</t>
    </rPh>
    <phoneticPr fontId="1"/>
  </si>
  <si>
    <t>事業対象者・要支援１</t>
    <rPh sb="0" eb="2">
      <t>ジギョウ</t>
    </rPh>
    <rPh sb="2" eb="4">
      <t>タイショウ</t>
    </rPh>
    <rPh sb="4" eb="5">
      <t>シャ</t>
    </rPh>
    <rPh sb="6" eb="9">
      <t>ヨウシエン</t>
    </rPh>
    <phoneticPr fontId="1"/>
  </si>
  <si>
    <t>3,621単位</t>
    <rPh sb="5" eb="7">
      <t>タンイ</t>
    </rPh>
    <phoneticPr fontId="2"/>
  </si>
  <si>
    <t>59単位</t>
    <rPh sb="2" eb="4">
      <t>タンイ</t>
    </rPh>
    <phoneticPr fontId="2"/>
  </si>
  <si>
    <t>119単位</t>
    <rPh sb="3" eb="5">
      <t>タンイ</t>
    </rPh>
    <phoneticPr fontId="2"/>
  </si>
  <si>
    <t>日割の場合　　　　　　　　　　　　　　　　　　　　　　÷30.4日</t>
    <phoneticPr fontId="2"/>
  </si>
  <si>
    <t>高齢者虐待防止措置未実施減算</t>
    <phoneticPr fontId="2"/>
  </si>
  <si>
    <t>通所型独自高齢者虐待防止未実施減算１</t>
    <phoneticPr fontId="2"/>
  </si>
  <si>
    <t>通所型独自高齢者虐待防止未実施減算１日割</t>
    <rPh sb="18" eb="20">
      <t>ヒワ</t>
    </rPh>
    <phoneticPr fontId="2"/>
  </si>
  <si>
    <t>通所型独自高齢者虐待防止未実施減算２</t>
  </si>
  <si>
    <t>通所型独自高齢者虐待防止未実施減算２日割</t>
    <rPh sb="18" eb="20">
      <t>ヒワ</t>
    </rPh>
    <phoneticPr fontId="2"/>
  </si>
  <si>
    <t>通所型独自業務継続計画未策定減算１</t>
    <phoneticPr fontId="2"/>
  </si>
  <si>
    <t>通所型独自業務継続計画未策定減算１日割</t>
    <rPh sb="17" eb="19">
      <t>ヒワ</t>
    </rPh>
    <phoneticPr fontId="2"/>
  </si>
  <si>
    <t>通所型独自業務継続計画未策定減算２</t>
    <phoneticPr fontId="2"/>
  </si>
  <si>
    <t>通所型独自業務継続計画未策定減算２日割</t>
    <rPh sb="17" eb="19">
      <t>ヒワ</t>
    </rPh>
    <phoneticPr fontId="2"/>
  </si>
  <si>
    <t>18単位減算</t>
    <rPh sb="2" eb="4">
      <t>タンイ</t>
    </rPh>
    <rPh sb="4" eb="6">
      <t>ゲンサン</t>
    </rPh>
    <phoneticPr fontId="2"/>
  </si>
  <si>
    <t>1単位減算</t>
    <rPh sb="1" eb="3">
      <t>タンイ</t>
    </rPh>
    <rPh sb="3" eb="5">
      <t>ゲンサン</t>
    </rPh>
    <phoneticPr fontId="2"/>
  </si>
  <si>
    <t>36単位減算</t>
    <rPh sb="2" eb="4">
      <t>タンイ</t>
    </rPh>
    <rPh sb="4" eb="6">
      <t>ゲンサン</t>
    </rPh>
    <phoneticPr fontId="2"/>
  </si>
  <si>
    <t>C211</t>
    <phoneticPr fontId="2"/>
  </si>
  <si>
    <t>C212</t>
    <phoneticPr fontId="2"/>
  </si>
  <si>
    <t>C213</t>
    <phoneticPr fontId="2"/>
  </si>
  <si>
    <t>C214</t>
    <phoneticPr fontId="2"/>
  </si>
  <si>
    <t>D211</t>
    <phoneticPr fontId="2"/>
  </si>
  <si>
    <t>D212</t>
    <phoneticPr fontId="2"/>
  </si>
  <si>
    <t>D213</t>
  </si>
  <si>
    <t>D214</t>
  </si>
  <si>
    <t>所定単位数の5％加算</t>
    <rPh sb="0" eb="2">
      <t>ショテイ</t>
    </rPh>
    <rPh sb="2" eb="4">
      <t>タンイ</t>
    </rPh>
    <rPh sb="4" eb="5">
      <t>スウ</t>
    </rPh>
    <rPh sb="8" eb="10">
      <t>カサン</t>
    </rPh>
    <phoneticPr fontId="1"/>
  </si>
  <si>
    <t>4単位減算</t>
    <rPh sb="1" eb="3">
      <t>タンイ</t>
    </rPh>
    <rPh sb="3" eb="5">
      <t>ゲンサン</t>
    </rPh>
    <phoneticPr fontId="3"/>
  </si>
  <si>
    <t>3単位減算</t>
    <rPh sb="1" eb="3">
      <t>タンイ</t>
    </rPh>
    <rPh sb="3" eb="5">
      <t>ゲンサン</t>
    </rPh>
    <phoneticPr fontId="3"/>
  </si>
  <si>
    <t>(1)１週に１回程度の場合</t>
    <phoneticPr fontId="1"/>
  </si>
  <si>
    <t>(1)１週に１回程度の場合
日割の場合</t>
    <rPh sb="14" eb="16">
      <t>ヒワ</t>
    </rPh>
    <rPh sb="17" eb="19">
      <t>バアイ</t>
    </rPh>
    <phoneticPr fontId="1"/>
  </si>
  <si>
    <t>(2)１週に２回程度の場合</t>
    <phoneticPr fontId="1"/>
  </si>
  <si>
    <t>(2)１週に２回程度の場合
日割の場合</t>
    <rPh sb="14" eb="16">
      <t>ヒワ</t>
    </rPh>
    <rPh sb="17" eb="19">
      <t>バアイ</t>
    </rPh>
    <phoneticPr fontId="1"/>
  </si>
  <si>
    <t xml:space="preserve">(3)１週に２回を超える程度の場合
</t>
    <phoneticPr fontId="1"/>
  </si>
  <si>
    <t>(3)１週に２回を超える程度の場合
日割の場合</t>
    <rPh sb="18" eb="20">
      <t>ヒワ</t>
    </rPh>
    <rPh sb="21" eb="23">
      <t>バアイ</t>
    </rPh>
    <phoneticPr fontId="1"/>
  </si>
  <si>
    <t>業務継続計画未策定減算</t>
    <phoneticPr fontId="2"/>
  </si>
  <si>
    <t>イ　１週当たりの標準的な回数を定める場合</t>
    <phoneticPr fontId="2"/>
  </si>
  <si>
    <t>日割の場合　　　　　　÷30.4日</t>
    <phoneticPr fontId="2"/>
  </si>
  <si>
    <t>事業対象者・要支援２</t>
    <rPh sb="0" eb="2">
      <t>ジギョウ</t>
    </rPh>
    <rPh sb="2" eb="4">
      <t>タイショウ</t>
    </rPh>
    <rPh sb="4" eb="5">
      <t>シャ</t>
    </rPh>
    <rPh sb="6" eb="9">
      <t>ヨウシエン</t>
    </rPh>
    <phoneticPr fontId="1"/>
  </si>
  <si>
    <t>通所型独自送迎減算</t>
    <rPh sb="7" eb="9">
      <t>ゲンサン</t>
    </rPh>
    <phoneticPr fontId="2"/>
  </si>
  <si>
    <t>事業所が送迎を行わない場合</t>
    <rPh sb="11" eb="13">
      <t>バアイ</t>
    </rPh>
    <phoneticPr fontId="2"/>
  </si>
  <si>
    <t>47単位減算</t>
    <phoneticPr fontId="2"/>
  </si>
  <si>
    <t>片道につき</t>
    <rPh sb="0" eb="2">
      <t>カタミチ</t>
    </rPh>
    <phoneticPr fontId="2"/>
  </si>
  <si>
    <t>ハ　生活機能向上グループ活動加算　　　　　　　　　　　　　　　　　　　　　　　　</t>
    <phoneticPr fontId="1"/>
  </si>
  <si>
    <t>通所型独自一体的サービス提供加算</t>
    <rPh sb="14" eb="16">
      <t>カサン</t>
    </rPh>
    <phoneticPr fontId="2"/>
  </si>
  <si>
    <t>チ　一体的サービス提供加算</t>
    <rPh sb="11" eb="13">
      <t>カサン</t>
    </rPh>
    <phoneticPr fontId="2"/>
  </si>
  <si>
    <t xml:space="preserve"> ト　口腔機能向上加算</t>
    <rPh sb="9" eb="11">
      <t>カサン</t>
    </rPh>
    <phoneticPr fontId="1"/>
  </si>
  <si>
    <t>480単位加算</t>
    <phoneticPr fontId="2"/>
  </si>
  <si>
    <t>１月につき</t>
    <rPh sb="1" eb="2">
      <t>ツキ</t>
    </rPh>
    <phoneticPr fontId="2"/>
  </si>
  <si>
    <t>通所型独自サービス生活機能向上連携加算Ⅱ</t>
    <rPh sb="0" eb="2">
      <t>ツウショ</t>
    </rPh>
    <rPh sb="15" eb="17">
      <t>レンケイ</t>
    </rPh>
    <phoneticPr fontId="1"/>
  </si>
  <si>
    <t>1,798単位</t>
    <phoneticPr fontId="1"/>
  </si>
  <si>
    <t>59単位</t>
    <phoneticPr fontId="1"/>
  </si>
  <si>
    <t>3,621単位</t>
    <phoneticPr fontId="1"/>
  </si>
  <si>
    <t>119単位</t>
    <phoneticPr fontId="1"/>
  </si>
  <si>
    <t>訪問型独自Ⅰベースアップ等支援加算</t>
    <phoneticPr fontId="4"/>
  </si>
  <si>
    <t>訪問型独自高齢者虐待防止措置未実施減算Ⅰ</t>
    <phoneticPr fontId="4"/>
  </si>
  <si>
    <t>(1)介護職員処遇改善加算（Ⅰ）</t>
    <phoneticPr fontId="1"/>
  </si>
  <si>
    <t>所定単位数の137/1000 加算</t>
    <phoneticPr fontId="4"/>
  </si>
  <si>
    <t>(2)介護職員処遇改善加算（Ⅱ）</t>
    <phoneticPr fontId="1"/>
  </si>
  <si>
    <t>所定単位数の100/1000 加算</t>
    <phoneticPr fontId="4"/>
  </si>
  <si>
    <t>(3)介護職員処遇改善加算（Ⅲ）</t>
    <phoneticPr fontId="1"/>
  </si>
  <si>
    <t>所定単位数の55/1000 加算</t>
    <phoneticPr fontId="4"/>
  </si>
  <si>
    <t>(1)介護職員等特定処遇改善加算（Ⅰ）</t>
    <phoneticPr fontId="4"/>
  </si>
  <si>
    <t>所定単位数の63/1000加算</t>
    <phoneticPr fontId="4"/>
  </si>
  <si>
    <t>(2)介護職員等特定処遇改善加算（Ⅱ）</t>
    <rPh sb="7" eb="8">
      <t>トウ</t>
    </rPh>
    <rPh sb="8" eb="9">
      <t>トク</t>
    </rPh>
    <rPh sb="9" eb="10">
      <t>テイ</t>
    </rPh>
    <phoneticPr fontId="1"/>
  </si>
  <si>
    <t>(1) ベースアップ等支援加算</t>
    <rPh sb="10" eb="11">
      <t>ナド</t>
    </rPh>
    <rPh sb="11" eb="13">
      <t>シエン</t>
    </rPh>
    <rPh sb="13" eb="15">
      <t>カサン</t>
    </rPh>
    <phoneticPr fontId="4"/>
  </si>
  <si>
    <t>所定単位数の24/1000加算</t>
    <phoneticPr fontId="4"/>
  </si>
  <si>
    <t xml:space="preserve"> 12単位減算</t>
    <phoneticPr fontId="4"/>
  </si>
  <si>
    <t>高齢者虐待防止措置未実施減算</t>
    <phoneticPr fontId="4"/>
  </si>
  <si>
    <t>１月につき</t>
    <rPh sb="1" eb="2">
      <t>ツキ</t>
    </rPh>
    <phoneticPr fontId="4"/>
  </si>
  <si>
    <t>イ　１週当たりの標準的な回数を定める場合</t>
    <phoneticPr fontId="4"/>
  </si>
  <si>
    <t>(1)１週に１回程度の場合</t>
    <phoneticPr fontId="4"/>
  </si>
  <si>
    <t xml:space="preserve"> 所定単位数の137/1000 加算</t>
    <phoneticPr fontId="4"/>
  </si>
  <si>
    <t xml:space="preserve"> 所定単位数の55/1000 加算</t>
    <phoneticPr fontId="4"/>
  </si>
  <si>
    <t>所定単位数の42/1000加算</t>
    <phoneticPr fontId="4"/>
  </si>
  <si>
    <t>所定単位数の63/1000加算</t>
    <rPh sb="13" eb="15">
      <t>カサン</t>
    </rPh>
    <phoneticPr fontId="4"/>
  </si>
  <si>
    <t>(1)高齢者虐待防止措置未実施減算</t>
    <phoneticPr fontId="4"/>
  </si>
  <si>
    <t>事業所と同一建物の利用者又はこれ以外の同一建物の利用者20人以上にサービスを行う場合　×90％</t>
    <phoneticPr fontId="4"/>
  </si>
  <si>
    <t>(1)１週に１回程度の場合
日割の場合</t>
    <phoneticPr fontId="4"/>
  </si>
  <si>
    <t>所定単位数の42/1000加算</t>
    <rPh sb="13" eb="15">
      <t>カサン</t>
    </rPh>
    <phoneticPr fontId="4"/>
  </si>
  <si>
    <t>1単位減算</t>
    <rPh sb="1" eb="3">
      <t>タンイ</t>
    </rPh>
    <rPh sb="3" eb="5">
      <t>ゲンサン</t>
    </rPh>
    <phoneticPr fontId="4"/>
  </si>
  <si>
    <t>(2)１週に２回程度の場合</t>
    <phoneticPr fontId="4"/>
  </si>
  <si>
    <t>23単位減算</t>
    <rPh sb="2" eb="4">
      <t>タンイ</t>
    </rPh>
    <rPh sb="4" eb="6">
      <t>ゲンサン</t>
    </rPh>
    <phoneticPr fontId="4"/>
  </si>
  <si>
    <t>(2)１週に２回程度の場合
日割の場合</t>
    <phoneticPr fontId="4"/>
  </si>
  <si>
    <t>1単位減算</t>
    <phoneticPr fontId="4"/>
  </si>
  <si>
    <t xml:space="preserve">(3)１週に２回を超える程度の場合
</t>
    <phoneticPr fontId="4"/>
  </si>
  <si>
    <t>37単位減算</t>
    <rPh sb="2" eb="4">
      <t>タンイ</t>
    </rPh>
    <rPh sb="4" eb="6">
      <t>ゲンサン</t>
    </rPh>
    <phoneticPr fontId="4"/>
  </si>
  <si>
    <t>(3)１週に２回を超える程度の場合
日割の場合</t>
    <phoneticPr fontId="4"/>
  </si>
  <si>
    <t>訪問型独自高齢者虐待防止措置未実施減算Ⅰ日割</t>
    <phoneticPr fontId="4"/>
  </si>
  <si>
    <t>訪問型独自高齢者虐待防止措置未実施減算Ⅱ</t>
    <phoneticPr fontId="4"/>
  </si>
  <si>
    <t>訪問型独自高齢者虐待防止措置未実施減算Ⅱ日割</t>
    <phoneticPr fontId="4"/>
  </si>
  <si>
    <t>訪問型独自高齢者虐待防止措置未実施減算Ⅲ</t>
    <phoneticPr fontId="4"/>
  </si>
  <si>
    <t>訪問型独自高齢者虐待防止措置未実施減算Ⅲ日割</t>
    <phoneticPr fontId="4"/>
  </si>
  <si>
    <t xml:space="preserve">(1)生活機能向上連携加算Ⅰ </t>
    <rPh sb="9" eb="11">
      <t>レンケイ</t>
    </rPh>
    <phoneticPr fontId="1"/>
  </si>
  <si>
    <t xml:space="preserve"> 100単位加算</t>
    <phoneticPr fontId="4"/>
  </si>
  <si>
    <t>200単位加算</t>
    <phoneticPr fontId="4"/>
  </si>
  <si>
    <t>ホ　口腔連携強化加算</t>
    <phoneticPr fontId="4"/>
  </si>
  <si>
    <t>訪問型独自口腔連携強化加算</t>
    <phoneticPr fontId="4"/>
  </si>
  <si>
    <t>(1)訪問型独自口腔連携強化加算</t>
    <phoneticPr fontId="4"/>
  </si>
  <si>
    <t>１回につき</t>
    <rPh sb="1" eb="2">
      <t>カイ</t>
    </rPh>
    <phoneticPr fontId="4"/>
  </si>
  <si>
    <t>50単位加算</t>
    <rPh sb="2" eb="4">
      <t>タンイ</t>
    </rPh>
    <rPh sb="4" eb="6">
      <t>カサン</t>
    </rPh>
    <phoneticPr fontId="4"/>
  </si>
  <si>
    <t>(1)１週に１回程度の場合
日割の場合</t>
    <rPh sb="14" eb="16">
      <t>ヒワリ</t>
    </rPh>
    <rPh sb="17" eb="19">
      <t>バアイ</t>
    </rPh>
    <phoneticPr fontId="1"/>
  </si>
  <si>
    <t>(2)１週に２回程度の場合
日割の場合</t>
    <rPh sb="14" eb="16">
      <t>ヒワリ</t>
    </rPh>
    <rPh sb="17" eb="19">
      <t>バアイ</t>
    </rPh>
    <phoneticPr fontId="1"/>
  </si>
  <si>
    <t>(3)１週に２回を超える程度の場合</t>
    <phoneticPr fontId="1"/>
  </si>
  <si>
    <t>(3)１週に２回を超える程度の場合　日割の場合</t>
    <rPh sb="18" eb="20">
      <t>ヒワ</t>
    </rPh>
    <rPh sb="21" eb="23">
      <t>バアイ</t>
    </rPh>
    <phoneticPr fontId="1"/>
  </si>
  <si>
    <t>富士市介護予防・日常生活支援総合事業　　★訪問型サービス（健康づくりヘルパー）サービスコード表</t>
    <rPh sb="29" eb="31">
      <t>ケンコウ</t>
    </rPh>
    <phoneticPr fontId="4"/>
  </si>
  <si>
    <t>事業所と同一建物の利用者50人以上にサービスを行う場合</t>
    <rPh sb="25" eb="27">
      <t>バアイ</t>
    </rPh>
    <phoneticPr fontId="5"/>
  </si>
  <si>
    <t>訪問型独自サービスⅠ・同一Ⅱ</t>
    <rPh sb="11" eb="12">
      <t>ドウ</t>
    </rPh>
    <rPh sb="12" eb="13">
      <t>イチ</t>
    </rPh>
    <phoneticPr fontId="1"/>
  </si>
  <si>
    <t>訪問型独自サービスⅠ・同一Ⅱ処遇改善加算Ⅰ</t>
    <rPh sb="11" eb="12">
      <t>ドウ</t>
    </rPh>
    <rPh sb="12" eb="13">
      <t>イチ</t>
    </rPh>
    <phoneticPr fontId="1"/>
  </si>
  <si>
    <t>訪問型独自サービスⅠ・同一Ⅱ処遇改善加算Ⅱ</t>
    <rPh sb="11" eb="12">
      <t>ドウ</t>
    </rPh>
    <rPh sb="12" eb="13">
      <t>イチ</t>
    </rPh>
    <phoneticPr fontId="1"/>
  </si>
  <si>
    <t>訪問型独自サービスⅠ・同一Ⅱ処遇改善加算Ⅲ</t>
    <rPh sb="11" eb="12">
      <t>ドウ</t>
    </rPh>
    <rPh sb="12" eb="13">
      <t>イチ</t>
    </rPh>
    <phoneticPr fontId="1"/>
  </si>
  <si>
    <t>訪問型独自サービスⅠ・同一Ⅱ特定処遇改善加算Ⅰ</t>
    <rPh sb="11" eb="12">
      <t>ドウ</t>
    </rPh>
    <rPh sb="12" eb="13">
      <t>イチ</t>
    </rPh>
    <rPh sb="14" eb="16">
      <t>トクテイ</t>
    </rPh>
    <phoneticPr fontId="1"/>
  </si>
  <si>
    <t>訪問型独自サービスⅠ・同一Ⅱ特定処遇改善加算Ⅱ</t>
    <rPh sb="11" eb="12">
      <t>ドウ</t>
    </rPh>
    <rPh sb="12" eb="13">
      <t>イチ</t>
    </rPh>
    <rPh sb="14" eb="16">
      <t>トクテイ</t>
    </rPh>
    <phoneticPr fontId="1"/>
  </si>
  <si>
    <t>事業所と同一建物の利用者50人以上にサービスを行う場合　×85％</t>
    <phoneticPr fontId="4"/>
  </si>
  <si>
    <t>訪問型独自・同一Ⅱ高齢者虐待防止措置未実施減算Ⅰ</t>
    <rPh sb="6" eb="8">
      <t>ドウイツ</t>
    </rPh>
    <phoneticPr fontId="4"/>
  </si>
  <si>
    <t>訪問型独自サービスⅠ・同一Ⅱベースアップ等支援加算</t>
    <phoneticPr fontId="4"/>
  </si>
  <si>
    <t>訪問型独自サービスⅠ日割・同一Ⅱ</t>
    <phoneticPr fontId="1"/>
  </si>
  <si>
    <t>訪問型独自サービスⅠ日割・同一Ⅱ処遇改善加算Ⅰ</t>
    <rPh sb="16" eb="18">
      <t>ショグウ</t>
    </rPh>
    <rPh sb="18" eb="20">
      <t>カイゼン</t>
    </rPh>
    <rPh sb="20" eb="22">
      <t>カサン</t>
    </rPh>
    <phoneticPr fontId="1"/>
  </si>
  <si>
    <t>訪問型独自サービスⅠ日割・同一Ⅱ処遇改善加算Ⅱ</t>
    <rPh sb="16" eb="18">
      <t>ショグウ</t>
    </rPh>
    <rPh sb="18" eb="20">
      <t>カイゼン</t>
    </rPh>
    <rPh sb="20" eb="22">
      <t>カサン</t>
    </rPh>
    <phoneticPr fontId="1"/>
  </si>
  <si>
    <t>訪問型独自サービスⅠ日割・同一Ⅱ処遇改善加算Ⅲ</t>
    <rPh sb="16" eb="18">
      <t>ショグウ</t>
    </rPh>
    <rPh sb="18" eb="20">
      <t>カイゼン</t>
    </rPh>
    <rPh sb="20" eb="22">
      <t>カサン</t>
    </rPh>
    <phoneticPr fontId="1"/>
  </si>
  <si>
    <t>訪問型独自サービスⅠ日割・同一Ⅱ特定処遇改善加算Ⅰ</t>
    <rPh sb="16" eb="18">
      <t>トクテイ</t>
    </rPh>
    <rPh sb="18" eb="20">
      <t>ショグウ</t>
    </rPh>
    <rPh sb="20" eb="22">
      <t>カイゼン</t>
    </rPh>
    <rPh sb="22" eb="24">
      <t>カサン</t>
    </rPh>
    <phoneticPr fontId="1"/>
  </si>
  <si>
    <t>訪問型独自サービスⅠ日割・同一Ⅱ特定処遇改善加算Ⅱ</t>
    <rPh sb="16" eb="18">
      <t>トクテイ</t>
    </rPh>
    <rPh sb="18" eb="20">
      <t>ショグウ</t>
    </rPh>
    <rPh sb="20" eb="22">
      <t>カイゼン</t>
    </rPh>
    <rPh sb="22" eb="24">
      <t>カサン</t>
    </rPh>
    <phoneticPr fontId="1"/>
  </si>
  <si>
    <t>訪問型独自サービスⅠ日割・同一Ⅱベースアップ等支援加算</t>
    <rPh sb="22" eb="23">
      <t>ナド</t>
    </rPh>
    <rPh sb="23" eb="25">
      <t>シエン</t>
    </rPh>
    <rPh sb="25" eb="27">
      <t>カサン</t>
    </rPh>
    <phoneticPr fontId="4"/>
  </si>
  <si>
    <t>訪問型独自・同一Ⅱ高齢者虐待防止措置未実施減算Ⅰ日割</t>
    <rPh sb="6" eb="8">
      <t>ドウイツ</t>
    </rPh>
    <phoneticPr fontId="4"/>
  </si>
  <si>
    <t>訪問型独自サービスⅡ・同一Ⅱ</t>
    <rPh sb="11" eb="12">
      <t>ドウ</t>
    </rPh>
    <rPh sb="12" eb="13">
      <t>イチ</t>
    </rPh>
    <phoneticPr fontId="1"/>
  </si>
  <si>
    <t>訪問型独自サービスⅡ・同一Ⅱ処遇改善加算Ⅰ</t>
    <rPh sb="11" eb="12">
      <t>ドウ</t>
    </rPh>
    <rPh sb="12" eb="13">
      <t>イチ</t>
    </rPh>
    <phoneticPr fontId="1"/>
  </si>
  <si>
    <t>訪問型独自サービスⅡ・同一Ⅱ処遇改善加算Ⅱ</t>
    <rPh sb="11" eb="12">
      <t>ドウ</t>
    </rPh>
    <rPh sb="12" eb="13">
      <t>イチ</t>
    </rPh>
    <phoneticPr fontId="1"/>
  </si>
  <si>
    <t>訪問型独自サービスⅡ・同一Ⅱ処遇改善加算Ⅲ</t>
    <rPh sb="11" eb="12">
      <t>ドウ</t>
    </rPh>
    <rPh sb="12" eb="13">
      <t>イチ</t>
    </rPh>
    <phoneticPr fontId="1"/>
  </si>
  <si>
    <t>訪問型独自サービスⅡ・同一Ⅱ特定処遇改善加算Ⅰ</t>
    <rPh sb="11" eb="12">
      <t>ドウ</t>
    </rPh>
    <rPh sb="12" eb="13">
      <t>イチ</t>
    </rPh>
    <rPh sb="14" eb="16">
      <t>トクテイ</t>
    </rPh>
    <phoneticPr fontId="1"/>
  </si>
  <si>
    <t>訪問型独自サービスⅡ・同一Ⅱ特定処遇改善加算Ⅱ</t>
    <rPh sb="11" eb="12">
      <t>ドウ</t>
    </rPh>
    <rPh sb="12" eb="13">
      <t>イチ</t>
    </rPh>
    <rPh sb="14" eb="16">
      <t>トクテイ</t>
    </rPh>
    <phoneticPr fontId="1"/>
  </si>
  <si>
    <t>訪問型独自サービスⅡ・同一Ⅱベースアップ等支援加算</t>
    <rPh sb="20" eb="21">
      <t>ナド</t>
    </rPh>
    <rPh sb="21" eb="23">
      <t>シエン</t>
    </rPh>
    <rPh sb="23" eb="25">
      <t>カサン</t>
    </rPh>
    <phoneticPr fontId="4"/>
  </si>
  <si>
    <t>訪問型独自・同一Ⅱ高齢者虐待防止措置未実施減算Ⅱ</t>
    <rPh sb="6" eb="8">
      <t>ドウイツ</t>
    </rPh>
    <phoneticPr fontId="4"/>
  </si>
  <si>
    <t>訪問型独自サービスⅡ日割・同一Ⅱ</t>
    <phoneticPr fontId="1"/>
  </si>
  <si>
    <t>訪問型独自サービスⅡ日割・同一Ⅱ処遇改善加算Ⅰ</t>
    <rPh sb="16" eb="18">
      <t>ショグウ</t>
    </rPh>
    <rPh sb="18" eb="20">
      <t>カイゼン</t>
    </rPh>
    <rPh sb="20" eb="22">
      <t>カサン</t>
    </rPh>
    <phoneticPr fontId="1"/>
  </si>
  <si>
    <t>訪問型独自サービスⅡ日割・同一Ⅱ処遇改善加算Ⅱ</t>
    <rPh sb="16" eb="18">
      <t>ショグウ</t>
    </rPh>
    <rPh sb="18" eb="20">
      <t>カイゼン</t>
    </rPh>
    <rPh sb="20" eb="22">
      <t>カサン</t>
    </rPh>
    <phoneticPr fontId="1"/>
  </si>
  <si>
    <t>訪問型独自サービスⅡ日割・同一Ⅱ処遇改善加算Ⅲ</t>
    <rPh sb="16" eb="18">
      <t>ショグウ</t>
    </rPh>
    <rPh sb="18" eb="20">
      <t>カイゼン</t>
    </rPh>
    <rPh sb="20" eb="22">
      <t>カサン</t>
    </rPh>
    <phoneticPr fontId="1"/>
  </si>
  <si>
    <t>訪問型独自サービスⅡ日割・同一Ⅱ特定処遇改善加算Ⅰ</t>
    <rPh sb="16" eb="18">
      <t>トクテイ</t>
    </rPh>
    <rPh sb="18" eb="20">
      <t>ショグウ</t>
    </rPh>
    <rPh sb="20" eb="22">
      <t>カイゼン</t>
    </rPh>
    <rPh sb="22" eb="24">
      <t>カサン</t>
    </rPh>
    <phoneticPr fontId="1"/>
  </si>
  <si>
    <t>訪問型独自サービスⅡ日割・同一Ⅱ特定処遇改善加算Ⅱ</t>
    <rPh sb="16" eb="18">
      <t>トクテイ</t>
    </rPh>
    <rPh sb="18" eb="20">
      <t>ショグウ</t>
    </rPh>
    <rPh sb="20" eb="22">
      <t>カイゼン</t>
    </rPh>
    <rPh sb="22" eb="24">
      <t>カサン</t>
    </rPh>
    <phoneticPr fontId="1"/>
  </si>
  <si>
    <t>訪問型独自サービスⅡ日割・同一Ⅱベースアップ等支援加算</t>
    <rPh sb="22" eb="23">
      <t>ナド</t>
    </rPh>
    <rPh sb="23" eb="25">
      <t>シエン</t>
    </rPh>
    <rPh sb="25" eb="27">
      <t>カサン</t>
    </rPh>
    <phoneticPr fontId="4"/>
  </si>
  <si>
    <t>訪問型独自・同一Ⅱ高齢者虐待防止措置未実施減算Ⅱ日割</t>
    <rPh sb="6" eb="8">
      <t>ドウイツ</t>
    </rPh>
    <phoneticPr fontId="4"/>
  </si>
  <si>
    <t>訪問型独自サービスⅢ・同一Ⅱ</t>
    <rPh sb="11" eb="12">
      <t>ドウ</t>
    </rPh>
    <rPh sb="12" eb="13">
      <t>イチ</t>
    </rPh>
    <phoneticPr fontId="1"/>
  </si>
  <si>
    <t>訪問型独自サービスⅢ・同一Ⅱ処遇改善加算Ⅰ</t>
    <rPh sb="11" eb="12">
      <t>ドウ</t>
    </rPh>
    <rPh sb="12" eb="13">
      <t>イチ</t>
    </rPh>
    <phoneticPr fontId="1"/>
  </si>
  <si>
    <t>訪問型独自サービスⅢ・同一Ⅱ処遇改善加算Ⅱ</t>
    <rPh sb="11" eb="12">
      <t>ドウ</t>
    </rPh>
    <rPh sb="12" eb="13">
      <t>イチ</t>
    </rPh>
    <phoneticPr fontId="1"/>
  </si>
  <si>
    <t>訪問型独自サービスⅢ・同一Ⅱ処遇改善加算Ⅲ</t>
    <rPh sb="11" eb="12">
      <t>ドウ</t>
    </rPh>
    <rPh sb="12" eb="13">
      <t>イチ</t>
    </rPh>
    <phoneticPr fontId="1"/>
  </si>
  <si>
    <t>訪問型独自サービスⅢ・同一Ⅱ特定処遇改善加算Ⅰ</t>
    <rPh sb="11" eb="12">
      <t>ドウ</t>
    </rPh>
    <rPh sb="12" eb="13">
      <t>イチ</t>
    </rPh>
    <rPh sb="14" eb="16">
      <t>トクテイ</t>
    </rPh>
    <phoneticPr fontId="1"/>
  </si>
  <si>
    <t>訪問型独自サービスⅢ・同一Ⅱ特定処遇改善加算Ⅱ</t>
    <rPh sb="11" eb="12">
      <t>ドウ</t>
    </rPh>
    <rPh sb="12" eb="13">
      <t>イチ</t>
    </rPh>
    <rPh sb="14" eb="16">
      <t>トクテイ</t>
    </rPh>
    <phoneticPr fontId="1"/>
  </si>
  <si>
    <t>訪問型独自サービスⅢ・同一Ⅱベースアップ等支援加算</t>
    <rPh sb="11" eb="12">
      <t>ドウ</t>
    </rPh>
    <rPh sb="12" eb="13">
      <t>イチ</t>
    </rPh>
    <rPh sb="20" eb="21">
      <t>ナド</t>
    </rPh>
    <rPh sb="21" eb="23">
      <t>シエン</t>
    </rPh>
    <rPh sb="23" eb="25">
      <t>カサン</t>
    </rPh>
    <phoneticPr fontId="1"/>
  </si>
  <si>
    <t>訪問型独自・同一Ⅱ高齢者虐待防止措置未実施減算Ⅲ</t>
    <rPh sb="6" eb="8">
      <t>ドウイツ</t>
    </rPh>
    <phoneticPr fontId="4"/>
  </si>
  <si>
    <t>訪問型独自サービスⅢ日割・同一Ⅱ</t>
    <phoneticPr fontId="1"/>
  </si>
  <si>
    <t>訪問型独自サービスⅢ日割・同一Ⅱ処遇改善加算Ⅰ</t>
    <rPh sb="16" eb="18">
      <t>ショグウ</t>
    </rPh>
    <rPh sb="18" eb="20">
      <t>カイゼン</t>
    </rPh>
    <rPh sb="20" eb="22">
      <t>カサン</t>
    </rPh>
    <phoneticPr fontId="1"/>
  </si>
  <si>
    <t>訪問型独自サービスⅢ日割・同一Ⅱ処遇改善加算Ⅱ</t>
    <rPh sb="16" eb="18">
      <t>ショグウ</t>
    </rPh>
    <rPh sb="18" eb="20">
      <t>カイゼン</t>
    </rPh>
    <rPh sb="20" eb="22">
      <t>カサン</t>
    </rPh>
    <phoneticPr fontId="1"/>
  </si>
  <si>
    <t>訪問型独自サービスⅢ日割・同一Ⅱ処遇改善加算Ⅲ</t>
    <rPh sb="16" eb="18">
      <t>ショグウ</t>
    </rPh>
    <rPh sb="18" eb="20">
      <t>カイゼン</t>
    </rPh>
    <rPh sb="20" eb="22">
      <t>カサン</t>
    </rPh>
    <phoneticPr fontId="1"/>
  </si>
  <si>
    <t>訪問型独自サービスⅢ日割・同一Ⅱ特定処遇改善加算Ⅰ</t>
    <rPh sb="16" eb="18">
      <t>トクテイ</t>
    </rPh>
    <rPh sb="18" eb="20">
      <t>ショグウ</t>
    </rPh>
    <rPh sb="20" eb="22">
      <t>カイゼン</t>
    </rPh>
    <rPh sb="22" eb="24">
      <t>カサン</t>
    </rPh>
    <phoneticPr fontId="1"/>
  </si>
  <si>
    <t>訪問型独自サービスⅢ日割・同一Ⅱ特定処遇改善加算Ⅱ</t>
    <rPh sb="16" eb="18">
      <t>トクテイ</t>
    </rPh>
    <rPh sb="18" eb="20">
      <t>ショグウ</t>
    </rPh>
    <rPh sb="20" eb="22">
      <t>カイゼン</t>
    </rPh>
    <rPh sb="22" eb="24">
      <t>カサン</t>
    </rPh>
    <phoneticPr fontId="1"/>
  </si>
  <si>
    <t>訪問型独自サービスⅢ日割・同一Ⅱベースアップ等支援加算</t>
    <rPh sb="22" eb="23">
      <t>ナド</t>
    </rPh>
    <rPh sb="23" eb="25">
      <t>シエン</t>
    </rPh>
    <rPh sb="25" eb="27">
      <t>カサン</t>
    </rPh>
    <phoneticPr fontId="4"/>
  </si>
  <si>
    <t>訪問型独自・同一Ⅱ高齢者虐待防止措置未実施減算Ⅲ日割</t>
    <rPh sb="6" eb="8">
      <t>ドウイツ</t>
    </rPh>
    <phoneticPr fontId="4"/>
  </si>
  <si>
    <t xml:space="preserve"> 11単位減算</t>
    <phoneticPr fontId="4"/>
  </si>
  <si>
    <t>21単位減算</t>
    <phoneticPr fontId="4"/>
  </si>
  <si>
    <t>34単位減算</t>
    <phoneticPr fontId="4"/>
  </si>
  <si>
    <t xml:space="preserve"> 10単位減算</t>
    <phoneticPr fontId="4"/>
  </si>
  <si>
    <t>20単位減算</t>
    <phoneticPr fontId="4"/>
  </si>
  <si>
    <t>32単位減算</t>
    <phoneticPr fontId="4"/>
  </si>
  <si>
    <t>同一の建物等に居住する利用者の割合が100分の90以上の場合　×88％</t>
    <phoneticPr fontId="4"/>
  </si>
  <si>
    <t>33単位減算</t>
    <phoneticPr fontId="4"/>
  </si>
  <si>
    <t>訪問型独自サービスⅠ・同一Ⅲ</t>
    <rPh sb="11" eb="12">
      <t>ドウ</t>
    </rPh>
    <rPh sb="12" eb="13">
      <t>イチ</t>
    </rPh>
    <phoneticPr fontId="1"/>
  </si>
  <si>
    <t>訪問型独自サービスⅠ・同一Ⅲ処遇改善加算Ⅰ</t>
    <rPh sb="11" eb="12">
      <t>ドウ</t>
    </rPh>
    <rPh sb="12" eb="13">
      <t>イチ</t>
    </rPh>
    <phoneticPr fontId="1"/>
  </si>
  <si>
    <t>訪問型独自サービスⅠ・同一Ⅲ処遇改善加算Ⅱ</t>
    <rPh sb="11" eb="12">
      <t>ドウ</t>
    </rPh>
    <rPh sb="12" eb="13">
      <t>イチ</t>
    </rPh>
    <phoneticPr fontId="1"/>
  </si>
  <si>
    <t>訪問型独自サービスⅠ・同一Ⅲ処遇改善加算Ⅲ</t>
    <rPh sb="11" eb="12">
      <t>ドウ</t>
    </rPh>
    <rPh sb="12" eb="13">
      <t>イチ</t>
    </rPh>
    <phoneticPr fontId="1"/>
  </si>
  <si>
    <t>訪問型独自サービスⅠ・同一Ⅲ特定処遇改善加算Ⅰ</t>
    <rPh sb="11" eb="12">
      <t>ドウ</t>
    </rPh>
    <rPh sb="12" eb="13">
      <t>イチ</t>
    </rPh>
    <rPh sb="14" eb="16">
      <t>トクテイ</t>
    </rPh>
    <phoneticPr fontId="1"/>
  </si>
  <si>
    <t>訪問型独自サービスⅠ・同一Ⅲ特定処遇改善加算Ⅱ</t>
    <rPh sb="11" eb="12">
      <t>ドウ</t>
    </rPh>
    <rPh sb="12" eb="13">
      <t>イチ</t>
    </rPh>
    <rPh sb="14" eb="16">
      <t>トクテイ</t>
    </rPh>
    <phoneticPr fontId="1"/>
  </si>
  <si>
    <t>訪問型独自サービスⅠ・同一Ⅲベースアップ等支援加算</t>
    <phoneticPr fontId="4"/>
  </si>
  <si>
    <t>訪問型独自・同一Ⅲ高齢者虐待防止措置未実施減算Ⅰ</t>
    <rPh sb="6" eb="8">
      <t>ドウイツ</t>
    </rPh>
    <phoneticPr fontId="4"/>
  </si>
  <si>
    <t>訪問型独自サービスⅠ日割・同一Ⅲ</t>
    <phoneticPr fontId="1"/>
  </si>
  <si>
    <t>訪問型独自サービスⅠ日割・同一Ⅲ処遇改善加算Ⅰ</t>
    <rPh sb="16" eb="18">
      <t>ショグウ</t>
    </rPh>
    <rPh sb="18" eb="20">
      <t>カイゼン</t>
    </rPh>
    <rPh sb="20" eb="22">
      <t>カサン</t>
    </rPh>
    <phoneticPr fontId="1"/>
  </si>
  <si>
    <t>訪問型独自サービスⅠ日割・同一Ⅲ処遇改善加算Ⅱ</t>
    <rPh sb="16" eb="18">
      <t>ショグウ</t>
    </rPh>
    <rPh sb="18" eb="20">
      <t>カイゼン</t>
    </rPh>
    <rPh sb="20" eb="22">
      <t>カサン</t>
    </rPh>
    <phoneticPr fontId="1"/>
  </si>
  <si>
    <t>訪問型独自サービスⅠ日割・同一Ⅲ処遇改善加算Ⅲ</t>
    <rPh sb="16" eb="18">
      <t>ショグウ</t>
    </rPh>
    <rPh sb="18" eb="20">
      <t>カイゼン</t>
    </rPh>
    <rPh sb="20" eb="22">
      <t>カサン</t>
    </rPh>
    <phoneticPr fontId="1"/>
  </si>
  <si>
    <t>訪問型独自サービスⅠ日割・同一Ⅲ特定処遇改善加算Ⅰ</t>
    <rPh sb="16" eb="18">
      <t>トクテイ</t>
    </rPh>
    <rPh sb="18" eb="20">
      <t>ショグウ</t>
    </rPh>
    <rPh sb="20" eb="22">
      <t>カイゼン</t>
    </rPh>
    <rPh sb="22" eb="24">
      <t>カサン</t>
    </rPh>
    <phoneticPr fontId="1"/>
  </si>
  <si>
    <t>訪問型独自サービスⅠ日割・同一Ⅲ特定処遇改善加算Ⅱ</t>
    <rPh sb="16" eb="18">
      <t>トクテイ</t>
    </rPh>
    <rPh sb="18" eb="20">
      <t>ショグウ</t>
    </rPh>
    <rPh sb="20" eb="22">
      <t>カイゼン</t>
    </rPh>
    <rPh sb="22" eb="24">
      <t>カサン</t>
    </rPh>
    <phoneticPr fontId="1"/>
  </si>
  <si>
    <t>訪問型独自サービスⅠ日割・同一Ⅲベースアップ等支援加算</t>
    <rPh sb="22" eb="23">
      <t>ナド</t>
    </rPh>
    <rPh sb="23" eb="25">
      <t>シエン</t>
    </rPh>
    <rPh sb="25" eb="27">
      <t>カサン</t>
    </rPh>
    <phoneticPr fontId="4"/>
  </si>
  <si>
    <t>訪問型独自・同一Ⅲ高齢者虐待防止措置未実施減算Ⅰ日割</t>
    <rPh sb="6" eb="8">
      <t>ドウイツ</t>
    </rPh>
    <phoneticPr fontId="4"/>
  </si>
  <si>
    <t>訪問型独自サービスⅡ・同一Ⅲ</t>
    <rPh sb="11" eb="12">
      <t>ドウ</t>
    </rPh>
    <rPh sb="12" eb="13">
      <t>イチ</t>
    </rPh>
    <phoneticPr fontId="1"/>
  </si>
  <si>
    <t>訪問型独自サービスⅡ・同一Ⅲ処遇改善加算Ⅰ</t>
    <rPh sb="11" eb="12">
      <t>ドウ</t>
    </rPh>
    <rPh sb="12" eb="13">
      <t>イチ</t>
    </rPh>
    <phoneticPr fontId="1"/>
  </si>
  <si>
    <t>訪問型独自サービスⅡ・同一Ⅲ処遇改善加算Ⅱ</t>
    <rPh sb="11" eb="12">
      <t>ドウ</t>
    </rPh>
    <rPh sb="12" eb="13">
      <t>イチ</t>
    </rPh>
    <phoneticPr fontId="1"/>
  </si>
  <si>
    <t>訪問型独自サービスⅡ・同一Ⅲ処遇改善加算Ⅲ</t>
    <rPh sb="11" eb="12">
      <t>ドウ</t>
    </rPh>
    <rPh sb="12" eb="13">
      <t>イチ</t>
    </rPh>
    <phoneticPr fontId="1"/>
  </si>
  <si>
    <t>訪問型独自サービスⅡ・同一Ⅲ特定処遇改善加算Ⅰ</t>
    <rPh sb="11" eb="12">
      <t>ドウ</t>
    </rPh>
    <rPh sb="12" eb="13">
      <t>イチ</t>
    </rPh>
    <rPh sb="14" eb="16">
      <t>トクテイ</t>
    </rPh>
    <phoneticPr fontId="1"/>
  </si>
  <si>
    <t>訪問型独自サービスⅡ・同一Ⅲ特定処遇改善加算Ⅱ</t>
    <rPh sb="11" eb="12">
      <t>ドウ</t>
    </rPh>
    <rPh sb="12" eb="13">
      <t>イチ</t>
    </rPh>
    <rPh sb="14" eb="16">
      <t>トクテイ</t>
    </rPh>
    <phoneticPr fontId="1"/>
  </si>
  <si>
    <t>訪問型独自サービスⅡ・同一Ⅲベースアップ等支援加算</t>
    <rPh sb="20" eb="21">
      <t>ナド</t>
    </rPh>
    <rPh sb="21" eb="23">
      <t>シエン</t>
    </rPh>
    <rPh sb="23" eb="25">
      <t>カサン</t>
    </rPh>
    <phoneticPr fontId="4"/>
  </si>
  <si>
    <t>訪問型独自・同一Ⅲ高齢者虐待防止措置未実施減算Ⅱ</t>
    <rPh sb="6" eb="8">
      <t>ドウイツ</t>
    </rPh>
    <phoneticPr fontId="4"/>
  </si>
  <si>
    <t>訪問型独自サービスⅡ日割・同一Ⅲ</t>
    <phoneticPr fontId="1"/>
  </si>
  <si>
    <t>訪問型独自サービスⅡ日割・同一Ⅲ処遇改善加算Ⅰ</t>
    <rPh sb="16" eb="18">
      <t>ショグウ</t>
    </rPh>
    <rPh sb="18" eb="20">
      <t>カイゼン</t>
    </rPh>
    <rPh sb="20" eb="22">
      <t>カサン</t>
    </rPh>
    <phoneticPr fontId="1"/>
  </si>
  <si>
    <t>訪問型独自サービスⅡ日割・同一Ⅲ処遇改善加算Ⅱ</t>
    <rPh sb="16" eb="18">
      <t>ショグウ</t>
    </rPh>
    <rPh sb="18" eb="20">
      <t>カイゼン</t>
    </rPh>
    <rPh sb="20" eb="22">
      <t>カサン</t>
    </rPh>
    <phoneticPr fontId="1"/>
  </si>
  <si>
    <t>訪問型独自サービスⅡ日割・同一Ⅲ処遇改善加算Ⅲ</t>
    <rPh sb="16" eb="18">
      <t>ショグウ</t>
    </rPh>
    <rPh sb="18" eb="20">
      <t>カイゼン</t>
    </rPh>
    <rPh sb="20" eb="22">
      <t>カサン</t>
    </rPh>
    <phoneticPr fontId="1"/>
  </si>
  <si>
    <t>訪問型独自サービスⅡ日割・同一Ⅲ特定処遇改善加算Ⅰ</t>
    <rPh sb="16" eb="18">
      <t>トクテイ</t>
    </rPh>
    <rPh sb="18" eb="20">
      <t>ショグウ</t>
    </rPh>
    <rPh sb="20" eb="22">
      <t>カイゼン</t>
    </rPh>
    <rPh sb="22" eb="24">
      <t>カサン</t>
    </rPh>
    <phoneticPr fontId="1"/>
  </si>
  <si>
    <t>訪問型独自サービスⅡ日割・同一Ⅲ特定処遇改善加算Ⅱ</t>
    <rPh sb="16" eb="18">
      <t>トクテイ</t>
    </rPh>
    <rPh sb="18" eb="20">
      <t>ショグウ</t>
    </rPh>
    <rPh sb="20" eb="22">
      <t>カイゼン</t>
    </rPh>
    <rPh sb="22" eb="24">
      <t>カサン</t>
    </rPh>
    <phoneticPr fontId="1"/>
  </si>
  <si>
    <t>訪問型独自サービスⅡ日割・同一Ⅲベースアップ等支援加算</t>
    <rPh sb="22" eb="23">
      <t>ナド</t>
    </rPh>
    <rPh sb="23" eb="25">
      <t>シエン</t>
    </rPh>
    <rPh sb="25" eb="27">
      <t>カサン</t>
    </rPh>
    <phoneticPr fontId="4"/>
  </si>
  <si>
    <t>訪問型独自・同一Ⅲ高齢者虐待防止措置未実施減算Ⅱ日割</t>
    <rPh sb="6" eb="8">
      <t>ドウイツ</t>
    </rPh>
    <phoneticPr fontId="4"/>
  </si>
  <si>
    <t>訪問型独自サービスⅢ・同一Ⅲ</t>
    <rPh sb="11" eb="12">
      <t>ドウ</t>
    </rPh>
    <rPh sb="12" eb="13">
      <t>イチ</t>
    </rPh>
    <phoneticPr fontId="1"/>
  </si>
  <si>
    <t>訪問型独自サービスⅢ・同一Ⅲ処遇改善加算Ⅰ</t>
    <rPh sb="11" eb="12">
      <t>ドウ</t>
    </rPh>
    <rPh sb="12" eb="13">
      <t>イチ</t>
    </rPh>
    <phoneticPr fontId="1"/>
  </si>
  <si>
    <t>訪問型独自サービスⅢ・同一Ⅲ処遇改善加算Ⅱ</t>
    <rPh sb="11" eb="12">
      <t>ドウ</t>
    </rPh>
    <rPh sb="12" eb="13">
      <t>イチ</t>
    </rPh>
    <phoneticPr fontId="1"/>
  </si>
  <si>
    <t>訪問型独自サービスⅢ・同一Ⅲ処遇改善加算Ⅲ</t>
    <rPh sb="11" eb="12">
      <t>ドウ</t>
    </rPh>
    <rPh sb="12" eb="13">
      <t>イチ</t>
    </rPh>
    <phoneticPr fontId="1"/>
  </si>
  <si>
    <t>訪問型独自サービスⅢ・同一Ⅲ特定処遇改善加算Ⅰ</t>
    <rPh sb="11" eb="12">
      <t>ドウ</t>
    </rPh>
    <rPh sb="12" eb="13">
      <t>イチ</t>
    </rPh>
    <rPh sb="14" eb="16">
      <t>トクテイ</t>
    </rPh>
    <phoneticPr fontId="1"/>
  </si>
  <si>
    <t>訪問型独自サービスⅢ・同一Ⅲ特定処遇改善加算Ⅱ</t>
    <rPh sb="11" eb="12">
      <t>ドウ</t>
    </rPh>
    <rPh sb="12" eb="13">
      <t>イチ</t>
    </rPh>
    <rPh sb="14" eb="16">
      <t>トクテイ</t>
    </rPh>
    <phoneticPr fontId="1"/>
  </si>
  <si>
    <t>訪問型独自サービスⅢ・同一Ⅲベースアップ等支援加算</t>
    <rPh sb="11" eb="12">
      <t>ドウ</t>
    </rPh>
    <rPh sb="12" eb="13">
      <t>イチ</t>
    </rPh>
    <rPh sb="20" eb="21">
      <t>ナド</t>
    </rPh>
    <rPh sb="21" eb="23">
      <t>シエン</t>
    </rPh>
    <rPh sb="23" eb="25">
      <t>カサン</t>
    </rPh>
    <phoneticPr fontId="1"/>
  </si>
  <si>
    <t>訪問型独自・同一Ⅲ高齢者虐待防止措置未実施減算Ⅲ</t>
    <rPh sb="6" eb="8">
      <t>ドウイツ</t>
    </rPh>
    <phoneticPr fontId="4"/>
  </si>
  <si>
    <t>訪問型独自サービスⅢ日割・同一Ⅲ</t>
    <phoneticPr fontId="1"/>
  </si>
  <si>
    <t>訪問型独自サービスⅢ日割・同一Ⅲ処遇改善加算Ⅰ</t>
    <rPh sb="16" eb="18">
      <t>ショグウ</t>
    </rPh>
    <rPh sb="18" eb="20">
      <t>カイゼン</t>
    </rPh>
    <rPh sb="20" eb="22">
      <t>カサン</t>
    </rPh>
    <phoneticPr fontId="1"/>
  </si>
  <si>
    <t>訪問型独自サービスⅢ日割・同一Ⅲ処遇改善加算Ⅱ</t>
    <rPh sb="16" eb="18">
      <t>ショグウ</t>
    </rPh>
    <rPh sb="18" eb="20">
      <t>カイゼン</t>
    </rPh>
    <rPh sb="20" eb="22">
      <t>カサン</t>
    </rPh>
    <phoneticPr fontId="1"/>
  </si>
  <si>
    <t>訪問型独自サービスⅢ日割・同一Ⅲ処遇改善加算Ⅲ</t>
    <rPh sb="16" eb="18">
      <t>ショグウ</t>
    </rPh>
    <rPh sb="18" eb="20">
      <t>カイゼン</t>
    </rPh>
    <rPh sb="20" eb="22">
      <t>カサン</t>
    </rPh>
    <phoneticPr fontId="1"/>
  </si>
  <si>
    <t>訪問型独自サービスⅢ日割・同一Ⅲ特定処遇改善加算Ⅰ</t>
    <rPh sb="16" eb="18">
      <t>トクテイ</t>
    </rPh>
    <rPh sb="18" eb="20">
      <t>ショグウ</t>
    </rPh>
    <rPh sb="20" eb="22">
      <t>カイゼン</t>
    </rPh>
    <rPh sb="22" eb="24">
      <t>カサン</t>
    </rPh>
    <phoneticPr fontId="1"/>
  </si>
  <si>
    <t>訪問型独自サービスⅢ日割・同一Ⅲ特定処遇改善加算Ⅱ</t>
    <rPh sb="16" eb="18">
      <t>トクテイ</t>
    </rPh>
    <rPh sb="18" eb="20">
      <t>ショグウ</t>
    </rPh>
    <rPh sb="20" eb="22">
      <t>カイゼン</t>
    </rPh>
    <rPh sb="22" eb="24">
      <t>カサン</t>
    </rPh>
    <phoneticPr fontId="1"/>
  </si>
  <si>
    <t>訪問型独自サービスⅢ日割・同一Ⅲベースアップ等支援加算</t>
    <rPh sb="22" eb="23">
      <t>ナド</t>
    </rPh>
    <rPh sb="23" eb="25">
      <t>シエン</t>
    </rPh>
    <rPh sb="25" eb="27">
      <t>カサン</t>
    </rPh>
    <phoneticPr fontId="4"/>
  </si>
  <si>
    <t>訪問型独自・同一Ⅲ高齢者虐待防止措置未実施減算Ⅲ日割</t>
    <rPh sb="6" eb="8">
      <t>ドウイツ</t>
    </rPh>
    <phoneticPr fontId="4"/>
  </si>
  <si>
    <t>※同一建物減算、特別地域加算、中山間地域等における小規模事業所加算、中山間地域等に居住する者へのサービス提供加算、介護職員処遇改善加算、介護職員等特定処遇改善加算及び介護職員等ベースアップ等支援加算は、全てのパターンで共通して使用するサービスコードです。</t>
  </si>
  <si>
    <t>※中山間地域等に居住する者へのサービス提供加算、介護職員処遇改善加算、介護職員等特定処遇改善加算及び介護職員等ベースアップ等支援加算は、全てのパターンで共通して使用するサービスコードです。</t>
  </si>
  <si>
    <t>※中山間地域等に居住する者へのサービス提供加算、介護職員処遇改善加算、介護職員等特定処遇改善加算及び介護職員等ベースアップ等支援加算は、全てのパターンで共通して使用するサービスコードです。</t>
    <phoneticPr fontId="2"/>
  </si>
  <si>
    <t>事業対象者・要支援１
日割の場合</t>
    <rPh sb="12" eb="14">
      <t>ヒワリ</t>
    </rPh>
    <rPh sb="15" eb="17">
      <t>バアイ</t>
    </rPh>
    <phoneticPr fontId="4"/>
  </si>
  <si>
    <t>1,798単位</t>
    <phoneticPr fontId="4"/>
  </si>
  <si>
    <t>所定単位数の59/1000 加算</t>
    <phoneticPr fontId="4"/>
  </si>
  <si>
    <t>所定単位数の43/1000 加算</t>
    <phoneticPr fontId="4"/>
  </si>
  <si>
    <t>所定単位数の23/1000 加算</t>
    <phoneticPr fontId="4"/>
  </si>
  <si>
    <t>(１)介護職員等特定処遇改善加算（Ⅰ）</t>
    <rPh sb="7" eb="8">
      <t>トウ</t>
    </rPh>
    <rPh sb="8" eb="10">
      <t>トクテイ</t>
    </rPh>
    <phoneticPr fontId="1"/>
  </si>
  <si>
    <t>(２)介護職員等特定処遇改善加算（Ⅱ）</t>
    <rPh sb="7" eb="8">
      <t>トウ</t>
    </rPh>
    <rPh sb="8" eb="10">
      <t>トクテイ</t>
    </rPh>
    <phoneticPr fontId="1"/>
  </si>
  <si>
    <t>所定単位数の11/1000加算</t>
    <phoneticPr fontId="4"/>
  </si>
  <si>
    <t>事業対象者・要支援２
日割の場合</t>
    <rPh sb="12" eb="14">
      <t>ヒワリ</t>
    </rPh>
    <rPh sb="15" eb="17">
      <t>バアイ</t>
    </rPh>
    <phoneticPr fontId="4"/>
  </si>
  <si>
    <t>チ　一体的サービス提供加算</t>
    <phoneticPr fontId="1"/>
  </si>
  <si>
    <t>通所型独自一体的サービス提供加算</t>
    <phoneticPr fontId="1"/>
  </si>
  <si>
    <t>通所型独自送迎減算</t>
    <rPh sb="7" eb="9">
      <t>ゲンサン</t>
    </rPh>
    <phoneticPr fontId="4"/>
  </si>
  <si>
    <t>事業所が送迎を行わない場合</t>
    <rPh sb="11" eb="13">
      <t>バアイ</t>
    </rPh>
    <phoneticPr fontId="4"/>
  </si>
  <si>
    <t>47単位減算</t>
    <rPh sb="2" eb="4">
      <t>タンイ</t>
    </rPh>
    <rPh sb="4" eb="6">
      <t>ゲンサン</t>
    </rPh>
    <phoneticPr fontId="4"/>
  </si>
  <si>
    <t>片道につき</t>
    <rPh sb="0" eb="2">
      <t>カタミチ</t>
    </rPh>
    <phoneticPr fontId="4"/>
  </si>
  <si>
    <t>通所型独自高齢者虐待防止未実施減算１</t>
    <phoneticPr fontId="4"/>
  </si>
  <si>
    <t>(1) 高齢者虐待防止措置未実施減算</t>
  </si>
  <si>
    <t>(1) 高齢者虐待防止措置未実施減算</t>
    <phoneticPr fontId="4"/>
  </si>
  <si>
    <t>所定単位数の1/100減算</t>
  </si>
  <si>
    <t>所定単位数の1/100減算</t>
    <rPh sb="0" eb="2">
      <t>ショテイ</t>
    </rPh>
    <rPh sb="2" eb="4">
      <t>タンイ</t>
    </rPh>
    <rPh sb="4" eb="5">
      <t>スウ</t>
    </rPh>
    <rPh sb="11" eb="13">
      <t>ゲンサン</t>
    </rPh>
    <phoneticPr fontId="4"/>
  </si>
  <si>
    <t>通所型独自業務継続計画未策定減算１</t>
    <phoneticPr fontId="4"/>
  </si>
  <si>
    <t>(1)業務継続計画未策定減算</t>
  </si>
  <si>
    <t>(1)業務継続計画未策定減算</t>
    <phoneticPr fontId="4"/>
  </si>
  <si>
    <t>通所型独自高齢者虐待防止未実施減算１日割</t>
    <rPh sb="18" eb="20">
      <t>ヒワリ</t>
    </rPh>
    <phoneticPr fontId="4"/>
  </si>
  <si>
    <t>通所型独自業務継続計画未策定減算１日割</t>
    <rPh sb="17" eb="19">
      <t>ヒワリ</t>
    </rPh>
    <phoneticPr fontId="4"/>
  </si>
  <si>
    <t>通所型独自高齢者虐待防止未実施減算２</t>
    <phoneticPr fontId="4"/>
  </si>
  <si>
    <t>通所型独自業務継続計画未策定減算２</t>
    <phoneticPr fontId="4"/>
  </si>
  <si>
    <t>通所型独自同一建物減算高齢者虐待防止未実施減算２</t>
    <phoneticPr fontId="4"/>
  </si>
  <si>
    <t>通所型独自同一建物減算業務継続計画未策定減算２</t>
    <phoneticPr fontId="4"/>
  </si>
  <si>
    <t>通所型独自同一建物減算高齢者虐待防止未実施減算１</t>
    <phoneticPr fontId="4"/>
  </si>
  <si>
    <t>通所型独自同一建物減算業務継続計画未策定減算１</t>
    <phoneticPr fontId="4"/>
  </si>
  <si>
    <t>通所型独自同一建物減算高齢者虐待防止未実施減算１日割</t>
    <rPh sb="24" eb="26">
      <t>ヒワリ</t>
    </rPh>
    <phoneticPr fontId="4"/>
  </si>
  <si>
    <t>通所型独自同一建物減算業務継続計画未策定減算１日割</t>
    <rPh sb="23" eb="25">
      <t>ヒワリ</t>
    </rPh>
    <phoneticPr fontId="4"/>
  </si>
  <si>
    <t>通所型独自同一建物減算高齢者虐待防止未実施減算２日割</t>
    <rPh sb="24" eb="26">
      <t>ヒワリ</t>
    </rPh>
    <phoneticPr fontId="4"/>
  </si>
  <si>
    <t>通所型独自同一建物減算業務継続計画未策定減算２日割</t>
    <rPh sb="23" eb="25">
      <t>ヒワリ</t>
    </rPh>
    <phoneticPr fontId="4"/>
  </si>
  <si>
    <t>通所型独自高齢者虐待防止未実施減算２日割</t>
    <rPh sb="18" eb="20">
      <t>ヒワリ</t>
    </rPh>
    <phoneticPr fontId="4"/>
  </si>
  <si>
    <t>通所型独自業務継続計画未策定減算２日割</t>
    <rPh sb="17" eb="19">
      <t>ヒワリ</t>
    </rPh>
    <phoneticPr fontId="4"/>
  </si>
  <si>
    <t>通所型独自サービス２日割同一建物減算２</t>
    <rPh sb="12" eb="14">
      <t>ドウイツ</t>
    </rPh>
    <rPh sb="14" eb="16">
      <t>タテモノ</t>
    </rPh>
    <rPh sb="16" eb="18">
      <t>ゲンサン</t>
    </rPh>
    <phoneticPr fontId="1"/>
  </si>
  <si>
    <t>5単位加算</t>
    <phoneticPr fontId="4"/>
  </si>
  <si>
    <t>20単位加算</t>
    <phoneticPr fontId="4"/>
  </si>
  <si>
    <t>通所型独自・定超高齢者虐待防止未実施減算１</t>
    <rPh sb="7" eb="8">
      <t>コ</t>
    </rPh>
    <phoneticPr fontId="1"/>
  </si>
  <si>
    <t>通所型独自・定超業務継続計画未策定減算１</t>
    <rPh sb="6" eb="7">
      <t>サダム</t>
    </rPh>
    <rPh sb="7" eb="8">
      <t>チョウ</t>
    </rPh>
    <rPh sb="8" eb="10">
      <t>ギョウム</t>
    </rPh>
    <phoneticPr fontId="4"/>
  </si>
  <si>
    <t>通所型独自・定超同一建物減算高齢者虐待防止未実施減算１</t>
    <rPh sb="7" eb="8">
      <t>コ</t>
    </rPh>
    <phoneticPr fontId="1"/>
  </si>
  <si>
    <t>通所型独自・定超同一建物減算業務継続計画未策定減算１</t>
    <rPh sb="6" eb="7">
      <t>サダム</t>
    </rPh>
    <rPh sb="7" eb="8">
      <t>チョウ</t>
    </rPh>
    <rPh sb="14" eb="16">
      <t>ギョウム</t>
    </rPh>
    <phoneticPr fontId="4"/>
  </si>
  <si>
    <t>通所型独自・定超高齢者虐待防止未実施減算１日割</t>
    <rPh sb="7" eb="8">
      <t>コ</t>
    </rPh>
    <rPh sb="21" eb="23">
      <t>ヒワリ</t>
    </rPh>
    <phoneticPr fontId="1"/>
  </si>
  <si>
    <t>通所型独自・定超業務継続計画未策定減算１日割</t>
    <rPh sb="6" eb="7">
      <t>サダム</t>
    </rPh>
    <rPh sb="7" eb="8">
      <t>チョウ</t>
    </rPh>
    <rPh sb="8" eb="10">
      <t>ギョウム</t>
    </rPh>
    <rPh sb="20" eb="22">
      <t>ヒワリ</t>
    </rPh>
    <phoneticPr fontId="4"/>
  </si>
  <si>
    <t>通所型独自・定超同一建物減算高齢者虐待防止未実施減算１日割</t>
    <rPh sb="7" eb="8">
      <t>コ</t>
    </rPh>
    <rPh sb="27" eb="29">
      <t>ヒワリ</t>
    </rPh>
    <phoneticPr fontId="1"/>
  </si>
  <si>
    <t>通所型独自・定超同一建物減算業務継続計画未策定減算１日割</t>
    <rPh sb="6" eb="7">
      <t>サダム</t>
    </rPh>
    <rPh sb="7" eb="8">
      <t>チョウ</t>
    </rPh>
    <rPh sb="14" eb="16">
      <t>ギョウム</t>
    </rPh>
    <rPh sb="26" eb="28">
      <t>ヒワリ</t>
    </rPh>
    <phoneticPr fontId="4"/>
  </si>
  <si>
    <t>通所型独自・定超高齢者虐待防止未実施減算２</t>
    <rPh sb="7" eb="8">
      <t>コ</t>
    </rPh>
    <phoneticPr fontId="1"/>
  </si>
  <si>
    <t>通所型独自・定超業務継続計画未策定減算２</t>
    <rPh sb="6" eb="7">
      <t>サダム</t>
    </rPh>
    <rPh sb="7" eb="8">
      <t>チョウ</t>
    </rPh>
    <rPh sb="8" eb="10">
      <t>ギョウム</t>
    </rPh>
    <phoneticPr fontId="4"/>
  </si>
  <si>
    <t>通所型独自・定超同一建物減算高齢者虐待防止未実施減算２</t>
    <rPh sb="7" eb="8">
      <t>コ</t>
    </rPh>
    <phoneticPr fontId="1"/>
  </si>
  <si>
    <t>通所型独自・定超同一建物減算業務継続計画未策定減算２</t>
    <rPh sb="6" eb="7">
      <t>サダム</t>
    </rPh>
    <rPh sb="7" eb="8">
      <t>チョウ</t>
    </rPh>
    <rPh sb="14" eb="16">
      <t>ギョウム</t>
    </rPh>
    <phoneticPr fontId="4"/>
  </si>
  <si>
    <t>通所型独自・定超高齢者虐待防止未実施減算２日割</t>
    <rPh sb="7" eb="8">
      <t>コ</t>
    </rPh>
    <rPh sb="21" eb="23">
      <t>ヒワリ</t>
    </rPh>
    <phoneticPr fontId="1"/>
  </si>
  <si>
    <t>通所型独自・定超業務継続計画未策定減算２日割</t>
    <rPh sb="6" eb="7">
      <t>サダム</t>
    </rPh>
    <rPh sb="7" eb="8">
      <t>チョウ</t>
    </rPh>
    <rPh sb="8" eb="10">
      <t>ギョウム</t>
    </rPh>
    <rPh sb="20" eb="22">
      <t>ヒワリ</t>
    </rPh>
    <phoneticPr fontId="4"/>
  </si>
  <si>
    <t>通所型独自・定超同一建物減算高齢者虐待防止未実施減算２日割</t>
    <rPh sb="7" eb="8">
      <t>コ</t>
    </rPh>
    <rPh sb="27" eb="29">
      <t>ヒワリ</t>
    </rPh>
    <phoneticPr fontId="1"/>
  </si>
  <si>
    <t>通所型独自・定超同一建物減算業務継続計画未策定減算２日割</t>
    <rPh sb="6" eb="7">
      <t>サダム</t>
    </rPh>
    <rPh sb="7" eb="8">
      <t>チョウ</t>
    </rPh>
    <rPh sb="14" eb="16">
      <t>ギョウム</t>
    </rPh>
    <rPh sb="26" eb="28">
      <t>ヒワリ</t>
    </rPh>
    <phoneticPr fontId="4"/>
  </si>
  <si>
    <t>通所型独自・人欠高齢者虐待防止未実施減算１</t>
    <rPh sb="6" eb="7">
      <t>ヒト</t>
    </rPh>
    <rPh sb="7" eb="8">
      <t>ケツ</t>
    </rPh>
    <rPh sb="8" eb="11">
      <t>コウレイシャ</t>
    </rPh>
    <phoneticPr fontId="1"/>
  </si>
  <si>
    <t>通所型独自・人欠業務継続計画未策定減算１</t>
    <rPh sb="6" eb="7">
      <t>ヒト</t>
    </rPh>
    <rPh sb="7" eb="8">
      <t>ケツ</t>
    </rPh>
    <rPh sb="8" eb="10">
      <t>ギョウム</t>
    </rPh>
    <phoneticPr fontId="4"/>
  </si>
  <si>
    <t>通所型独自・人欠同一建物減算高齢者虐待防止未実施減算１</t>
    <rPh sb="6" eb="7">
      <t>ヒト</t>
    </rPh>
    <rPh sb="7" eb="8">
      <t>ケツ</t>
    </rPh>
    <phoneticPr fontId="1"/>
  </si>
  <si>
    <t>通所型独自・人欠同一建物減算業務継続計画未策定減算１</t>
    <rPh sb="6" eb="7">
      <t>ヒト</t>
    </rPh>
    <rPh sb="7" eb="8">
      <t>ケツ</t>
    </rPh>
    <rPh sb="14" eb="16">
      <t>ギョウム</t>
    </rPh>
    <phoneticPr fontId="4"/>
  </si>
  <si>
    <t>通所型独自・人欠高齢者虐待防止未実施減算１日割</t>
    <rPh sb="6" eb="7">
      <t>ヒト</t>
    </rPh>
    <rPh sb="7" eb="8">
      <t>ケツ</t>
    </rPh>
    <rPh sb="21" eb="23">
      <t>ヒワリ</t>
    </rPh>
    <phoneticPr fontId="1"/>
  </si>
  <si>
    <t>通所型独自・人欠業務継続計画未策定減算１日割</t>
    <rPh sb="6" eb="7">
      <t>ヒト</t>
    </rPh>
    <rPh sb="7" eb="8">
      <t>ケツ</t>
    </rPh>
    <rPh sb="8" eb="10">
      <t>ギョウム</t>
    </rPh>
    <rPh sb="20" eb="22">
      <t>ヒワリ</t>
    </rPh>
    <phoneticPr fontId="4"/>
  </si>
  <si>
    <t>通所型独自・人欠同一建物減算高齢者虐待防止未実施減算１日割</t>
    <rPh sb="6" eb="7">
      <t>ヒト</t>
    </rPh>
    <rPh sb="7" eb="8">
      <t>ケツ</t>
    </rPh>
    <rPh sb="27" eb="29">
      <t>ヒワリ</t>
    </rPh>
    <phoneticPr fontId="1"/>
  </si>
  <si>
    <t>通所型独自・人欠同一建物減算業務継続計画未策定減算１日割</t>
    <rPh sb="6" eb="7">
      <t>ヒト</t>
    </rPh>
    <rPh sb="7" eb="8">
      <t>ケツ</t>
    </rPh>
    <rPh sb="14" eb="16">
      <t>ギョウム</t>
    </rPh>
    <rPh sb="26" eb="28">
      <t>ヒワリ</t>
    </rPh>
    <phoneticPr fontId="4"/>
  </si>
  <si>
    <t>通所型独自・人欠高齢者虐待防止未実施減算２</t>
    <rPh sb="6" eb="7">
      <t>ヒト</t>
    </rPh>
    <rPh sb="7" eb="8">
      <t>ケツ</t>
    </rPh>
    <phoneticPr fontId="1"/>
  </si>
  <si>
    <t>通所型独自・人欠業務継続計画未策定減算２</t>
    <rPh sb="6" eb="7">
      <t>ヒト</t>
    </rPh>
    <rPh sb="7" eb="8">
      <t>ケツ</t>
    </rPh>
    <rPh sb="8" eb="10">
      <t>ギョウム</t>
    </rPh>
    <phoneticPr fontId="4"/>
  </si>
  <si>
    <t>通所型独自・人欠同一建物減算高齢者虐待防止未実施減算２</t>
    <rPh sb="6" eb="7">
      <t>ヒト</t>
    </rPh>
    <rPh sb="7" eb="8">
      <t>ケツ</t>
    </rPh>
    <phoneticPr fontId="1"/>
  </si>
  <si>
    <t>通所型独自・人欠同一建物減算業務継続計画未策定減算２</t>
    <rPh sb="6" eb="7">
      <t>ヒト</t>
    </rPh>
    <rPh sb="7" eb="8">
      <t>ケツ</t>
    </rPh>
    <rPh sb="14" eb="16">
      <t>ギョウム</t>
    </rPh>
    <phoneticPr fontId="4"/>
  </si>
  <si>
    <t>通所型独自・人欠高齢者虐待防止未実施減算２日割</t>
    <rPh sb="6" eb="7">
      <t>ヒト</t>
    </rPh>
    <rPh sb="7" eb="8">
      <t>ケツ</t>
    </rPh>
    <rPh sb="21" eb="23">
      <t>ヒワリ</t>
    </rPh>
    <phoneticPr fontId="1"/>
  </si>
  <si>
    <t>通所型独自・人欠業務継続計画未策定減算２日割</t>
    <rPh sb="6" eb="7">
      <t>ヒト</t>
    </rPh>
    <rPh sb="7" eb="8">
      <t>ケツ</t>
    </rPh>
    <rPh sb="8" eb="10">
      <t>ギョウム</t>
    </rPh>
    <rPh sb="20" eb="22">
      <t>ヒワリ</t>
    </rPh>
    <phoneticPr fontId="4"/>
  </si>
  <si>
    <t>通所型独自・人欠同一建物減算高齢者虐待防止未実施減算２日割</t>
    <rPh sb="6" eb="7">
      <t>ヒト</t>
    </rPh>
    <rPh sb="7" eb="8">
      <t>ケツ</t>
    </rPh>
    <rPh sb="27" eb="29">
      <t>ヒワリ</t>
    </rPh>
    <phoneticPr fontId="1"/>
  </si>
  <si>
    <t>通所型独自・人欠同一建物減算業務継続計画未策定減算２日割</t>
    <rPh sb="6" eb="7">
      <t>ヒト</t>
    </rPh>
    <rPh sb="7" eb="8">
      <t>ケツ</t>
    </rPh>
    <rPh sb="14" eb="16">
      <t>ギョウム</t>
    </rPh>
    <rPh sb="26" eb="28">
      <t>ヒワリ</t>
    </rPh>
    <phoneticPr fontId="4"/>
  </si>
  <si>
    <t>2001</t>
  </si>
  <si>
    <t>2002</t>
  </si>
  <si>
    <t>2003</t>
  </si>
  <si>
    <t>2004</t>
  </si>
  <si>
    <t>2007</t>
  </si>
  <si>
    <t>2008</t>
  </si>
  <si>
    <t>2011</t>
  </si>
  <si>
    <t>2012</t>
  </si>
  <si>
    <t>2013</t>
  </si>
  <si>
    <t>2014</t>
  </si>
  <si>
    <t>2017</t>
  </si>
  <si>
    <t>2018</t>
  </si>
  <si>
    <t>2021</t>
  </si>
  <si>
    <t>2022</t>
  </si>
  <si>
    <t>2023</t>
  </si>
  <si>
    <t>2024</t>
  </si>
  <si>
    <t>2027</t>
  </si>
  <si>
    <t>2028</t>
  </si>
  <si>
    <t>2031</t>
  </si>
  <si>
    <t>2032</t>
  </si>
  <si>
    <t>2033</t>
  </si>
  <si>
    <t>2034</t>
  </si>
  <si>
    <t>2037</t>
  </si>
  <si>
    <t>2041</t>
  </si>
  <si>
    <t>2042</t>
  </si>
  <si>
    <t>2043</t>
  </si>
  <si>
    <t>2044</t>
  </si>
  <si>
    <t>2047</t>
  </si>
  <si>
    <t>2048</t>
  </si>
  <si>
    <t>2051</t>
  </si>
  <si>
    <t>2052</t>
  </si>
  <si>
    <t>2053</t>
  </si>
  <si>
    <t>2054</t>
  </si>
  <si>
    <t>2057</t>
  </si>
  <si>
    <t>2058</t>
  </si>
  <si>
    <t>2061</t>
  </si>
  <si>
    <t>2062</t>
  </si>
  <si>
    <t>2063</t>
  </si>
  <si>
    <t>2064</t>
  </si>
  <si>
    <t>2067</t>
  </si>
  <si>
    <t>2068</t>
  </si>
  <si>
    <t>2071</t>
  </si>
  <si>
    <t>2072</t>
  </si>
  <si>
    <t>2073</t>
  </si>
  <si>
    <t>2074</t>
  </si>
  <si>
    <t>2077</t>
  </si>
  <si>
    <t>2078</t>
  </si>
  <si>
    <t>2111</t>
  </si>
  <si>
    <t>2101</t>
  </si>
  <si>
    <t>2611</t>
  </si>
  <si>
    <t>2131</t>
  </si>
  <si>
    <t>2141</t>
  </si>
  <si>
    <t>2621</t>
  </si>
  <si>
    <t>2201</t>
  </si>
  <si>
    <t>2211</t>
  </si>
  <si>
    <t>2221</t>
  </si>
  <si>
    <t>2231</t>
  </si>
  <si>
    <t>2241</t>
  </si>
  <si>
    <t>2251</t>
  </si>
  <si>
    <t>2501</t>
  </si>
  <si>
    <t>2511</t>
  </si>
  <si>
    <t>2601</t>
  </si>
  <si>
    <t>2604</t>
  </si>
  <si>
    <t>2631</t>
  </si>
  <si>
    <t>2301</t>
  </si>
  <si>
    <t>2302</t>
  </si>
  <si>
    <t>2303</t>
  </si>
  <si>
    <t>2304</t>
  </si>
  <si>
    <t>2307</t>
  </si>
  <si>
    <t>2308</t>
  </si>
  <si>
    <t>2311</t>
  </si>
  <si>
    <t>2312</t>
  </si>
  <si>
    <t>2313</t>
  </si>
  <si>
    <t>2314</t>
  </si>
  <si>
    <t>2317</t>
  </si>
  <si>
    <t>2318</t>
  </si>
  <si>
    <t>2321</t>
  </si>
  <si>
    <t>2322</t>
  </si>
  <si>
    <t>2323</t>
  </si>
  <si>
    <t>2324</t>
  </si>
  <si>
    <t>2367</t>
  </si>
  <si>
    <t>2368</t>
  </si>
  <si>
    <t>2369</t>
  </si>
  <si>
    <t>2370</t>
  </si>
  <si>
    <t>2331</t>
  </si>
  <si>
    <t>2332</t>
  </si>
  <si>
    <t>2333</t>
  </si>
  <si>
    <t>2334</t>
  </si>
  <si>
    <t>2337</t>
  </si>
  <si>
    <t>2338</t>
  </si>
  <si>
    <t>2341</t>
  </si>
  <si>
    <t>2342</t>
  </si>
  <si>
    <t>2343</t>
  </si>
  <si>
    <t>2344</t>
  </si>
  <si>
    <t>2347</t>
  </si>
  <si>
    <t>2348</t>
  </si>
  <si>
    <t>2351</t>
  </si>
  <si>
    <t>2352</t>
  </si>
  <si>
    <t>2353</t>
  </si>
  <si>
    <t>2354</t>
  </si>
  <si>
    <t>2357</t>
  </si>
  <si>
    <t>2358</t>
  </si>
  <si>
    <t>2359</t>
  </si>
  <si>
    <t>2360</t>
  </si>
  <si>
    <t>2361</t>
  </si>
  <si>
    <t>2362</t>
  </si>
  <si>
    <t>2365</t>
  </si>
  <si>
    <t>2366</t>
  </si>
  <si>
    <t>2401</t>
  </si>
  <si>
    <t>2402</t>
  </si>
  <si>
    <t>2403</t>
  </si>
  <si>
    <t>2404</t>
  </si>
  <si>
    <t>2407</t>
  </si>
  <si>
    <t>2408</t>
  </si>
  <si>
    <t>2411</t>
  </si>
  <si>
    <t>2412</t>
  </si>
  <si>
    <t>2413</t>
  </si>
  <si>
    <t>2414</t>
  </si>
  <si>
    <t>2417</t>
  </si>
  <si>
    <t>2418</t>
  </si>
  <si>
    <t>2421</t>
  </si>
  <si>
    <t>2422</t>
  </si>
  <si>
    <t>2423</t>
  </si>
  <si>
    <t>2424</t>
  </si>
  <si>
    <t>2467</t>
  </si>
  <si>
    <t>2468</t>
  </si>
  <si>
    <t>2469</t>
  </si>
  <si>
    <t>2470</t>
  </si>
  <si>
    <t>2431</t>
  </si>
  <si>
    <t>2432</t>
  </si>
  <si>
    <t>2433</t>
  </si>
  <si>
    <t>2434</t>
  </si>
  <si>
    <t>2437</t>
  </si>
  <si>
    <t>2438</t>
  </si>
  <si>
    <t>2441</t>
  </si>
  <si>
    <t>2442</t>
  </si>
  <si>
    <t>2443</t>
  </si>
  <si>
    <t>2444</t>
  </si>
  <si>
    <t>2447</t>
  </si>
  <si>
    <t>2448</t>
  </si>
  <si>
    <t>2451</t>
  </si>
  <si>
    <t>2452</t>
  </si>
  <si>
    <t>2453</t>
  </si>
  <si>
    <t>2454</t>
  </si>
  <si>
    <t>2457</t>
  </si>
  <si>
    <t>2458</t>
  </si>
  <si>
    <t>2459</t>
  </si>
  <si>
    <t>2460</t>
  </si>
  <si>
    <t>2461</t>
  </si>
  <si>
    <t>2462</t>
  </si>
  <si>
    <t>2465</t>
  </si>
  <si>
    <t>2466</t>
  </si>
  <si>
    <t>事業対象者・要支援１
日割の場合</t>
    <rPh sb="12" eb="14">
      <t>ヒワリ</t>
    </rPh>
    <rPh sb="15" eb="17">
      <t>バアイ</t>
    </rPh>
    <phoneticPr fontId="12"/>
  </si>
  <si>
    <t>事業対象者・要支援２
日割の場合</t>
    <rPh sb="12" eb="14">
      <t>ヒワリ</t>
    </rPh>
    <rPh sb="15" eb="17">
      <t>バアイ</t>
    </rPh>
    <phoneticPr fontId="12"/>
  </si>
  <si>
    <t>事業対象者・要支援２
日割りの場合</t>
    <rPh sb="12" eb="14">
      <t>ヒワ</t>
    </rPh>
    <rPh sb="16" eb="18">
      <t>バアイ</t>
    </rPh>
    <phoneticPr fontId="12"/>
  </si>
  <si>
    <t>所定単位数の12/1000加算</t>
    <rPh sb="13" eb="15">
      <t>カサン</t>
    </rPh>
    <phoneticPr fontId="4"/>
  </si>
  <si>
    <t>所定単位数の10/1000加算</t>
    <rPh sb="13" eb="15">
      <t>カサン</t>
    </rPh>
    <phoneticPr fontId="4"/>
  </si>
  <si>
    <t>ハ　初回加算</t>
    <phoneticPr fontId="1"/>
  </si>
  <si>
    <t>ニ　生活機能向上連携加算</t>
    <phoneticPr fontId="1"/>
  </si>
  <si>
    <r>
      <rPr>
        <sz val="16"/>
        <color theme="1"/>
        <rFont val="ＭＳ Ｐゴシック"/>
        <family val="3"/>
        <charset val="128"/>
      </rPr>
      <t>訪問型独自サービス生活機能向上連携加算Ⅱ</t>
    </r>
    <rPh sb="15" eb="17">
      <t>レンケイ</t>
    </rPh>
    <phoneticPr fontId="1"/>
  </si>
  <si>
    <t>ホ　口腔連携強化加算</t>
    <phoneticPr fontId="5"/>
  </si>
  <si>
    <t>ヘ　介護職員処遇改善加算</t>
    <phoneticPr fontId="1"/>
  </si>
  <si>
    <t xml:space="preserve"> ト　介護職員等特定処遇改善加算</t>
    <rPh sb="3" eb="5">
      <t>カイゴ</t>
    </rPh>
    <rPh sb="5" eb="6">
      <t>ショク</t>
    </rPh>
    <rPh sb="6" eb="7">
      <t>イン</t>
    </rPh>
    <rPh sb="7" eb="8">
      <t>トウ</t>
    </rPh>
    <rPh sb="8" eb="10">
      <t>トクテイ</t>
    </rPh>
    <rPh sb="10" eb="12">
      <t>ショグウ</t>
    </rPh>
    <rPh sb="12" eb="14">
      <t>カイゼン</t>
    </rPh>
    <rPh sb="14" eb="16">
      <t>カサン</t>
    </rPh>
    <phoneticPr fontId="2"/>
  </si>
  <si>
    <t>チ　介護職員等ベースアップ等支援加算</t>
    <phoneticPr fontId="5"/>
  </si>
  <si>
    <t>訪問型独自サービスⅠ・同一Ⅰ</t>
    <rPh sb="11" eb="12">
      <t>ドウ</t>
    </rPh>
    <rPh sb="12" eb="13">
      <t>イチ</t>
    </rPh>
    <phoneticPr fontId="1"/>
  </si>
  <si>
    <t>訪問型独自サービスⅠ・同一Ⅰ処遇改善加算Ⅰ</t>
    <rPh sb="11" eb="12">
      <t>ドウ</t>
    </rPh>
    <rPh sb="12" eb="13">
      <t>イチ</t>
    </rPh>
    <phoneticPr fontId="1"/>
  </si>
  <si>
    <t>訪問型独自サービスⅠ・同一Ⅰ処遇改善加算Ⅱ</t>
    <rPh sb="11" eb="12">
      <t>ドウ</t>
    </rPh>
    <rPh sb="12" eb="13">
      <t>イチ</t>
    </rPh>
    <phoneticPr fontId="1"/>
  </si>
  <si>
    <t>訪問型独自サービスⅠ・同一Ⅰ処遇改善加算Ⅲ</t>
    <rPh sb="11" eb="12">
      <t>ドウ</t>
    </rPh>
    <rPh sb="12" eb="13">
      <t>イチ</t>
    </rPh>
    <phoneticPr fontId="1"/>
  </si>
  <si>
    <t>訪問型独自サービスⅠ・同一Ⅰ特定処遇改善加算Ⅰ</t>
    <rPh sb="11" eb="12">
      <t>ドウ</t>
    </rPh>
    <rPh sb="12" eb="13">
      <t>イチ</t>
    </rPh>
    <rPh sb="14" eb="16">
      <t>トクテイ</t>
    </rPh>
    <phoneticPr fontId="1"/>
  </si>
  <si>
    <t>訪問型独自サービスⅠ・同一Ⅰ特定処遇改善加算Ⅱ</t>
    <rPh sb="11" eb="12">
      <t>ドウ</t>
    </rPh>
    <rPh sb="12" eb="13">
      <t>イチ</t>
    </rPh>
    <rPh sb="14" eb="16">
      <t>トクテイ</t>
    </rPh>
    <phoneticPr fontId="1"/>
  </si>
  <si>
    <t>訪問型独自サービスⅠ・同一Ⅰベースアップ等支援加算</t>
    <phoneticPr fontId="4"/>
  </si>
  <si>
    <t>訪問型独自・同一Ⅰ高齢者虐待防止措置未実施減算Ⅰ</t>
    <rPh sb="6" eb="8">
      <t>ドウイツ</t>
    </rPh>
    <phoneticPr fontId="4"/>
  </si>
  <si>
    <t>訪問型独自サービスⅠ日割・同一Ⅰ</t>
    <phoneticPr fontId="1"/>
  </si>
  <si>
    <t>訪問型独自サービスⅠ日割・同一Ⅰ処遇改善加算Ⅰ</t>
    <rPh sb="16" eb="18">
      <t>ショグウ</t>
    </rPh>
    <rPh sb="18" eb="20">
      <t>カイゼン</t>
    </rPh>
    <rPh sb="20" eb="22">
      <t>カサン</t>
    </rPh>
    <phoneticPr fontId="1"/>
  </si>
  <si>
    <t>訪問型独自サービスⅠ日割・同一Ⅰ処遇改善加算Ⅱ</t>
    <rPh sb="16" eb="18">
      <t>ショグウ</t>
    </rPh>
    <rPh sb="18" eb="20">
      <t>カイゼン</t>
    </rPh>
    <rPh sb="20" eb="22">
      <t>カサン</t>
    </rPh>
    <phoneticPr fontId="1"/>
  </si>
  <si>
    <t>訪問型独自サービスⅠ日割・同一Ⅰ処遇改善加算Ⅲ</t>
    <rPh sb="16" eb="18">
      <t>ショグウ</t>
    </rPh>
    <rPh sb="18" eb="20">
      <t>カイゼン</t>
    </rPh>
    <rPh sb="20" eb="22">
      <t>カサン</t>
    </rPh>
    <phoneticPr fontId="1"/>
  </si>
  <si>
    <t>訪問型独自サービスⅠ日割・同一Ⅰ特定処遇改善加算Ⅰ</t>
    <rPh sb="16" eb="18">
      <t>トクテイ</t>
    </rPh>
    <rPh sb="18" eb="20">
      <t>ショグウ</t>
    </rPh>
    <rPh sb="20" eb="22">
      <t>カイゼン</t>
    </rPh>
    <rPh sb="22" eb="24">
      <t>カサン</t>
    </rPh>
    <phoneticPr fontId="1"/>
  </si>
  <si>
    <t>訪問型独自サービスⅠ日割・同一Ⅰ特定処遇改善加算Ⅱ</t>
    <rPh sb="16" eb="18">
      <t>トクテイ</t>
    </rPh>
    <rPh sb="18" eb="20">
      <t>ショグウ</t>
    </rPh>
    <rPh sb="20" eb="22">
      <t>カイゼン</t>
    </rPh>
    <rPh sb="22" eb="24">
      <t>カサン</t>
    </rPh>
    <phoneticPr fontId="1"/>
  </si>
  <si>
    <t>訪問型独自サービスⅠ日割・同一Ⅰベースアップ等支援加算</t>
    <rPh sb="22" eb="23">
      <t>ナド</t>
    </rPh>
    <rPh sb="23" eb="25">
      <t>シエン</t>
    </rPh>
    <rPh sb="25" eb="27">
      <t>カサン</t>
    </rPh>
    <phoneticPr fontId="4"/>
  </si>
  <si>
    <t>訪問型独自・同一Ⅰ高齢者虐待防止措置未実施減算Ⅰ日割</t>
    <rPh sb="6" eb="8">
      <t>ドウイツ</t>
    </rPh>
    <phoneticPr fontId="4"/>
  </si>
  <si>
    <t>訪問型独自サービスⅡ・同一Ⅰ</t>
    <rPh sb="11" eb="12">
      <t>ドウ</t>
    </rPh>
    <rPh sb="12" eb="13">
      <t>イチ</t>
    </rPh>
    <phoneticPr fontId="1"/>
  </si>
  <si>
    <t>訪問型独自サービスⅡ・同一Ⅰ処遇改善加算Ⅰ</t>
    <rPh sb="11" eb="12">
      <t>ドウ</t>
    </rPh>
    <rPh sb="12" eb="13">
      <t>イチ</t>
    </rPh>
    <phoneticPr fontId="1"/>
  </si>
  <si>
    <t>訪問型独自サービスⅡ・同一Ⅰ処遇改善加算Ⅱ</t>
    <rPh sb="11" eb="12">
      <t>ドウ</t>
    </rPh>
    <rPh sb="12" eb="13">
      <t>イチ</t>
    </rPh>
    <phoneticPr fontId="1"/>
  </si>
  <si>
    <t>訪問型独自サービスⅡ・同一Ⅰ処遇改善加算Ⅲ</t>
    <rPh sb="11" eb="12">
      <t>ドウ</t>
    </rPh>
    <rPh sb="12" eb="13">
      <t>イチ</t>
    </rPh>
    <phoneticPr fontId="1"/>
  </si>
  <si>
    <t>訪問型独自サービスⅡ・同一Ⅰ特定処遇改善加算Ⅰ</t>
    <rPh sb="11" eb="12">
      <t>ドウ</t>
    </rPh>
    <rPh sb="12" eb="13">
      <t>イチ</t>
    </rPh>
    <rPh sb="14" eb="16">
      <t>トクテイ</t>
    </rPh>
    <phoneticPr fontId="1"/>
  </si>
  <si>
    <t>訪問型独自サービスⅡ・同一Ⅰ特定処遇改善加算Ⅱ</t>
    <rPh sb="11" eb="12">
      <t>ドウ</t>
    </rPh>
    <rPh sb="12" eb="13">
      <t>イチ</t>
    </rPh>
    <rPh sb="14" eb="16">
      <t>トクテイ</t>
    </rPh>
    <phoneticPr fontId="1"/>
  </si>
  <si>
    <t>訪問型独自サービスⅡ・同一Ⅰベースアップ等支援加算</t>
    <rPh sb="20" eb="21">
      <t>ナド</t>
    </rPh>
    <rPh sb="21" eb="23">
      <t>シエン</t>
    </rPh>
    <rPh sb="23" eb="25">
      <t>カサン</t>
    </rPh>
    <phoneticPr fontId="4"/>
  </si>
  <si>
    <t>訪問型独自・同一Ⅰ高齢者虐待防止措置未実施減算Ⅱ</t>
    <rPh sb="6" eb="8">
      <t>ドウイツ</t>
    </rPh>
    <phoneticPr fontId="4"/>
  </si>
  <si>
    <t>訪問型独自サービスⅡ日割・同一Ⅰ</t>
    <phoneticPr fontId="1"/>
  </si>
  <si>
    <t>訪問型独自サービスⅡ日割・同一Ⅰ処遇改善加算Ⅰ</t>
    <rPh sb="16" eb="18">
      <t>ショグウ</t>
    </rPh>
    <rPh sb="18" eb="20">
      <t>カイゼン</t>
    </rPh>
    <rPh sb="20" eb="22">
      <t>カサン</t>
    </rPh>
    <phoneticPr fontId="1"/>
  </si>
  <si>
    <t>訪問型独自サービスⅡ日割・同一Ⅰ処遇改善加算Ⅱ</t>
    <rPh sb="16" eb="18">
      <t>ショグウ</t>
    </rPh>
    <rPh sb="18" eb="20">
      <t>カイゼン</t>
    </rPh>
    <rPh sb="20" eb="22">
      <t>カサン</t>
    </rPh>
    <phoneticPr fontId="1"/>
  </si>
  <si>
    <t>訪問型独自サービスⅡ日割・同一Ⅰ処遇改善加算Ⅲ</t>
    <rPh sb="16" eb="18">
      <t>ショグウ</t>
    </rPh>
    <rPh sb="18" eb="20">
      <t>カイゼン</t>
    </rPh>
    <rPh sb="20" eb="22">
      <t>カサン</t>
    </rPh>
    <phoneticPr fontId="1"/>
  </si>
  <si>
    <t>訪問型独自サービスⅡ日割・同一Ⅰ特定処遇改善加算Ⅰ</t>
    <rPh sb="16" eb="18">
      <t>トクテイ</t>
    </rPh>
    <rPh sb="18" eb="20">
      <t>ショグウ</t>
    </rPh>
    <rPh sb="20" eb="22">
      <t>カイゼン</t>
    </rPh>
    <rPh sb="22" eb="24">
      <t>カサン</t>
    </rPh>
    <phoneticPr fontId="1"/>
  </si>
  <si>
    <t>訪問型独自サービスⅡ日割・同一Ⅰ特定処遇改善加算Ⅱ</t>
    <rPh sb="16" eb="18">
      <t>トクテイ</t>
    </rPh>
    <rPh sb="18" eb="20">
      <t>ショグウ</t>
    </rPh>
    <rPh sb="20" eb="22">
      <t>カイゼン</t>
    </rPh>
    <rPh sb="22" eb="24">
      <t>カサン</t>
    </rPh>
    <phoneticPr fontId="1"/>
  </si>
  <si>
    <t>訪問型独自サービスⅡ日割・同一Ⅰベースアップ等支援加算</t>
    <rPh sb="22" eb="23">
      <t>ナド</t>
    </rPh>
    <rPh sb="23" eb="25">
      <t>シエン</t>
    </rPh>
    <rPh sb="25" eb="27">
      <t>カサン</t>
    </rPh>
    <phoneticPr fontId="4"/>
  </si>
  <si>
    <t>訪問型独自・同一Ⅰ高齢者虐待防止措置未実施減算Ⅱ日割</t>
    <rPh sb="6" eb="8">
      <t>ドウイツ</t>
    </rPh>
    <phoneticPr fontId="4"/>
  </si>
  <si>
    <t>訪問型独自サービスⅢ・同一Ⅰ</t>
    <rPh sb="11" eb="12">
      <t>ドウ</t>
    </rPh>
    <rPh sb="12" eb="13">
      <t>イチ</t>
    </rPh>
    <phoneticPr fontId="1"/>
  </si>
  <si>
    <t>訪問型独自サービスⅢ・同一Ⅰ処遇改善加算Ⅰ</t>
    <rPh sb="11" eb="12">
      <t>ドウ</t>
    </rPh>
    <rPh sb="12" eb="13">
      <t>イチ</t>
    </rPh>
    <phoneticPr fontId="1"/>
  </si>
  <si>
    <t>訪問型独自サービスⅢ・同一Ⅰ処遇改善加算Ⅱ</t>
    <rPh sb="11" eb="12">
      <t>ドウ</t>
    </rPh>
    <rPh sb="12" eb="13">
      <t>イチ</t>
    </rPh>
    <phoneticPr fontId="1"/>
  </si>
  <si>
    <t>訪問型独自サービスⅢ・同一Ⅰ処遇改善加算Ⅲ</t>
    <rPh sb="11" eb="12">
      <t>ドウ</t>
    </rPh>
    <rPh sb="12" eb="13">
      <t>イチ</t>
    </rPh>
    <phoneticPr fontId="1"/>
  </si>
  <si>
    <t>訪問型独自サービスⅢ・同一Ⅰ特定処遇改善加算Ⅰ</t>
    <rPh sb="11" eb="12">
      <t>ドウ</t>
    </rPh>
    <rPh sb="12" eb="13">
      <t>イチ</t>
    </rPh>
    <rPh sb="14" eb="16">
      <t>トクテイ</t>
    </rPh>
    <phoneticPr fontId="1"/>
  </si>
  <si>
    <t>訪問型独自サービスⅢ・同一Ⅰ特定処遇改善加算Ⅱ</t>
    <rPh sb="11" eb="12">
      <t>ドウ</t>
    </rPh>
    <rPh sb="12" eb="13">
      <t>イチ</t>
    </rPh>
    <rPh sb="14" eb="16">
      <t>トクテイ</t>
    </rPh>
    <phoneticPr fontId="1"/>
  </si>
  <si>
    <t>訪問型独自サービスⅢ・同一Ⅰベースアップ等支援加算</t>
    <rPh sb="11" eb="12">
      <t>ドウ</t>
    </rPh>
    <rPh sb="12" eb="13">
      <t>イチ</t>
    </rPh>
    <rPh sb="20" eb="21">
      <t>ナド</t>
    </rPh>
    <rPh sb="21" eb="23">
      <t>シエン</t>
    </rPh>
    <rPh sb="23" eb="25">
      <t>カサン</t>
    </rPh>
    <phoneticPr fontId="1"/>
  </si>
  <si>
    <t>訪問型独自・同一Ⅰ高齢者虐待防止措置未実施減算Ⅲ</t>
    <rPh sb="6" eb="8">
      <t>ドウイツ</t>
    </rPh>
    <phoneticPr fontId="4"/>
  </si>
  <si>
    <t>訪問型独自サービスⅢ日割・同一Ⅰ</t>
    <phoneticPr fontId="1"/>
  </si>
  <si>
    <t>訪問型独自サービスⅢ日割・同一Ⅰ処遇改善加算Ⅰ</t>
    <rPh sb="16" eb="18">
      <t>ショグウ</t>
    </rPh>
    <rPh sb="18" eb="20">
      <t>カイゼン</t>
    </rPh>
    <rPh sb="20" eb="22">
      <t>カサン</t>
    </rPh>
    <phoneticPr fontId="1"/>
  </si>
  <si>
    <t>訪問型独自サービスⅢ日割・同一Ⅰ処遇改善加算Ⅱ</t>
    <rPh sb="16" eb="18">
      <t>ショグウ</t>
    </rPh>
    <rPh sb="18" eb="20">
      <t>カイゼン</t>
    </rPh>
    <rPh sb="20" eb="22">
      <t>カサン</t>
    </rPh>
    <phoneticPr fontId="1"/>
  </si>
  <si>
    <t>訪問型独自サービスⅢ日割・同一Ⅰ処遇改善加算Ⅲ</t>
    <rPh sb="16" eb="18">
      <t>ショグウ</t>
    </rPh>
    <rPh sb="18" eb="20">
      <t>カイゼン</t>
    </rPh>
    <rPh sb="20" eb="22">
      <t>カサン</t>
    </rPh>
    <phoneticPr fontId="1"/>
  </si>
  <si>
    <t>訪問型独自サービスⅢ日割・同一Ⅰ特定処遇改善加算Ⅰ</t>
    <rPh sb="16" eb="18">
      <t>トクテイ</t>
    </rPh>
    <rPh sb="18" eb="20">
      <t>ショグウ</t>
    </rPh>
    <rPh sb="20" eb="22">
      <t>カイゼン</t>
    </rPh>
    <rPh sb="22" eb="24">
      <t>カサン</t>
    </rPh>
    <phoneticPr fontId="1"/>
  </si>
  <si>
    <t>訪問型独自サービスⅢ日割・同一Ⅰ特定処遇改善加算Ⅱ</t>
    <rPh sb="16" eb="18">
      <t>トクテイ</t>
    </rPh>
    <rPh sb="18" eb="20">
      <t>ショグウ</t>
    </rPh>
    <rPh sb="20" eb="22">
      <t>カイゼン</t>
    </rPh>
    <rPh sb="22" eb="24">
      <t>カサン</t>
    </rPh>
    <phoneticPr fontId="1"/>
  </si>
  <si>
    <t>訪問型独自サービスⅢ日割・同一Ⅰベースアップ等支援加算</t>
    <rPh sb="22" eb="23">
      <t>ナド</t>
    </rPh>
    <rPh sb="23" eb="25">
      <t>シエン</t>
    </rPh>
    <rPh sb="25" eb="27">
      <t>カサン</t>
    </rPh>
    <phoneticPr fontId="4"/>
  </si>
  <si>
    <t>訪問型独自・同一Ⅰ高齢者虐待防止措置未実施減算Ⅲ日割</t>
    <rPh sb="6" eb="8">
      <t>ドウイツ</t>
    </rPh>
    <phoneticPr fontId="4"/>
  </si>
  <si>
    <t>リ　サービス提供体制強化加算</t>
    <phoneticPr fontId="1"/>
  </si>
  <si>
    <t>ヌ　生活機能向上連携加算</t>
    <phoneticPr fontId="2"/>
  </si>
  <si>
    <t>ル　口腔・栄養スクリーニング加算</t>
    <rPh sb="2" eb="4">
      <t>コウクウ</t>
    </rPh>
    <rPh sb="5" eb="7">
      <t>エイヨウ</t>
    </rPh>
    <rPh sb="14" eb="16">
      <t>カサン</t>
    </rPh>
    <phoneticPr fontId="1"/>
  </si>
  <si>
    <t>ヲ　科学的介護推進体制加算</t>
    <phoneticPr fontId="2"/>
  </si>
  <si>
    <t>ワ　 介護職員処遇改善加算</t>
    <phoneticPr fontId="1"/>
  </si>
  <si>
    <t>カ　介護職員等特定処遇改選加算</t>
    <rPh sb="2" eb="4">
      <t>カイゴ</t>
    </rPh>
    <rPh sb="4" eb="5">
      <t>ショク</t>
    </rPh>
    <rPh sb="5" eb="6">
      <t>イン</t>
    </rPh>
    <rPh sb="6" eb="7">
      <t>トウ</t>
    </rPh>
    <rPh sb="7" eb="9">
      <t>トクテイ</t>
    </rPh>
    <rPh sb="9" eb="11">
      <t>ショグウ</t>
    </rPh>
    <rPh sb="11" eb="13">
      <t>カイセン</t>
    </rPh>
    <rPh sb="13" eb="15">
      <t>カサン</t>
    </rPh>
    <phoneticPr fontId="2"/>
  </si>
  <si>
    <t>ヨ　介護職員等ベースアップ等支援加算</t>
    <phoneticPr fontId="2"/>
  </si>
  <si>
    <t>合成単位数
（現行）</t>
    <rPh sb="7" eb="9">
      <t>ゲンコウ</t>
    </rPh>
    <phoneticPr fontId="4"/>
  </si>
  <si>
    <t>合成単位数
（現行）</t>
    <rPh sb="7" eb="9">
      <t>ゲンコウ</t>
    </rPh>
    <phoneticPr fontId="2"/>
  </si>
  <si>
    <t>同一建物減算1の場合　　　1,422単位</t>
    <rPh sb="0" eb="2">
      <t>ドウイツ</t>
    </rPh>
    <rPh sb="2" eb="4">
      <t>タテモノ</t>
    </rPh>
    <rPh sb="4" eb="6">
      <t>ゲンサン</t>
    </rPh>
    <rPh sb="8" eb="10">
      <t>バアイ</t>
    </rPh>
    <rPh sb="18" eb="20">
      <t>タンイ</t>
    </rPh>
    <phoneticPr fontId="1"/>
  </si>
  <si>
    <t>同一建物減算1の場合　　　47単位</t>
    <rPh sb="0" eb="2">
      <t>ドウイツ</t>
    </rPh>
    <rPh sb="2" eb="4">
      <t>タテモノ</t>
    </rPh>
    <rPh sb="4" eb="6">
      <t>ゲンサン</t>
    </rPh>
    <rPh sb="8" eb="10">
      <t>バアイ</t>
    </rPh>
    <rPh sb="15" eb="17">
      <t>タンイ</t>
    </rPh>
    <phoneticPr fontId="1"/>
  </si>
  <si>
    <t>同一建物減算2の場合　　　2,869単位</t>
    <rPh sb="0" eb="2">
      <t>ドウイツ</t>
    </rPh>
    <rPh sb="2" eb="4">
      <t>タテモノ</t>
    </rPh>
    <rPh sb="4" eb="6">
      <t>ゲンサン</t>
    </rPh>
    <rPh sb="8" eb="10">
      <t>バアイ</t>
    </rPh>
    <rPh sb="18" eb="20">
      <t>タンイ</t>
    </rPh>
    <phoneticPr fontId="1"/>
  </si>
  <si>
    <t>同一建物減算2の場合　　　94単位</t>
    <rPh sb="0" eb="2">
      <t>ドウイツ</t>
    </rPh>
    <rPh sb="2" eb="4">
      <t>タテモノ</t>
    </rPh>
    <rPh sb="4" eb="6">
      <t>ゲンサン</t>
    </rPh>
    <rPh sb="8" eb="10">
      <t>バアイ</t>
    </rPh>
    <rPh sb="15" eb="17">
      <t>タンイ</t>
    </rPh>
    <phoneticPr fontId="1"/>
  </si>
  <si>
    <t>ハ　生活機能向上グループ活動加算</t>
    <phoneticPr fontId="1"/>
  </si>
  <si>
    <t xml:space="preserve"> リ　サービス提供体制強化加算</t>
    <phoneticPr fontId="1"/>
  </si>
  <si>
    <t>ヌ　生活機能向上連携加算</t>
    <phoneticPr fontId="1"/>
  </si>
  <si>
    <t>口腔・栄養スクリーニング加算（Ⅰ）（６月に１回を限度）</t>
    <phoneticPr fontId="4"/>
  </si>
  <si>
    <t>口腔・栄養スクリーニング加算（Ⅱ）（６月に１回を限度）</t>
    <phoneticPr fontId="4"/>
  </si>
  <si>
    <t>ヲ　科学的介護推進体制加算</t>
    <phoneticPr fontId="1"/>
  </si>
  <si>
    <t>同一建物減算1の場合　　　1,422単位</t>
    <phoneticPr fontId="4"/>
  </si>
  <si>
    <t>同一建物減算1の場合　　　47単位</t>
    <phoneticPr fontId="4"/>
  </si>
  <si>
    <t>同一建物減算2の場合　　　2,869単位</t>
    <phoneticPr fontId="4"/>
  </si>
  <si>
    <t>同一建物減算2の場合　　　94単位</t>
    <phoneticPr fontId="1"/>
  </si>
  <si>
    <t>合成単位数
（現行）</t>
    <rPh sb="0" eb="2">
      <t>ゴウセイ</t>
    </rPh>
    <rPh sb="2" eb="5">
      <t>タンイスウ</t>
    </rPh>
    <rPh sb="7" eb="9">
      <t>ゲンコウ</t>
    </rPh>
    <phoneticPr fontId="3"/>
  </si>
  <si>
    <t>イ　介護予防ケアマネジメント費
事業対象者・要支援1・2</t>
    <rPh sb="2" eb="4">
      <t>カイゴ</t>
    </rPh>
    <rPh sb="4" eb="6">
      <t>ヨボウ</t>
    </rPh>
    <rPh sb="14" eb="15">
      <t>ヒ</t>
    </rPh>
    <phoneticPr fontId="3"/>
  </si>
  <si>
    <t>介護予防ケアマネA高齢者虐待防止措置・業務継続計画未策定減算</t>
    <phoneticPr fontId="3"/>
  </si>
  <si>
    <t>介護予防ケアマネB高齢者虐待防止措置・業務継続計画未策定減算</t>
    <phoneticPr fontId="3"/>
  </si>
  <si>
    <t>介護予防ケアマネC高齢者虐待防止措置・業務継続計画未策定減算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</si>
</sst>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6"/>
      <color rgb="FFFF0000"/>
      <name val="ＭＳ Ｐゴシック"/>
      <family val="3"/>
      <charset val="128"/>
      <scheme val="minor"/>
    </font>
    <font>
      <sz val="6"/>
      <name val="ＭＳ Ｐゴシック"/>
      <family val="3"/>
      <charset val="128"/>
      <scheme val="minor"/>
    </font>
    <font>
      <sz val="16"/>
      <color theme="1"/>
      <name val="ＭＳ Ｐゴシック"/>
      <family val="3"/>
      <charset val="128"/>
    </font>
    <font>
      <strike/>
      <sz val="11"/>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theme="1"/>
      </right>
      <top style="thin">
        <color theme="1"/>
      </top>
      <bottom style="thin">
        <color theme="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6" fillId="0" borderId="1" xfId="1" applyFont="1" applyBorder="1">
      <alignment vertical="center"/>
    </xf>
    <xf numFmtId="38" fontId="6" fillId="0" borderId="0" xfId="1" applyFont="1">
      <alignment vertical="center"/>
    </xf>
    <xf numFmtId="0" fontId="0" fillId="0" borderId="4" xfId="0" applyBorder="1" applyAlignment="1">
      <alignment vertical="center"/>
    </xf>
    <xf numFmtId="0" fontId="0" fillId="0" borderId="3" xfId="0" applyBorder="1">
      <alignment vertical="center"/>
    </xf>
    <xf numFmtId="0" fontId="0" fillId="0" borderId="2" xfId="0" applyBorder="1">
      <alignment vertical="center"/>
    </xf>
    <xf numFmtId="176" fontId="0" fillId="0" borderId="0" xfId="0" applyNumberFormat="1">
      <alignment vertical="center"/>
    </xf>
    <xf numFmtId="0" fontId="7" fillId="0" borderId="0" xfId="0" applyFont="1" applyFill="1" applyBorder="1" applyAlignment="1">
      <alignment vertical="center"/>
    </xf>
    <xf numFmtId="0" fontId="7" fillId="0" borderId="0" xfId="0" applyFont="1" applyAlignment="1">
      <alignment vertical="center"/>
    </xf>
    <xf numFmtId="38" fontId="6" fillId="0" borderId="1" xfId="1" applyFont="1" applyFill="1" applyBorder="1">
      <alignment vertical="center"/>
    </xf>
    <xf numFmtId="38" fontId="6" fillId="0" borderId="1" xfId="1" applyFont="1" applyFill="1" applyBorder="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3" borderId="1" xfId="0" applyFill="1" applyBorder="1" applyAlignment="1">
      <alignment horizontal="center" vertical="center"/>
    </xf>
    <xf numFmtId="0" fontId="0" fillId="3" borderId="1" xfId="0" applyFill="1" applyBorder="1">
      <alignment vertical="center"/>
    </xf>
    <xf numFmtId="38" fontId="6" fillId="3" borderId="1" xfId="1" applyFont="1" applyFill="1" applyBorder="1">
      <alignment vertical="center"/>
    </xf>
    <xf numFmtId="0" fontId="0" fillId="3" borderId="1" xfId="0" applyFill="1" applyBorder="1" applyAlignment="1">
      <alignment horizontal="right" vertical="center"/>
    </xf>
    <xf numFmtId="0" fontId="0" fillId="0" borderId="1" xfId="0" applyBorder="1" applyAlignment="1">
      <alignment horizontal="center" vertical="center"/>
    </xf>
    <xf numFmtId="0" fontId="8" fillId="4"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38" fontId="6" fillId="4" borderId="0" xfId="1" applyFont="1" applyFill="1">
      <alignment vertical="center"/>
    </xf>
    <xf numFmtId="0" fontId="9" fillId="0" borderId="0" xfId="0" applyFont="1" applyAlignment="1">
      <alignment horizontal="center" vertical="center"/>
    </xf>
    <xf numFmtId="0" fontId="9" fillId="0" borderId="0" xfId="0" applyFont="1">
      <alignment vertical="center"/>
    </xf>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0" fontId="10" fillId="0" borderId="0" xfId="0" applyFont="1" applyFill="1" applyBorder="1" applyAlignment="1">
      <alignment vertical="center"/>
    </xf>
    <xf numFmtId="0" fontId="10" fillId="0" borderId="0" xfId="0" applyFont="1" applyBorder="1">
      <alignment vertical="center"/>
    </xf>
    <xf numFmtId="0" fontId="10" fillId="0" borderId="0" xfId="0" applyFont="1" applyBorder="1" applyAlignment="1">
      <alignment horizontal="center" vertical="center" wrapText="1"/>
    </xf>
    <xf numFmtId="0" fontId="10" fillId="0" borderId="6" xfId="0" applyFont="1" applyBorder="1">
      <alignment vertical="center"/>
    </xf>
    <xf numFmtId="0" fontId="10" fillId="0" borderId="0" xfId="0" applyFont="1" applyBorder="1" applyAlignment="1">
      <alignment horizontal="left" vertical="center"/>
    </xf>
    <xf numFmtId="177" fontId="10" fillId="0" borderId="0" xfId="1" applyNumberFormat="1" applyFont="1">
      <alignment vertical="center"/>
    </xf>
    <xf numFmtId="177" fontId="10" fillId="0" borderId="0" xfId="0" applyNumberFormat="1" applyFont="1">
      <alignment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38" fontId="10" fillId="5" borderId="0" xfId="1" applyFont="1" applyFill="1" applyBorder="1" applyAlignment="1">
      <alignment vertical="center" shrinkToFit="1"/>
    </xf>
    <xf numFmtId="0" fontId="10" fillId="5" borderId="0" xfId="0" applyFont="1" applyFill="1" applyBorder="1" applyAlignment="1">
      <alignment vertical="center" shrinkToFit="1"/>
    </xf>
    <xf numFmtId="0" fontId="10" fillId="0" borderId="0" xfId="0" applyFont="1" applyAlignment="1">
      <alignment vertical="center" wrapText="1" shrinkToFit="1"/>
    </xf>
    <xf numFmtId="0" fontId="0" fillId="6" borderId="0" xfId="0" applyFill="1">
      <alignment vertical="center"/>
    </xf>
    <xf numFmtId="0" fontId="8" fillId="0" borderId="0" xfId="0" applyFont="1" applyAlignment="1">
      <alignment vertical="center"/>
    </xf>
    <xf numFmtId="0" fontId="10" fillId="0" borderId="1" xfId="0" applyFont="1" applyFill="1" applyBorder="1">
      <alignment vertical="center"/>
    </xf>
    <xf numFmtId="38" fontId="10" fillId="0" borderId="1" xfId="1" applyFont="1" applyFill="1" applyBorder="1">
      <alignment vertical="center"/>
    </xf>
    <xf numFmtId="38" fontId="10" fillId="0" borderId="1" xfId="1" applyFont="1" applyFill="1" applyBorder="1" applyAlignment="1">
      <alignment vertical="center"/>
    </xf>
    <xf numFmtId="38" fontId="10" fillId="0" borderId="0" xfId="1" applyFont="1">
      <alignment vertical="center"/>
    </xf>
    <xf numFmtId="0" fontId="8" fillId="0" borderId="0" xfId="0" applyFont="1" applyAlignment="1">
      <alignment horizontal="center" vertical="center"/>
    </xf>
    <xf numFmtId="0" fontId="10" fillId="0" borderId="0" xfId="0" applyFont="1" applyAlignment="1">
      <alignment horizontal="right" vertical="center"/>
    </xf>
    <xf numFmtId="38" fontId="10" fillId="5" borderId="0" xfId="1" applyFont="1" applyFill="1">
      <alignment vertical="center"/>
    </xf>
    <xf numFmtId="3" fontId="10" fillId="0" borderId="4" xfId="0" applyNumberFormat="1" applyFont="1" applyFill="1" applyBorder="1" applyAlignment="1">
      <alignment vertical="center"/>
    </xf>
    <xf numFmtId="0" fontId="10" fillId="0" borderId="3" xfId="0" applyFont="1" applyFill="1" applyBorder="1" applyAlignment="1">
      <alignment vertical="center"/>
    </xf>
    <xf numFmtId="0" fontId="0" fillId="0" borderId="0" xfId="0" applyFill="1">
      <alignment vertical="center"/>
    </xf>
    <xf numFmtId="0" fontId="10" fillId="0" borderId="2" xfId="0" applyFont="1" applyFill="1" applyBorder="1">
      <alignment vertical="center"/>
    </xf>
    <xf numFmtId="0" fontId="10" fillId="0" borderId="10" xfId="0" applyFont="1" applyFill="1" applyBorder="1">
      <alignment vertical="center"/>
    </xf>
    <xf numFmtId="0" fontId="8" fillId="0" borderId="1" xfId="0" applyFont="1" applyFill="1" applyBorder="1" applyAlignment="1">
      <alignment horizontal="center" vertical="center"/>
    </xf>
    <xf numFmtId="176" fontId="0" fillId="0" borderId="0" xfId="0" applyNumberFormat="1" applyFill="1">
      <alignment vertical="center"/>
    </xf>
    <xf numFmtId="38" fontId="6" fillId="0" borderId="0" xfId="1" applyFont="1" applyFill="1">
      <alignment vertical="center"/>
    </xf>
    <xf numFmtId="0" fontId="0" fillId="0" borderId="0" xfId="0" applyFill="1" applyAlignment="1">
      <alignment horizontal="center" vertical="center"/>
    </xf>
    <xf numFmtId="0" fontId="10" fillId="2" borderId="19"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1" xfId="0" applyFont="1" applyFill="1" applyBorder="1">
      <alignment vertical="center"/>
    </xf>
    <xf numFmtId="0" fontId="10" fillId="0" borderId="24"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lignment vertical="center"/>
    </xf>
    <xf numFmtId="0" fontId="10" fillId="0" borderId="10" xfId="0" applyFont="1" applyFill="1" applyBorder="1" applyAlignment="1">
      <alignment horizontal="right" vertical="center"/>
    </xf>
    <xf numFmtId="0" fontId="10" fillId="0" borderId="0" xfId="0" applyFont="1" applyFill="1" applyAlignment="1">
      <alignment horizontal="center" vertical="center"/>
    </xf>
    <xf numFmtId="0" fontId="10" fillId="0" borderId="0" xfId="0" applyFont="1" applyFill="1" applyAlignment="1">
      <alignment vertical="center" shrinkToFit="1"/>
    </xf>
    <xf numFmtId="0" fontId="10" fillId="0" borderId="0" xfId="0" applyFont="1" applyFill="1" applyAlignment="1">
      <alignment vertical="center" wrapText="1" shrinkToFit="1"/>
    </xf>
    <xf numFmtId="38" fontId="10" fillId="0" borderId="0" xfId="1" applyFont="1" applyFill="1" applyBorder="1" applyAlignment="1">
      <alignment vertical="center" shrinkToFit="1"/>
    </xf>
    <xf numFmtId="0" fontId="10" fillId="0" borderId="0" xfId="0" applyFont="1" applyFill="1" applyAlignment="1">
      <alignment horizontal="center" vertical="center" shrinkToFit="1"/>
    </xf>
    <xf numFmtId="0" fontId="10" fillId="0" borderId="0" xfId="0" applyFont="1" applyFill="1">
      <alignment vertical="center"/>
    </xf>
    <xf numFmtId="0" fontId="10" fillId="0" borderId="0" xfId="0" applyFont="1" applyFill="1" applyBorder="1" applyAlignment="1">
      <alignment vertical="center" shrinkToFit="1"/>
    </xf>
    <xf numFmtId="0" fontId="10" fillId="0" borderId="7" xfId="0" applyFont="1" applyFill="1" applyBorder="1" applyAlignment="1">
      <alignment vertical="center" wrapText="1"/>
    </xf>
    <xf numFmtId="0" fontId="10" fillId="0" borderId="3" xfId="0" applyFont="1" applyFill="1" applyBorder="1" applyAlignment="1">
      <alignment horizontal="right" vertical="center" wrapText="1"/>
    </xf>
    <xf numFmtId="0" fontId="10" fillId="0" borderId="9" xfId="0" applyFont="1" applyFill="1" applyBorder="1" applyAlignment="1">
      <alignment vertical="center"/>
    </xf>
    <xf numFmtId="0" fontId="10" fillId="0" borderId="6"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vertical="center"/>
    </xf>
    <xf numFmtId="0" fontId="10" fillId="0" borderId="4" xfId="0" applyFont="1" applyFill="1" applyBorder="1" applyAlignment="1">
      <alignment vertical="center"/>
    </xf>
    <xf numFmtId="0" fontId="10" fillId="0" borderId="15" xfId="0" applyFont="1" applyFill="1" applyBorder="1" applyAlignment="1">
      <alignment horizontal="left" vertical="center" wrapText="1"/>
    </xf>
    <xf numFmtId="0" fontId="10" fillId="0" borderId="10" xfId="0" applyFont="1" applyFill="1" applyBorder="1" applyAlignment="1">
      <alignment horizontal="right" vertical="center" wrapText="1"/>
    </xf>
    <xf numFmtId="0" fontId="10" fillId="0" borderId="15" xfId="0" applyFont="1" applyFill="1" applyBorder="1" applyAlignment="1">
      <alignment horizontal="right" vertical="center" wrapText="1"/>
    </xf>
    <xf numFmtId="0" fontId="10" fillId="0" borderId="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3" xfId="0" applyFont="1" applyFill="1" applyBorder="1" applyAlignment="1">
      <alignment vertical="center"/>
    </xf>
    <xf numFmtId="3" fontId="10" fillId="0" borderId="0" xfId="0" applyNumberFormat="1" applyFont="1">
      <alignment vertical="center"/>
    </xf>
    <xf numFmtId="0" fontId="10" fillId="0" borderId="0" xfId="0" applyFont="1" applyFill="1" applyBorder="1" applyAlignment="1">
      <alignment horizontal="right" vertical="center"/>
    </xf>
    <xf numFmtId="0" fontId="10" fillId="0" borderId="12" xfId="0" applyFont="1" applyFill="1" applyBorder="1">
      <alignment vertical="center"/>
    </xf>
    <xf numFmtId="0" fontId="10" fillId="0" borderId="0" xfId="0" applyFont="1" applyBorder="1" applyAlignment="1">
      <alignment horizontal="right" vertical="center"/>
    </xf>
    <xf numFmtId="0" fontId="10" fillId="0" borderId="0" xfId="0" applyFont="1" applyFill="1" applyAlignment="1">
      <alignment horizontal="right" vertical="center" shrinkToFit="1"/>
    </xf>
    <xf numFmtId="0" fontId="10" fillId="0" borderId="0" xfId="0" applyFont="1" applyAlignment="1">
      <alignment horizontal="right" vertical="center" shrinkToFit="1"/>
    </xf>
    <xf numFmtId="0" fontId="11" fillId="0" borderId="0" xfId="0" applyFont="1" applyFill="1" applyAlignment="1">
      <alignment vertical="center" wrapText="1"/>
    </xf>
    <xf numFmtId="0" fontId="10" fillId="0" borderId="0" xfId="0" applyFont="1" applyFill="1" applyBorder="1" applyAlignment="1">
      <alignment horizontal="right" vertical="center" wrapText="1"/>
    </xf>
    <xf numFmtId="3" fontId="10" fillId="0" borderId="0" xfId="0" applyNumberFormat="1" applyFont="1" applyFill="1" applyBorder="1">
      <alignment vertical="center"/>
    </xf>
    <xf numFmtId="0" fontId="0" fillId="0" borderId="0" xfId="0" applyFont="1" applyFill="1">
      <alignment vertical="center"/>
    </xf>
    <xf numFmtId="0" fontId="10" fillId="0" borderId="1" xfId="0"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right" vertical="center"/>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4"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11" xfId="0" applyFont="1" applyFill="1" applyBorder="1" applyAlignment="1">
      <alignment horizontal="right" vertical="center"/>
    </xf>
    <xf numFmtId="0" fontId="10" fillId="0" borderId="1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0" fillId="0" borderId="4" xfId="0" applyNumberFormat="1" applyFont="1" applyFill="1" applyBorder="1" applyAlignment="1">
      <alignment horizontal="right" vertical="center"/>
    </xf>
    <xf numFmtId="38" fontId="10" fillId="0" borderId="7" xfId="1" applyFont="1" applyFill="1" applyBorder="1">
      <alignment vertical="center"/>
    </xf>
    <xf numFmtId="49" fontId="10" fillId="0" borderId="7" xfId="1" applyNumberFormat="1" applyFont="1" applyFill="1" applyBorder="1" applyAlignment="1">
      <alignment horizontal="right" vertical="center"/>
    </xf>
    <xf numFmtId="0" fontId="0" fillId="2" borderId="1" xfId="0" applyFont="1" applyFill="1" applyBorder="1" applyAlignment="1">
      <alignment horizontal="center" vertical="center"/>
    </xf>
    <xf numFmtId="0" fontId="10" fillId="0" borderId="4" xfId="0" applyFont="1" applyFill="1" applyBorder="1">
      <alignment vertical="center"/>
    </xf>
    <xf numFmtId="0" fontId="10" fillId="0" borderId="3" xfId="0" applyFont="1" applyFill="1" applyBorder="1">
      <alignment vertical="center"/>
    </xf>
    <xf numFmtId="0" fontId="10" fillId="0" borderId="8" xfId="0" applyFont="1" applyFill="1" applyBorder="1" applyAlignment="1">
      <alignment vertical="center" wrapText="1"/>
    </xf>
    <xf numFmtId="0" fontId="10" fillId="0" borderId="5" xfId="0" applyFont="1" applyFill="1" applyBorder="1" applyAlignment="1">
      <alignment vertical="center"/>
    </xf>
    <xf numFmtId="0" fontId="13" fillId="0" borderId="1" xfId="0" applyFont="1" applyFill="1" applyBorder="1">
      <alignment vertical="center"/>
    </xf>
    <xf numFmtId="0" fontId="0" fillId="0" borderId="6" xfId="0" applyFont="1" applyFill="1" applyBorder="1">
      <alignment vertical="center"/>
    </xf>
    <xf numFmtId="38" fontId="0" fillId="0" borderId="1" xfId="1" applyFont="1" applyFill="1" applyBorder="1">
      <alignment vertical="center"/>
    </xf>
    <xf numFmtId="176" fontId="0" fillId="0" borderId="0" xfId="0" applyNumberFormat="1" applyFont="1" applyFill="1">
      <alignment vertical="center"/>
    </xf>
    <xf numFmtId="0" fontId="10" fillId="0" borderId="1" xfId="0" applyFont="1"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right" vertical="center" shrinkToFit="1"/>
    </xf>
    <xf numFmtId="38" fontId="10" fillId="0" borderId="1" xfId="1" applyFont="1" applyFill="1" applyBorder="1" applyAlignment="1">
      <alignment vertical="center" shrinkToFit="1"/>
    </xf>
    <xf numFmtId="0" fontId="10" fillId="0" borderId="2" xfId="0" applyFont="1" applyFill="1" applyBorder="1" applyAlignment="1">
      <alignment vertical="center" shrinkToFit="1"/>
    </xf>
    <xf numFmtId="38" fontId="0" fillId="0" borderId="0" xfId="1" applyFont="1" applyFill="1">
      <alignment vertical="center"/>
    </xf>
    <xf numFmtId="0" fontId="10" fillId="0" borderId="13" xfId="0" applyFont="1" applyFill="1" applyBorder="1" applyAlignment="1">
      <alignment horizontal="right" vertical="center" shrinkToFit="1"/>
    </xf>
    <xf numFmtId="0" fontId="10" fillId="0" borderId="4" xfId="0" applyFont="1" applyFill="1" applyBorder="1" applyAlignment="1">
      <alignment horizontal="right" vertical="center" shrinkToFit="1"/>
    </xf>
    <xf numFmtId="0" fontId="13" fillId="0" borderId="2" xfId="0" applyFont="1" applyFill="1" applyBorder="1" applyAlignment="1">
      <alignment vertical="center" shrinkToFit="1"/>
    </xf>
    <xf numFmtId="0" fontId="10" fillId="0" borderId="0" xfId="0" applyFont="1" applyFill="1" applyBorder="1" applyAlignment="1">
      <alignment vertical="center" wrapText="1"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right"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3" fontId="10" fillId="0" borderId="0" xfId="1" applyNumberFormat="1" applyFont="1" applyFill="1" applyBorder="1" applyAlignment="1">
      <alignment vertical="center" shrinkToFit="1"/>
    </xf>
    <xf numFmtId="0" fontId="10" fillId="0" borderId="12" xfId="0" applyFont="1" applyFill="1" applyBorder="1" applyAlignment="1">
      <alignment horizontal="left" vertical="center"/>
    </xf>
    <xf numFmtId="0" fontId="10" fillId="0" borderId="10" xfId="0" applyFont="1" applyFill="1" applyBorder="1" applyAlignment="1">
      <alignment vertical="center" shrinkToFit="1"/>
    </xf>
    <xf numFmtId="0" fontId="10" fillId="0" borderId="6" xfId="0" applyFont="1" applyFill="1" applyBorder="1" applyAlignment="1">
      <alignment horizontal="center" vertical="center" shrinkToFit="1"/>
    </xf>
    <xf numFmtId="0" fontId="10" fillId="0" borderId="6" xfId="0" applyFont="1" applyFill="1" applyBorder="1" applyAlignment="1">
      <alignment horizontal="right" vertical="center" shrinkToFit="1"/>
    </xf>
    <xf numFmtId="0" fontId="10" fillId="0" borderId="1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3" fontId="10" fillId="0" borderId="1" xfId="1" applyNumberFormat="1" applyFont="1" applyFill="1" applyBorder="1" applyAlignment="1">
      <alignment vertical="center" shrinkToFit="1"/>
    </xf>
    <xf numFmtId="1" fontId="10" fillId="0" borderId="1" xfId="0" applyNumberFormat="1" applyFont="1" applyFill="1" applyBorder="1" applyAlignment="1">
      <alignment horizontal="right" vertical="center"/>
    </xf>
    <xf numFmtId="3" fontId="10" fillId="0" borderId="10" xfId="1" applyNumberFormat="1" applyFont="1" applyFill="1" applyBorder="1" applyAlignment="1">
      <alignment vertical="center" shrinkToFit="1"/>
    </xf>
    <xf numFmtId="3" fontId="10" fillId="0" borderId="1" xfId="1" applyNumberFormat="1" applyFont="1" applyFill="1" applyBorder="1">
      <alignment vertical="center"/>
    </xf>
    <xf numFmtId="3" fontId="10" fillId="0" borderId="1" xfId="0" applyNumberFormat="1" applyFont="1" applyFill="1" applyBorder="1">
      <alignment vertical="center"/>
    </xf>
    <xf numFmtId="0" fontId="0" fillId="0" borderId="0" xfId="0" applyFont="1">
      <alignment vertical="center"/>
    </xf>
    <xf numFmtId="0" fontId="10" fillId="0" borderId="12" xfId="0" applyFont="1" applyFill="1" applyBorder="1" applyAlignment="1">
      <alignment horizontal="left" vertical="center" wrapText="1"/>
    </xf>
    <xf numFmtId="0" fontId="0" fillId="2" borderId="0" xfId="0" applyFont="1" applyFill="1">
      <alignment vertical="center"/>
    </xf>
    <xf numFmtId="0" fontId="0" fillId="6" borderId="0" xfId="0" applyFont="1" applyFill="1">
      <alignment vertical="center"/>
    </xf>
    <xf numFmtId="3" fontId="10" fillId="0" borderId="1" xfId="1" applyNumberFormat="1" applyFont="1" applyFill="1" applyBorder="1" applyAlignment="1">
      <alignment vertical="center"/>
    </xf>
    <xf numFmtId="3" fontId="10" fillId="0" borderId="2" xfId="1" applyNumberFormat="1" applyFont="1" applyFill="1" applyBorder="1">
      <alignment vertical="center"/>
    </xf>
    <xf numFmtId="3" fontId="10" fillId="0" borderId="7" xfId="1" applyNumberFormat="1" applyFont="1" applyFill="1" applyBorder="1">
      <alignment vertical="center"/>
    </xf>
    <xf numFmtId="38" fontId="0" fillId="0" borderId="0" xfId="1"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5" borderId="0" xfId="0" applyFont="1" applyFill="1">
      <alignment vertical="center"/>
    </xf>
    <xf numFmtId="0" fontId="14" fillId="0" borderId="0" xfId="0" applyFont="1" applyFill="1">
      <alignment vertical="center"/>
    </xf>
    <xf numFmtId="0" fontId="10" fillId="0" borderId="6" xfId="0" applyFont="1" applyBorder="1" applyAlignment="1">
      <alignment horizontal="center" vertical="center"/>
    </xf>
    <xf numFmtId="0" fontId="10" fillId="0" borderId="6" xfId="0" applyFont="1" applyFill="1" applyBorder="1" applyAlignment="1">
      <alignment horizontal="left" vertical="center"/>
    </xf>
    <xf numFmtId="0" fontId="10" fillId="0" borderId="6" xfId="0" applyFont="1" applyFill="1" applyBorder="1" applyAlignment="1">
      <alignment horizontal="right" vertical="center"/>
    </xf>
    <xf numFmtId="177" fontId="10" fillId="0" borderId="6" xfId="0" applyNumberFormat="1" applyFont="1" applyFill="1" applyBorder="1">
      <alignment vertical="center"/>
    </xf>
    <xf numFmtId="0" fontId="10" fillId="0" borderId="1" xfId="0" applyFont="1" applyBorder="1">
      <alignment vertical="center"/>
    </xf>
    <xf numFmtId="177" fontId="10" fillId="0" borderId="0" xfId="0" applyNumberFormat="1" applyFont="1" applyFill="1" applyBorder="1">
      <alignment vertical="center"/>
    </xf>
    <xf numFmtId="177" fontId="10" fillId="5" borderId="0" xfId="0" applyNumberFormat="1" applyFont="1" applyFill="1" applyBorder="1">
      <alignment vertical="center"/>
    </xf>
    <xf numFmtId="177" fontId="10" fillId="5" borderId="6" xfId="0" applyNumberFormat="1" applyFont="1" applyFill="1" applyBorder="1">
      <alignment vertical="center"/>
    </xf>
    <xf numFmtId="3" fontId="10" fillId="0" borderId="1" xfId="0" applyNumberFormat="1" applyFont="1" applyFill="1" applyBorder="1" applyAlignment="1">
      <alignment vertical="center"/>
    </xf>
    <xf numFmtId="3" fontId="10" fillId="0" borderId="21" xfId="0" applyNumberFormat="1" applyFont="1" applyFill="1" applyBorder="1" applyAlignment="1">
      <alignment vertical="center"/>
    </xf>
    <xf numFmtId="0" fontId="0" fillId="0" borderId="0" xfId="0" applyFont="1" applyFill="1" applyBorder="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4" xfId="0"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0" fillId="2" borderId="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 xfId="0" applyFont="1" applyFill="1" applyBorder="1" applyAlignment="1">
      <alignment horizontal="center" vertical="center"/>
    </xf>
    <xf numFmtId="0" fontId="10" fillId="0" borderId="1" xfId="0" applyFont="1" applyFill="1" applyBorder="1" applyAlignment="1">
      <alignment horizontal="right" vertical="center"/>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0" xfId="0" applyFont="1" applyFill="1" applyBorder="1" applyAlignment="1">
      <alignment vertical="center"/>
    </xf>
    <xf numFmtId="0" fontId="10" fillId="0" borderId="1" xfId="0" applyFont="1" applyFill="1" applyBorder="1" applyAlignment="1">
      <alignment vertical="center"/>
    </xf>
    <xf numFmtId="38" fontId="0" fillId="2" borderId="1" xfId="1" applyFont="1" applyFill="1" applyBorder="1" applyAlignment="1">
      <alignment horizontal="center" vertical="center" wrapText="1"/>
    </xf>
    <xf numFmtId="38" fontId="0" fillId="2" borderId="1" xfId="1"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0" fillId="2" borderId="1" xfId="0" applyFont="1" applyFill="1" applyBorder="1" applyAlignment="1">
      <alignment horizontal="center" vertical="center"/>
    </xf>
    <xf numFmtId="38" fontId="10" fillId="2" borderId="1" xfId="1" applyFont="1" applyFill="1" applyBorder="1" applyAlignment="1">
      <alignment horizontal="center" vertical="center" wrapText="1"/>
    </xf>
    <xf numFmtId="38" fontId="10" fillId="2" borderId="1" xfId="1" applyFont="1" applyFill="1" applyBorder="1" applyAlignment="1">
      <alignment horizontal="center" vertical="center"/>
    </xf>
    <xf numFmtId="0" fontId="8"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38" fontId="6" fillId="2" borderId="1" xfId="1" applyFont="1" applyFill="1" applyBorder="1" applyAlignment="1">
      <alignment horizontal="center" vertical="center"/>
    </xf>
    <xf numFmtId="0" fontId="0" fillId="0" borderId="9"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3"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3" borderId="2" xfId="0"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Font="1" applyBorder="1" applyAlignment="1">
      <alignment vertical="center" shrinkToFit="1"/>
    </xf>
    <xf numFmtId="0" fontId="0" fillId="0" borderId="4" xfId="0" applyFont="1" applyBorder="1" applyAlignment="1">
      <alignment vertical="center" shrinkToFit="1"/>
    </xf>
    <xf numFmtId="0" fontId="10" fillId="2" borderId="2"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3" xfId="0" applyFont="1" applyFill="1" applyBorder="1" applyAlignment="1">
      <alignment horizontal="left" vertical="center"/>
    </xf>
    <xf numFmtId="0" fontId="10" fillId="0" borderId="1" xfId="0" applyFont="1" applyFill="1" applyBorder="1" applyAlignment="1">
      <alignment horizontal="left" vertical="center" wrapText="1" shrinkToFit="1"/>
    </xf>
    <xf numFmtId="0" fontId="10" fillId="0" borderId="1" xfId="0" applyFont="1" applyFill="1" applyBorder="1" applyAlignment="1">
      <alignment horizontal="left"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38" fontId="10" fillId="2" borderId="7" xfId="1" applyFont="1" applyFill="1" applyBorder="1" applyAlignment="1">
      <alignment horizontal="center" vertical="center" wrapText="1" shrinkToFit="1"/>
    </xf>
    <xf numFmtId="38" fontId="10" fillId="2" borderId="10" xfId="1"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38" fontId="10" fillId="2" borderId="1" xfId="1" applyFont="1" applyFill="1" applyBorder="1" applyAlignment="1">
      <alignment horizontal="center" vertical="center" wrapText="1"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1" xfId="0" applyFont="1" applyFill="1" applyBorder="1" applyAlignment="1">
      <alignment horizontal="left" vertical="center" wrapText="1" shrinkToFit="1"/>
    </xf>
    <xf numFmtId="0" fontId="10" fillId="0" borderId="15" xfId="0" applyFont="1" applyFill="1" applyBorder="1" applyAlignment="1">
      <alignment horizontal="left" vertical="center" wrapText="1" shrinkToFit="1"/>
    </xf>
    <xf numFmtId="0" fontId="10" fillId="0" borderId="30" xfId="0" applyFont="1" applyFill="1" applyBorder="1" applyAlignment="1">
      <alignment horizontal="left" vertical="center" wrapText="1" shrinkToFit="1"/>
    </xf>
    <xf numFmtId="0" fontId="10" fillId="0" borderId="14" xfId="0" applyFont="1" applyFill="1" applyBorder="1" applyAlignment="1">
      <alignment horizontal="left" vertical="center" wrapText="1" shrinkToFit="1"/>
    </xf>
    <xf numFmtId="0" fontId="10" fillId="0" borderId="1" xfId="0" applyFont="1" applyFill="1" applyBorder="1" applyAlignment="1">
      <alignment horizontal="center" vertical="center" shrinkToFit="1"/>
    </xf>
    <xf numFmtId="0" fontId="10" fillId="0" borderId="6" xfId="0" applyFont="1" applyBorder="1" applyAlignment="1">
      <alignment horizontal="left" vertical="center"/>
    </xf>
    <xf numFmtId="0" fontId="10" fillId="0" borderId="4"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xf>
    <xf numFmtId="38" fontId="10" fillId="2" borderId="7" xfId="1" applyFont="1" applyFill="1" applyBorder="1" applyAlignment="1">
      <alignment horizontal="center" vertical="center" wrapText="1"/>
    </xf>
    <xf numFmtId="38" fontId="10" fillId="2" borderId="10" xfId="1"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9" xfId="0" applyFont="1" applyFill="1" applyBorder="1" applyAlignment="1">
      <alignment vertical="center" wrapText="1"/>
    </xf>
    <xf numFmtId="0" fontId="10" fillId="0" borderId="11"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2" xfId="0" applyFont="1" applyFill="1" applyBorder="1" applyAlignment="1">
      <alignment horizontal="right" vertical="center"/>
    </xf>
    <xf numFmtId="0" fontId="10" fillId="0" borderId="2" xfId="0" applyFont="1" applyFill="1" applyBorder="1" applyAlignment="1">
      <alignment horizontal="right" vertical="center"/>
    </xf>
    <xf numFmtId="0" fontId="10" fillId="0" borderId="7" xfId="0" applyFont="1" applyFill="1" applyBorder="1" applyAlignment="1">
      <alignment vertical="center" wrapText="1"/>
    </xf>
    <xf numFmtId="0" fontId="10" fillId="0" borderId="1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right" vertical="center"/>
    </xf>
    <xf numFmtId="0" fontId="10" fillId="0" borderId="15" xfId="0" applyFont="1" applyFill="1" applyBorder="1" applyAlignment="1">
      <alignment horizontal="right" vertical="center"/>
    </xf>
    <xf numFmtId="0" fontId="10" fillId="0" borderId="13" xfId="0" applyFont="1" applyFill="1" applyBorder="1" applyAlignment="1">
      <alignment horizontal="right" vertical="center"/>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1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2" borderId="11" xfId="0" applyFont="1" applyFill="1" applyBorder="1" applyAlignment="1">
      <alignment horizontal="left" vertical="center"/>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38" fontId="7" fillId="2" borderId="17" xfId="1" applyFont="1" applyFill="1" applyBorder="1" applyAlignment="1">
      <alignment horizontal="center" vertical="center" wrapText="1"/>
    </xf>
    <xf numFmtId="38" fontId="7" fillId="2" borderId="1" xfId="1" applyFont="1" applyFill="1" applyBorder="1" applyAlignment="1">
      <alignment horizontal="center" vertical="center"/>
    </xf>
    <xf numFmtId="0" fontId="10" fillId="0" borderId="21" xfId="0" applyFont="1" applyFill="1" applyBorder="1" applyAlignment="1">
      <alignment horizontal="left" vertical="center"/>
    </xf>
    <xf numFmtId="3" fontId="10" fillId="0" borderId="9" xfId="0" applyNumberFormat="1" applyFont="1" applyFill="1" applyBorder="1" applyAlignment="1">
      <alignment horizontal="right" vertical="center"/>
    </xf>
    <xf numFmtId="3" fontId="10" fillId="0" borderId="5" xfId="0" applyNumberFormat="1" applyFont="1" applyFill="1" applyBorder="1" applyAlignment="1">
      <alignment horizontal="right" vertical="center"/>
    </xf>
    <xf numFmtId="3" fontId="10" fillId="0" borderId="2" xfId="0" applyNumberFormat="1" applyFont="1" applyFill="1" applyBorder="1" applyAlignment="1">
      <alignment horizontal="right" vertical="center"/>
    </xf>
    <xf numFmtId="3" fontId="10" fillId="0" borderId="4" xfId="0" applyNumberFormat="1" applyFont="1" applyFill="1" applyBorder="1" applyAlignment="1">
      <alignment horizontal="right" vertical="center"/>
    </xf>
    <xf numFmtId="0" fontId="10" fillId="0" borderId="22" xfId="0" applyFont="1" applyFill="1" applyBorder="1" applyAlignment="1">
      <alignment horizontal="right" vertical="center"/>
    </xf>
    <xf numFmtId="0" fontId="10" fillId="0" borderId="23" xfId="0" applyFont="1" applyFill="1" applyBorder="1" applyAlignment="1">
      <alignment horizontal="right" vertical="center"/>
    </xf>
    <xf numFmtId="0" fontId="10" fillId="0" borderId="9" xfId="0" applyFont="1" applyFill="1" applyBorder="1" applyAlignment="1">
      <alignment horizontal="right" vertical="center"/>
    </xf>
    <xf numFmtId="0" fontId="10" fillId="0" borderId="5"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0"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509587</xdr:colOff>
      <xdr:row>6</xdr:row>
      <xdr:rowOff>276225</xdr:rowOff>
    </xdr:from>
    <xdr:to>
      <xdr:col>9</xdr:col>
      <xdr:colOff>564015</xdr:colOff>
      <xdr:row>8</xdr:row>
      <xdr:rowOff>16669</xdr:rowOff>
    </xdr:to>
    <xdr:sp macro="" textlink="">
      <xdr:nvSpPr>
        <xdr:cNvPr id="2" name="正方形/長方形 1"/>
        <xdr:cNvSpPr/>
      </xdr:nvSpPr>
      <xdr:spPr>
        <a:xfrm>
          <a:off x="6045993" y="2371725"/>
          <a:ext cx="5102678" cy="4548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600">
              <a:solidFill>
                <a:schemeClr val="dk1"/>
              </a:solidFill>
              <a:latin typeface="+mn-lt"/>
              <a:ea typeface="+mn-ea"/>
              <a:cs typeface="+mn-cs"/>
            </a:rPr>
            <a:t>網掛け部分は、</a:t>
          </a:r>
          <a:r>
            <a:rPr kumimoji="1" lang="ja-JP" altLang="en-US" sz="1600"/>
            <a:t>上越市では使用しません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CH40"/>
  <sheetViews>
    <sheetView tabSelected="1" view="pageBreakPreview" zoomScale="50" zoomScaleNormal="75" zoomScaleSheetLayoutView="50" zoomScalePageLayoutView="70" workbookViewId="0">
      <selection activeCell="C15" sqref="C15"/>
    </sheetView>
  </sheetViews>
  <sheetFormatPr defaultRowHeight="30.75" customHeight="1" x14ac:dyDescent="0.15"/>
  <cols>
    <col min="1" max="2" width="13.875" style="1" customWidth="1"/>
    <col min="3" max="3" width="71.125" style="31" bestFit="1" customWidth="1"/>
    <col min="4" max="4" width="44.5" style="31" bestFit="1" customWidth="1"/>
    <col min="5" max="5" width="56.25" style="31" bestFit="1" customWidth="1"/>
    <col min="6" max="6" width="56.625" style="31" bestFit="1" customWidth="1"/>
    <col min="7" max="7" width="44.375" style="31" bestFit="1" customWidth="1"/>
    <col min="8" max="8" width="13.875" style="9" customWidth="1"/>
    <col min="9" max="9" width="13.875" style="1" customWidth="1"/>
    <col min="10" max="10" width="2.5" style="13" customWidth="1"/>
    <col min="11" max="16384" width="9" style="31"/>
  </cols>
  <sheetData>
    <row r="1" spans="1:86" ht="33" customHeight="1" x14ac:dyDescent="0.15">
      <c r="A1" s="35" t="s">
        <v>163</v>
      </c>
      <c r="B1" s="29"/>
      <c r="C1" s="30"/>
      <c r="D1" s="30"/>
      <c r="E1" s="30"/>
      <c r="F1" s="30"/>
    </row>
    <row r="2" spans="1:86" ht="32.25" customHeight="1" x14ac:dyDescent="0.15">
      <c r="A2" s="220" t="s">
        <v>2</v>
      </c>
      <c r="B2" s="221"/>
      <c r="C2" s="205" t="s">
        <v>3</v>
      </c>
      <c r="D2" s="207" t="s">
        <v>4</v>
      </c>
      <c r="E2" s="207"/>
      <c r="F2" s="207"/>
      <c r="G2" s="207"/>
      <c r="H2" s="218" t="s">
        <v>455</v>
      </c>
      <c r="I2" s="207" t="s">
        <v>8</v>
      </c>
    </row>
    <row r="3" spans="1:86" ht="32.25" customHeight="1" x14ac:dyDescent="0.15">
      <c r="A3" s="131" t="s">
        <v>0</v>
      </c>
      <c r="B3" s="131" t="s">
        <v>1</v>
      </c>
      <c r="C3" s="206"/>
      <c r="D3" s="207"/>
      <c r="E3" s="207"/>
      <c r="F3" s="207"/>
      <c r="G3" s="207"/>
      <c r="H3" s="219"/>
      <c r="I3" s="207"/>
    </row>
    <row r="4" spans="1:86" ht="32.25" customHeight="1" x14ac:dyDescent="0.15">
      <c r="A4" s="108" t="s">
        <v>70</v>
      </c>
      <c r="B4" s="108">
        <v>1111</v>
      </c>
      <c r="C4" s="52" t="s">
        <v>152</v>
      </c>
      <c r="D4" s="209" t="s">
        <v>503</v>
      </c>
      <c r="E4" s="85" t="s">
        <v>504</v>
      </c>
      <c r="F4" s="90"/>
      <c r="G4" s="60"/>
      <c r="H4" s="129">
        <v>1176</v>
      </c>
      <c r="I4" s="110" t="s">
        <v>9</v>
      </c>
      <c r="J4" s="65"/>
      <c r="K4" s="61"/>
    </row>
    <row r="5" spans="1:86" ht="32.25" customHeight="1" x14ac:dyDescent="0.15">
      <c r="A5" s="108" t="s">
        <v>70</v>
      </c>
      <c r="B5" s="108">
        <v>2111</v>
      </c>
      <c r="C5" s="52" t="s">
        <v>85</v>
      </c>
      <c r="D5" s="210"/>
      <c r="E5" s="93" t="s">
        <v>514</v>
      </c>
      <c r="F5" s="90" t="s">
        <v>483</v>
      </c>
      <c r="G5" s="121" t="s">
        <v>480</v>
      </c>
      <c r="H5" s="129">
        <v>39</v>
      </c>
      <c r="I5" s="110" t="s">
        <v>10</v>
      </c>
      <c r="J5" s="65"/>
      <c r="K5" s="66"/>
    </row>
    <row r="6" spans="1:86" ht="32.25" customHeight="1" x14ac:dyDescent="0.15">
      <c r="A6" s="108" t="s">
        <v>70</v>
      </c>
      <c r="B6" s="108">
        <v>1211</v>
      </c>
      <c r="C6" s="52" t="s">
        <v>86</v>
      </c>
      <c r="D6" s="211"/>
      <c r="E6" s="85" t="s">
        <v>506</v>
      </c>
      <c r="F6" s="132"/>
      <c r="G6" s="133"/>
      <c r="H6" s="129">
        <v>2349</v>
      </c>
      <c r="I6" s="110" t="s">
        <v>9</v>
      </c>
      <c r="J6" s="65"/>
      <c r="K6" s="61"/>
    </row>
    <row r="7" spans="1:86" ht="32.25" customHeight="1" x14ac:dyDescent="0.15">
      <c r="A7" s="108" t="s">
        <v>70</v>
      </c>
      <c r="B7" s="108">
        <v>2211</v>
      </c>
      <c r="C7" s="52" t="s">
        <v>87</v>
      </c>
      <c r="D7" s="211"/>
      <c r="E7" s="93" t="s">
        <v>515</v>
      </c>
      <c r="F7" s="132" t="s">
        <v>483</v>
      </c>
      <c r="G7" s="121" t="s">
        <v>481</v>
      </c>
      <c r="H7" s="129">
        <v>77</v>
      </c>
      <c r="I7" s="110" t="s">
        <v>10</v>
      </c>
      <c r="J7" s="65"/>
      <c r="K7" s="66"/>
    </row>
    <row r="8" spans="1:86" ht="32.25" customHeight="1" x14ac:dyDescent="0.15">
      <c r="A8" s="108" t="s">
        <v>70</v>
      </c>
      <c r="B8" s="108">
        <v>1321</v>
      </c>
      <c r="C8" s="52" t="s">
        <v>88</v>
      </c>
      <c r="D8" s="211"/>
      <c r="E8" s="134" t="s">
        <v>505</v>
      </c>
      <c r="F8" s="132"/>
      <c r="G8" s="133"/>
      <c r="H8" s="129">
        <v>3727</v>
      </c>
      <c r="I8" s="110" t="s">
        <v>9</v>
      </c>
      <c r="J8" s="65"/>
      <c r="K8" s="61"/>
    </row>
    <row r="9" spans="1:86" ht="32.25" customHeight="1" x14ac:dyDescent="0.15">
      <c r="A9" s="108" t="s">
        <v>70</v>
      </c>
      <c r="B9" s="108">
        <v>2321</v>
      </c>
      <c r="C9" s="52" t="s">
        <v>89</v>
      </c>
      <c r="D9" s="212"/>
      <c r="E9" s="93" t="s">
        <v>516</v>
      </c>
      <c r="F9" s="135" t="s">
        <v>483</v>
      </c>
      <c r="G9" s="124" t="s">
        <v>482</v>
      </c>
      <c r="H9" s="129">
        <v>123</v>
      </c>
      <c r="I9" s="110" t="s">
        <v>10</v>
      </c>
      <c r="J9" s="65"/>
      <c r="K9" s="66"/>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row>
    <row r="10" spans="1:86" ht="32.25" customHeight="1" x14ac:dyDescent="0.15">
      <c r="A10" s="108" t="s">
        <v>159</v>
      </c>
      <c r="B10" s="108" t="s">
        <v>484</v>
      </c>
      <c r="C10" s="52" t="s">
        <v>471</v>
      </c>
      <c r="D10" s="209" t="s">
        <v>472</v>
      </c>
      <c r="E10" s="115" t="s">
        <v>315</v>
      </c>
      <c r="F10" s="109"/>
      <c r="G10" s="86" t="s">
        <v>473</v>
      </c>
      <c r="H10" s="130">
        <v>-12</v>
      </c>
      <c r="I10" s="110" t="s">
        <v>314</v>
      </c>
      <c r="J10" s="65"/>
      <c r="K10" s="66"/>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row>
    <row r="11" spans="1:86" ht="32.25" customHeight="1" x14ac:dyDescent="0.15">
      <c r="A11" s="108" t="s">
        <v>159</v>
      </c>
      <c r="B11" s="108" t="s">
        <v>485</v>
      </c>
      <c r="C11" s="52" t="s">
        <v>490</v>
      </c>
      <c r="D11" s="210"/>
      <c r="E11" s="115" t="s">
        <v>315</v>
      </c>
      <c r="F11" s="90" t="s">
        <v>483</v>
      </c>
      <c r="G11" s="86" t="s">
        <v>474</v>
      </c>
      <c r="H11" s="130" t="s">
        <v>475</v>
      </c>
      <c r="I11" s="110" t="s">
        <v>10</v>
      </c>
      <c r="J11" s="65"/>
      <c r="K11" s="66"/>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row>
    <row r="12" spans="1:86" ht="32.25" customHeight="1" x14ac:dyDescent="0.15">
      <c r="A12" s="108" t="s">
        <v>159</v>
      </c>
      <c r="B12" s="108" t="s">
        <v>486</v>
      </c>
      <c r="C12" s="52" t="s">
        <v>491</v>
      </c>
      <c r="D12" s="210"/>
      <c r="E12" s="115" t="s">
        <v>316</v>
      </c>
      <c r="F12" s="62"/>
      <c r="G12" s="86" t="s">
        <v>476</v>
      </c>
      <c r="H12" s="130" t="s">
        <v>477</v>
      </c>
      <c r="I12" s="110" t="s">
        <v>9</v>
      </c>
      <c r="J12" s="65"/>
      <c r="K12" s="66"/>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row>
    <row r="13" spans="1:86" ht="32.25" customHeight="1" x14ac:dyDescent="0.15">
      <c r="A13" s="108" t="s">
        <v>159</v>
      </c>
      <c r="B13" s="108" t="s">
        <v>487</v>
      </c>
      <c r="C13" s="52" t="s">
        <v>492</v>
      </c>
      <c r="D13" s="210"/>
      <c r="E13" s="115" t="s">
        <v>316</v>
      </c>
      <c r="F13" s="62" t="s">
        <v>483</v>
      </c>
      <c r="G13" s="86" t="s">
        <v>474</v>
      </c>
      <c r="H13" s="130" t="s">
        <v>475</v>
      </c>
      <c r="I13" s="110" t="s">
        <v>10</v>
      </c>
      <c r="J13" s="65"/>
      <c r="K13" s="66"/>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row>
    <row r="14" spans="1:86" ht="32.25" customHeight="1" x14ac:dyDescent="0.15">
      <c r="A14" s="108" t="s">
        <v>159</v>
      </c>
      <c r="B14" s="108" t="s">
        <v>488</v>
      </c>
      <c r="C14" s="52" t="s">
        <v>493</v>
      </c>
      <c r="D14" s="210"/>
      <c r="E14" s="115" t="s">
        <v>317</v>
      </c>
      <c r="F14" s="62"/>
      <c r="G14" s="86" t="s">
        <v>478</v>
      </c>
      <c r="H14" s="130" t="s">
        <v>479</v>
      </c>
      <c r="I14" s="110" t="s">
        <v>9</v>
      </c>
      <c r="J14" s="65"/>
      <c r="K14" s="66"/>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row>
    <row r="15" spans="1:86" ht="32.25" customHeight="1" x14ac:dyDescent="0.15">
      <c r="A15" s="108" t="s">
        <v>159</v>
      </c>
      <c r="B15" s="108" t="s">
        <v>489</v>
      </c>
      <c r="C15" s="52" t="s">
        <v>494</v>
      </c>
      <c r="D15" s="213"/>
      <c r="E15" s="85" t="s">
        <v>317</v>
      </c>
      <c r="F15" s="87" t="s">
        <v>483</v>
      </c>
      <c r="G15" s="86" t="s">
        <v>474</v>
      </c>
      <c r="H15" s="130" t="s">
        <v>475</v>
      </c>
      <c r="I15" s="110" t="s">
        <v>10</v>
      </c>
      <c r="J15" s="65"/>
      <c r="K15" s="66"/>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row>
    <row r="16" spans="1:86" s="50" customFormat="1" ht="32.25" customHeight="1" x14ac:dyDescent="0.15">
      <c r="A16" s="108" t="s">
        <v>159</v>
      </c>
      <c r="B16" s="108">
        <v>6001</v>
      </c>
      <c r="C16" s="52" t="s">
        <v>495</v>
      </c>
      <c r="D16" s="195" t="s">
        <v>502</v>
      </c>
      <c r="E16" s="196" t="s">
        <v>498</v>
      </c>
      <c r="F16" s="196"/>
      <c r="G16" s="121" t="s">
        <v>371</v>
      </c>
      <c r="H16" s="129"/>
      <c r="I16" s="198" t="s">
        <v>314</v>
      </c>
      <c r="J16" s="65"/>
      <c r="K16" s="66"/>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row>
    <row r="17" spans="1:86" s="50" customFormat="1" ht="32.25" customHeight="1" x14ac:dyDescent="0.15">
      <c r="A17" s="108" t="s">
        <v>159</v>
      </c>
      <c r="B17" s="108">
        <v>6003</v>
      </c>
      <c r="C17" s="52" t="s">
        <v>496</v>
      </c>
      <c r="D17" s="195"/>
      <c r="E17" s="197" t="s">
        <v>624</v>
      </c>
      <c r="F17" s="197"/>
      <c r="G17" s="121" t="s">
        <v>501</v>
      </c>
      <c r="H17" s="129"/>
      <c r="I17" s="199"/>
      <c r="J17" s="65"/>
      <c r="K17" s="66"/>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row>
    <row r="18" spans="1:86" s="50" customFormat="1" ht="32.25" customHeight="1" x14ac:dyDescent="0.15">
      <c r="A18" s="108" t="s">
        <v>159</v>
      </c>
      <c r="B18" s="108">
        <v>6002</v>
      </c>
      <c r="C18" s="52" t="s">
        <v>497</v>
      </c>
      <c r="D18" s="195"/>
      <c r="E18" s="197" t="s">
        <v>499</v>
      </c>
      <c r="F18" s="197"/>
      <c r="G18" s="121" t="s">
        <v>500</v>
      </c>
      <c r="H18" s="129"/>
      <c r="I18" s="200"/>
      <c r="J18" s="65"/>
      <c r="K18" s="66"/>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row>
    <row r="19" spans="1:86" ht="32.25" customHeight="1" x14ac:dyDescent="0.15">
      <c r="A19" s="108" t="s">
        <v>159</v>
      </c>
      <c r="B19" s="108">
        <v>8000</v>
      </c>
      <c r="C19" s="52" t="s">
        <v>90</v>
      </c>
      <c r="D19" s="216" t="s">
        <v>6</v>
      </c>
      <c r="E19" s="216"/>
      <c r="F19" s="208" t="s">
        <v>15</v>
      </c>
      <c r="G19" s="208"/>
      <c r="H19" s="129"/>
      <c r="I19" s="108" t="s">
        <v>12</v>
      </c>
      <c r="J19" s="65"/>
      <c r="K19" s="61"/>
    </row>
    <row r="20" spans="1:86" ht="32.25" customHeight="1" x14ac:dyDescent="0.15">
      <c r="A20" s="122" t="s">
        <v>70</v>
      </c>
      <c r="B20" s="108">
        <v>8001</v>
      </c>
      <c r="C20" s="52" t="s">
        <v>91</v>
      </c>
      <c r="D20" s="217"/>
      <c r="E20" s="217"/>
      <c r="F20" s="208" t="s">
        <v>15</v>
      </c>
      <c r="G20" s="208"/>
      <c r="H20" s="129"/>
      <c r="I20" s="108" t="s">
        <v>13</v>
      </c>
      <c r="J20" s="65"/>
      <c r="K20" s="61"/>
    </row>
    <row r="21" spans="1:86" ht="32.25" customHeight="1" x14ac:dyDescent="0.15">
      <c r="A21" s="122" t="s">
        <v>70</v>
      </c>
      <c r="B21" s="108">
        <v>8100</v>
      </c>
      <c r="C21" s="52" t="s">
        <v>92</v>
      </c>
      <c r="D21" s="215" t="s">
        <v>5</v>
      </c>
      <c r="E21" s="215"/>
      <c r="F21" s="208" t="s">
        <v>16</v>
      </c>
      <c r="G21" s="208"/>
      <c r="H21" s="129"/>
      <c r="I21" s="108" t="s">
        <v>12</v>
      </c>
      <c r="J21" s="65"/>
      <c r="K21" s="61"/>
    </row>
    <row r="22" spans="1:86" ht="32.25" customHeight="1" x14ac:dyDescent="0.15">
      <c r="A22" s="122" t="s">
        <v>70</v>
      </c>
      <c r="B22" s="108">
        <v>8101</v>
      </c>
      <c r="C22" s="52" t="s">
        <v>93</v>
      </c>
      <c r="D22" s="215"/>
      <c r="E22" s="215"/>
      <c r="F22" s="208" t="s">
        <v>16</v>
      </c>
      <c r="G22" s="208"/>
      <c r="H22" s="129"/>
      <c r="I22" s="108" t="s">
        <v>13</v>
      </c>
      <c r="J22" s="65"/>
      <c r="K22" s="61"/>
    </row>
    <row r="23" spans="1:86" ht="32.25" customHeight="1" x14ac:dyDescent="0.15">
      <c r="A23" s="122" t="s">
        <v>70</v>
      </c>
      <c r="B23" s="108">
        <v>8110</v>
      </c>
      <c r="C23" s="52" t="s">
        <v>94</v>
      </c>
      <c r="D23" s="215" t="s">
        <v>384</v>
      </c>
      <c r="E23" s="215"/>
      <c r="F23" s="208" t="s">
        <v>17</v>
      </c>
      <c r="G23" s="208"/>
      <c r="H23" s="129"/>
      <c r="I23" s="108" t="s">
        <v>12</v>
      </c>
      <c r="J23" s="65"/>
      <c r="K23" s="61"/>
    </row>
    <row r="24" spans="1:86" ht="32.25" customHeight="1" x14ac:dyDescent="0.15">
      <c r="A24" s="122" t="s">
        <v>70</v>
      </c>
      <c r="B24" s="108">
        <v>8111</v>
      </c>
      <c r="C24" s="52" t="s">
        <v>95</v>
      </c>
      <c r="D24" s="215"/>
      <c r="E24" s="215"/>
      <c r="F24" s="208" t="s">
        <v>17</v>
      </c>
      <c r="G24" s="208"/>
      <c r="H24" s="129"/>
      <c r="I24" s="108" t="s">
        <v>13</v>
      </c>
      <c r="J24" s="65"/>
      <c r="K24" s="61"/>
    </row>
    <row r="25" spans="1:86" ht="32.25" customHeight="1" x14ac:dyDescent="0.15">
      <c r="A25" s="122" t="s">
        <v>70</v>
      </c>
      <c r="B25" s="108">
        <v>4001</v>
      </c>
      <c r="C25" s="52" t="s">
        <v>153</v>
      </c>
      <c r="D25" s="217" t="s">
        <v>962</v>
      </c>
      <c r="E25" s="217"/>
      <c r="F25" s="208" t="s">
        <v>18</v>
      </c>
      <c r="G25" s="208"/>
      <c r="H25" s="129">
        <v>200</v>
      </c>
      <c r="I25" s="203" t="s">
        <v>12</v>
      </c>
      <c r="J25" s="65"/>
      <c r="K25" s="61"/>
    </row>
    <row r="26" spans="1:86" ht="32.25" customHeight="1" x14ac:dyDescent="0.15">
      <c r="A26" s="122" t="s">
        <v>70</v>
      </c>
      <c r="B26" s="108">
        <v>4003</v>
      </c>
      <c r="C26" s="52" t="s">
        <v>167</v>
      </c>
      <c r="D26" s="217" t="s">
        <v>963</v>
      </c>
      <c r="E26" s="217"/>
      <c r="F26" s="116" t="s">
        <v>176</v>
      </c>
      <c r="G26" s="114" t="s">
        <v>19</v>
      </c>
      <c r="H26" s="129">
        <v>100</v>
      </c>
      <c r="I26" s="204"/>
      <c r="J26" s="65"/>
      <c r="K26" s="61"/>
    </row>
    <row r="27" spans="1:86" ht="32.25" customHeight="1" x14ac:dyDescent="0.15">
      <c r="A27" s="122" t="s">
        <v>70</v>
      </c>
      <c r="B27" s="108">
        <v>4002</v>
      </c>
      <c r="C27" s="52" t="s">
        <v>964</v>
      </c>
      <c r="D27" s="217"/>
      <c r="E27" s="217"/>
      <c r="F27" s="116" t="s">
        <v>177</v>
      </c>
      <c r="G27" s="114" t="s">
        <v>18</v>
      </c>
      <c r="H27" s="129">
        <v>200</v>
      </c>
      <c r="I27" s="204"/>
      <c r="J27" s="65"/>
      <c r="K27" s="61"/>
    </row>
    <row r="28" spans="1:86" ht="32.25" customHeight="1" x14ac:dyDescent="0.15">
      <c r="A28" s="122" t="s">
        <v>159</v>
      </c>
      <c r="B28" s="108">
        <v>6102</v>
      </c>
      <c r="C28" s="136" t="s">
        <v>456</v>
      </c>
      <c r="D28" s="201" t="s">
        <v>965</v>
      </c>
      <c r="E28" s="201"/>
      <c r="F28" s="201"/>
      <c r="G28" s="121" t="s">
        <v>457</v>
      </c>
      <c r="H28" s="129">
        <v>50</v>
      </c>
      <c r="I28" s="108" t="s">
        <v>507</v>
      </c>
      <c r="J28" s="65"/>
      <c r="K28" s="61"/>
    </row>
    <row r="29" spans="1:86" ht="32.25" customHeight="1" x14ac:dyDescent="0.15">
      <c r="A29" s="122" t="s">
        <v>159</v>
      </c>
      <c r="B29" s="108">
        <v>6269</v>
      </c>
      <c r="C29" s="52" t="s">
        <v>171</v>
      </c>
      <c r="D29" s="217" t="s">
        <v>966</v>
      </c>
      <c r="E29" s="217"/>
      <c r="F29" s="52" t="s">
        <v>303</v>
      </c>
      <c r="G29" s="114" t="s">
        <v>304</v>
      </c>
      <c r="H29" s="54"/>
      <c r="I29" s="194" t="s">
        <v>508</v>
      </c>
      <c r="J29" s="65"/>
      <c r="K29" s="61"/>
    </row>
    <row r="30" spans="1:86" ht="32.25" customHeight="1" x14ac:dyDescent="0.15">
      <c r="A30" s="122" t="s">
        <v>70</v>
      </c>
      <c r="B30" s="108">
        <v>6270</v>
      </c>
      <c r="C30" s="52" t="s">
        <v>172</v>
      </c>
      <c r="D30" s="217"/>
      <c r="E30" s="217"/>
      <c r="F30" s="52" t="s">
        <v>305</v>
      </c>
      <c r="G30" s="114" t="s">
        <v>306</v>
      </c>
      <c r="H30" s="53"/>
      <c r="I30" s="194"/>
      <c r="J30" s="65"/>
      <c r="K30" s="61"/>
    </row>
    <row r="31" spans="1:86" ht="32.25" customHeight="1" x14ac:dyDescent="0.15">
      <c r="A31" s="122" t="s">
        <v>70</v>
      </c>
      <c r="B31" s="108">
        <v>6271</v>
      </c>
      <c r="C31" s="52" t="s">
        <v>173</v>
      </c>
      <c r="D31" s="217"/>
      <c r="E31" s="217"/>
      <c r="F31" s="52" t="s">
        <v>308</v>
      </c>
      <c r="G31" s="114" t="s">
        <v>307</v>
      </c>
      <c r="H31" s="53"/>
      <c r="I31" s="194"/>
      <c r="J31" s="65"/>
      <c r="K31" s="61"/>
    </row>
    <row r="32" spans="1:86" ht="32.25" customHeight="1" x14ac:dyDescent="0.15">
      <c r="A32" s="108" t="s">
        <v>159</v>
      </c>
      <c r="B32" s="108">
        <v>6278</v>
      </c>
      <c r="C32" s="52" t="s">
        <v>261</v>
      </c>
      <c r="D32" s="201" t="s">
        <v>967</v>
      </c>
      <c r="E32" s="201"/>
      <c r="F32" s="52" t="s">
        <v>386</v>
      </c>
      <c r="G32" s="114" t="s">
        <v>417</v>
      </c>
      <c r="H32" s="53"/>
      <c r="I32" s="194"/>
      <c r="J32" s="65"/>
      <c r="K32" s="61"/>
    </row>
    <row r="33" spans="1:11" ht="32.25" customHeight="1" x14ac:dyDescent="0.15">
      <c r="A33" s="108" t="s">
        <v>159</v>
      </c>
      <c r="B33" s="108">
        <v>6279</v>
      </c>
      <c r="C33" s="52" t="s">
        <v>262</v>
      </c>
      <c r="D33" s="201"/>
      <c r="E33" s="201"/>
      <c r="F33" s="52" t="s">
        <v>385</v>
      </c>
      <c r="G33" s="114" t="s">
        <v>418</v>
      </c>
      <c r="H33" s="53"/>
      <c r="I33" s="194"/>
      <c r="J33" s="65"/>
      <c r="K33" s="61"/>
    </row>
    <row r="34" spans="1:11" ht="30.75" customHeight="1" x14ac:dyDescent="0.15">
      <c r="A34" s="108" t="s">
        <v>159</v>
      </c>
      <c r="B34" s="108">
        <v>6281</v>
      </c>
      <c r="C34" s="63" t="s">
        <v>421</v>
      </c>
      <c r="D34" s="202" t="s">
        <v>968</v>
      </c>
      <c r="E34" s="196"/>
      <c r="F34" s="137"/>
      <c r="G34" s="77" t="s">
        <v>422</v>
      </c>
      <c r="H34" s="138"/>
      <c r="I34" s="194"/>
      <c r="J34" s="65"/>
      <c r="K34" s="61"/>
    </row>
    <row r="35" spans="1:11" ht="30.75" customHeight="1" x14ac:dyDescent="0.15">
      <c r="A35" s="214" t="s">
        <v>730</v>
      </c>
      <c r="B35" s="214"/>
      <c r="C35" s="214"/>
      <c r="D35" s="214"/>
      <c r="E35" s="214"/>
      <c r="F35" s="214"/>
      <c r="G35" s="214"/>
      <c r="H35" s="214"/>
      <c r="I35" s="214"/>
      <c r="J35" s="104"/>
      <c r="K35" s="61"/>
    </row>
    <row r="36" spans="1:11" ht="30.75" customHeight="1" x14ac:dyDescent="0.15">
      <c r="A36" s="104"/>
      <c r="B36" s="104"/>
      <c r="C36" s="104"/>
      <c r="D36" s="104"/>
      <c r="E36" s="104"/>
      <c r="F36" s="104"/>
      <c r="G36" s="104"/>
      <c r="H36" s="104"/>
      <c r="I36" s="104"/>
      <c r="J36" s="104"/>
      <c r="K36" s="61"/>
    </row>
    <row r="37" spans="1:11" ht="30.75" customHeight="1" x14ac:dyDescent="0.15">
      <c r="A37" s="67"/>
      <c r="B37" s="67"/>
      <c r="C37" s="61"/>
      <c r="D37" s="61"/>
      <c r="E37" s="61"/>
      <c r="F37" s="61"/>
      <c r="G37" s="61"/>
      <c r="H37" s="66"/>
      <c r="I37" s="67"/>
      <c r="J37" s="65"/>
      <c r="K37" s="61"/>
    </row>
    <row r="38" spans="1:11" ht="30.75" customHeight="1" x14ac:dyDescent="0.15">
      <c r="A38" s="67"/>
      <c r="B38" s="67"/>
      <c r="C38" s="61"/>
      <c r="D38" s="61"/>
      <c r="E38" s="61"/>
      <c r="F38" s="61"/>
      <c r="G38" s="61"/>
      <c r="H38" s="66"/>
      <c r="I38" s="67"/>
      <c r="J38" s="65"/>
      <c r="K38" s="61"/>
    </row>
    <row r="39" spans="1:11" ht="30.75" customHeight="1" x14ac:dyDescent="0.15">
      <c r="A39" s="67"/>
      <c r="B39" s="67"/>
      <c r="C39" s="61"/>
      <c r="D39" s="61"/>
      <c r="E39" s="61"/>
      <c r="F39" s="61"/>
      <c r="G39" s="61"/>
      <c r="H39" s="66"/>
      <c r="I39" s="67"/>
      <c r="J39" s="65"/>
      <c r="K39" s="61"/>
    </row>
    <row r="40" spans="1:11" ht="30.75" customHeight="1" x14ac:dyDescent="0.15">
      <c r="A40" s="67"/>
      <c r="B40" s="67"/>
      <c r="C40" s="61"/>
      <c r="D40" s="61"/>
      <c r="E40" s="61"/>
      <c r="F40" s="61"/>
      <c r="G40" s="61"/>
      <c r="H40" s="66"/>
      <c r="I40" s="67"/>
      <c r="J40" s="65"/>
      <c r="K40" s="61"/>
    </row>
  </sheetData>
  <mergeCells count="31">
    <mergeCell ref="A35:I35"/>
    <mergeCell ref="I2:I3"/>
    <mergeCell ref="D21:E22"/>
    <mergeCell ref="D23:E24"/>
    <mergeCell ref="F19:G19"/>
    <mergeCell ref="D32:E33"/>
    <mergeCell ref="F25:G25"/>
    <mergeCell ref="D19:E20"/>
    <mergeCell ref="D29:E31"/>
    <mergeCell ref="F20:G20"/>
    <mergeCell ref="F21:G21"/>
    <mergeCell ref="F22:G22"/>
    <mergeCell ref="D25:E25"/>
    <mergeCell ref="D26:E27"/>
    <mergeCell ref="H2:H3"/>
    <mergeCell ref="A2:B2"/>
    <mergeCell ref="C2:C3"/>
    <mergeCell ref="D2:G3"/>
    <mergeCell ref="F23:G23"/>
    <mergeCell ref="F24:G24"/>
    <mergeCell ref="D4:D9"/>
    <mergeCell ref="D10:D15"/>
    <mergeCell ref="I29:I34"/>
    <mergeCell ref="D16:D18"/>
    <mergeCell ref="E16:F16"/>
    <mergeCell ref="E17:F17"/>
    <mergeCell ref="E18:F18"/>
    <mergeCell ref="I16:I18"/>
    <mergeCell ref="D28:F28"/>
    <mergeCell ref="D34:E34"/>
    <mergeCell ref="I25:I27"/>
  </mergeCells>
  <phoneticPr fontId="5"/>
  <pageMargins left="0.70866141732283472" right="0.70866141732283472" top="0.74803149606299213" bottom="0.74803149606299213" header="0.31496062992125984" footer="0.31496062992125984"/>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9"/>
  <sheetViews>
    <sheetView view="pageBreakPreview" zoomScale="50" zoomScaleNormal="75" zoomScaleSheetLayoutView="50" workbookViewId="0">
      <selection activeCell="E15" sqref="E15"/>
    </sheetView>
  </sheetViews>
  <sheetFormatPr defaultRowHeight="30.75" customHeight="1" x14ac:dyDescent="0.15"/>
  <cols>
    <col min="1" max="2" width="15.75" style="1" customWidth="1"/>
    <col min="3" max="3" width="71.875" bestFit="1" customWidth="1"/>
    <col min="4" max="4" width="45" bestFit="1" customWidth="1"/>
    <col min="5" max="5" width="32.75" bestFit="1" customWidth="1"/>
    <col min="6" max="6" width="42.125" customWidth="1"/>
    <col min="7" max="7" width="30.875" customWidth="1"/>
    <col min="8" max="8" width="16.25" style="9" customWidth="1"/>
    <col min="9" max="9" width="14.375" style="1" bestFit="1" customWidth="1"/>
    <col min="10" max="10" width="2.5" style="13" customWidth="1"/>
  </cols>
  <sheetData>
    <row r="1" spans="1:11" ht="39.75" customHeight="1" x14ac:dyDescent="0.15">
      <c r="A1" s="51" t="s">
        <v>164</v>
      </c>
      <c r="B1" s="56"/>
      <c r="C1" s="32"/>
      <c r="D1" s="32"/>
      <c r="E1" s="32"/>
      <c r="F1" s="32"/>
      <c r="G1" s="32"/>
      <c r="H1" s="55"/>
      <c r="I1" s="33"/>
    </row>
    <row r="2" spans="1:11" ht="39.75" customHeight="1" x14ac:dyDescent="0.15">
      <c r="A2" s="225" t="s">
        <v>2</v>
      </c>
      <c r="B2" s="225"/>
      <c r="C2" s="222" t="s">
        <v>3</v>
      </c>
      <c r="D2" s="222" t="s">
        <v>4</v>
      </c>
      <c r="E2" s="222"/>
      <c r="F2" s="222"/>
      <c r="G2" s="222"/>
      <c r="H2" s="223" t="s">
        <v>455</v>
      </c>
      <c r="I2" s="222" t="s">
        <v>8</v>
      </c>
    </row>
    <row r="3" spans="1:11" ht="39.75" customHeight="1" x14ac:dyDescent="0.15">
      <c r="A3" s="118" t="s">
        <v>0</v>
      </c>
      <c r="B3" s="118" t="s">
        <v>1</v>
      </c>
      <c r="C3" s="222"/>
      <c r="D3" s="222"/>
      <c r="E3" s="222"/>
      <c r="F3" s="222"/>
      <c r="G3" s="222"/>
      <c r="H3" s="224"/>
      <c r="I3" s="222"/>
    </row>
    <row r="4" spans="1:11" ht="59.25" customHeight="1" x14ac:dyDescent="0.15">
      <c r="A4" s="64" t="s">
        <v>70</v>
      </c>
      <c r="B4" s="64">
        <v>1121</v>
      </c>
      <c r="C4" s="52" t="s">
        <v>151</v>
      </c>
      <c r="D4" s="195" t="s">
        <v>503</v>
      </c>
      <c r="E4" s="209" t="s">
        <v>509</v>
      </c>
      <c r="F4" s="194"/>
      <c r="G4" s="194"/>
      <c r="H4" s="53">
        <v>823</v>
      </c>
      <c r="I4" s="108" t="s">
        <v>9</v>
      </c>
    </row>
    <row r="5" spans="1:11" ht="59.25" customHeight="1" x14ac:dyDescent="0.15">
      <c r="A5" s="64" t="s">
        <v>70</v>
      </c>
      <c r="B5" s="64">
        <v>2121</v>
      </c>
      <c r="C5" s="52" t="s">
        <v>96</v>
      </c>
      <c r="D5" s="195"/>
      <c r="E5" s="213"/>
      <c r="F5" s="201" t="s">
        <v>510</v>
      </c>
      <c r="G5" s="201"/>
      <c r="H5" s="53">
        <v>27</v>
      </c>
      <c r="I5" s="108" t="s">
        <v>10</v>
      </c>
      <c r="K5" s="9"/>
    </row>
    <row r="6" spans="1:11" ht="59.25" customHeight="1" x14ac:dyDescent="0.15">
      <c r="A6" s="64" t="s">
        <v>70</v>
      </c>
      <c r="B6" s="64">
        <v>1221</v>
      </c>
      <c r="C6" s="52" t="s">
        <v>97</v>
      </c>
      <c r="D6" s="195"/>
      <c r="E6" s="209" t="s">
        <v>517</v>
      </c>
      <c r="F6" s="194"/>
      <c r="G6" s="194"/>
      <c r="H6" s="53">
        <v>1644</v>
      </c>
      <c r="I6" s="108" t="s">
        <v>9</v>
      </c>
    </row>
    <row r="7" spans="1:11" ht="59.25" customHeight="1" x14ac:dyDescent="0.15">
      <c r="A7" s="64" t="s">
        <v>70</v>
      </c>
      <c r="B7" s="64">
        <v>2221</v>
      </c>
      <c r="C7" s="52" t="s">
        <v>98</v>
      </c>
      <c r="D7" s="195"/>
      <c r="E7" s="213"/>
      <c r="F7" s="194" t="s">
        <v>511</v>
      </c>
      <c r="G7" s="194"/>
      <c r="H7" s="53">
        <v>54</v>
      </c>
      <c r="I7" s="108" t="s">
        <v>10</v>
      </c>
      <c r="K7" s="9"/>
    </row>
    <row r="8" spans="1:11" ht="59.25" customHeight="1" x14ac:dyDescent="0.15">
      <c r="A8" s="64" t="s">
        <v>70</v>
      </c>
      <c r="B8" s="64">
        <v>1331</v>
      </c>
      <c r="C8" s="52" t="s">
        <v>99</v>
      </c>
      <c r="D8" s="195"/>
      <c r="E8" s="209" t="s">
        <v>518</v>
      </c>
      <c r="F8" s="194"/>
      <c r="G8" s="194"/>
      <c r="H8" s="53">
        <v>2609</v>
      </c>
      <c r="I8" s="108" t="s">
        <v>9</v>
      </c>
    </row>
    <row r="9" spans="1:11" ht="59.25" customHeight="1" x14ac:dyDescent="0.15">
      <c r="A9" s="64" t="s">
        <v>70</v>
      </c>
      <c r="B9" s="64">
        <v>2331</v>
      </c>
      <c r="C9" s="52" t="s">
        <v>100</v>
      </c>
      <c r="D9" s="195"/>
      <c r="E9" s="213"/>
      <c r="F9" s="194" t="s">
        <v>512</v>
      </c>
      <c r="G9" s="194"/>
      <c r="H9" s="53">
        <v>86</v>
      </c>
      <c r="I9" s="108" t="s">
        <v>10</v>
      </c>
      <c r="K9" s="9"/>
    </row>
  </sheetData>
  <mergeCells count="15">
    <mergeCell ref="D4:D9"/>
    <mergeCell ref="E4:E5"/>
    <mergeCell ref="E6:E7"/>
    <mergeCell ref="E8:E9"/>
    <mergeCell ref="A2:B2"/>
    <mergeCell ref="C2:C3"/>
    <mergeCell ref="D2:G3"/>
    <mergeCell ref="F7:G7"/>
    <mergeCell ref="F6:G6"/>
    <mergeCell ref="F5:G5"/>
    <mergeCell ref="I2:I3"/>
    <mergeCell ref="F4:G4"/>
    <mergeCell ref="F9:G9"/>
    <mergeCell ref="F8:G8"/>
    <mergeCell ref="H2:H3"/>
  </mergeCells>
  <phoneticPr fontId="3"/>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54"/>
  <sheetViews>
    <sheetView view="pageBreakPreview" zoomScale="80" zoomScaleNormal="80" zoomScaleSheetLayoutView="80" workbookViewId="0">
      <selection activeCell="A4" sqref="A4"/>
    </sheetView>
  </sheetViews>
  <sheetFormatPr defaultRowHeight="13.5" x14ac:dyDescent="0.15"/>
  <cols>
    <col min="1" max="1" width="8.5" customWidth="1"/>
    <col min="2" max="2" width="7.875" customWidth="1"/>
    <col min="3" max="3" width="38.625" customWidth="1"/>
    <col min="4" max="4" width="11" customWidth="1"/>
    <col min="6" max="6" width="15" customWidth="1"/>
    <col min="7" max="7" width="17.875" customWidth="1"/>
    <col min="8" max="8" width="17.375" customWidth="1"/>
    <col min="9" max="9" width="16.125" customWidth="1"/>
    <col min="10" max="10" width="11.875" customWidth="1"/>
    <col min="11" max="11" width="12" customWidth="1"/>
  </cols>
  <sheetData>
    <row r="1" spans="1:12" ht="30" customHeight="1" x14ac:dyDescent="0.15">
      <c r="A1" s="25" t="s">
        <v>82</v>
      </c>
      <c r="B1" s="26"/>
      <c r="C1" s="27"/>
      <c r="D1" s="27"/>
      <c r="E1" s="27"/>
      <c r="F1" s="27"/>
      <c r="G1" s="27"/>
      <c r="H1" s="27"/>
      <c r="I1" s="27"/>
      <c r="J1" s="28"/>
      <c r="K1" s="26"/>
    </row>
    <row r="2" spans="1:12" ht="25.5" customHeight="1" x14ac:dyDescent="0.15">
      <c r="A2" s="230" t="s">
        <v>2</v>
      </c>
      <c r="B2" s="230"/>
      <c r="C2" s="231" t="s">
        <v>3</v>
      </c>
      <c r="D2" s="230" t="s">
        <v>4</v>
      </c>
      <c r="E2" s="230"/>
      <c r="F2" s="230"/>
      <c r="G2" s="230"/>
      <c r="H2" s="230"/>
      <c r="I2" s="230"/>
      <c r="J2" s="233" t="s">
        <v>7</v>
      </c>
      <c r="K2" s="230" t="s">
        <v>8</v>
      </c>
    </row>
    <row r="3" spans="1:12" ht="25.5" customHeight="1" x14ac:dyDescent="0.15">
      <c r="A3" s="2" t="s">
        <v>0</v>
      </c>
      <c r="B3" s="2" t="s">
        <v>1</v>
      </c>
      <c r="C3" s="232"/>
      <c r="D3" s="230"/>
      <c r="E3" s="230"/>
      <c r="F3" s="230"/>
      <c r="G3" s="230"/>
      <c r="H3" s="230"/>
      <c r="I3" s="230"/>
      <c r="J3" s="233"/>
      <c r="K3" s="230"/>
    </row>
    <row r="4" spans="1:12" ht="27.75" customHeight="1" x14ac:dyDescent="0.15">
      <c r="A4" s="5" t="s">
        <v>71</v>
      </c>
      <c r="B4" s="5">
        <v>1111</v>
      </c>
      <c r="C4" s="3" t="s">
        <v>101</v>
      </c>
      <c r="D4" s="261" t="s">
        <v>83</v>
      </c>
      <c r="E4" s="262"/>
      <c r="F4" s="240" t="s">
        <v>30</v>
      </c>
      <c r="G4" s="241"/>
      <c r="H4" s="267" t="s">
        <v>69</v>
      </c>
      <c r="I4" s="268"/>
      <c r="J4" s="16">
        <v>1317</v>
      </c>
      <c r="K4" s="4" t="s">
        <v>9</v>
      </c>
    </row>
    <row r="5" spans="1:12" ht="27.75" customHeight="1" x14ac:dyDescent="0.15">
      <c r="A5" s="5" t="s">
        <v>71</v>
      </c>
      <c r="B5" s="5">
        <v>1112</v>
      </c>
      <c r="C5" s="3" t="s">
        <v>102</v>
      </c>
      <c r="D5" s="263"/>
      <c r="E5" s="264"/>
      <c r="F5" s="242"/>
      <c r="G5" s="243"/>
      <c r="H5" s="276" t="s">
        <v>77</v>
      </c>
      <c r="I5" s="268"/>
      <c r="J5" s="16">
        <v>43</v>
      </c>
      <c r="K5" s="4" t="s">
        <v>10</v>
      </c>
    </row>
    <row r="6" spans="1:12" ht="27.75" customHeight="1" x14ac:dyDescent="0.15">
      <c r="A6" s="5" t="s">
        <v>71</v>
      </c>
      <c r="B6" s="5">
        <v>1121</v>
      </c>
      <c r="C6" s="3" t="s">
        <v>103</v>
      </c>
      <c r="D6" s="263"/>
      <c r="E6" s="264"/>
      <c r="F6" s="240" t="s">
        <v>31</v>
      </c>
      <c r="G6" s="241"/>
      <c r="H6" s="267" t="s">
        <v>79</v>
      </c>
      <c r="I6" s="268"/>
      <c r="J6" s="16">
        <v>2701</v>
      </c>
      <c r="K6" s="4" t="s">
        <v>9</v>
      </c>
    </row>
    <row r="7" spans="1:12" ht="27.75" customHeight="1" x14ac:dyDescent="0.15">
      <c r="A7" s="5" t="s">
        <v>71</v>
      </c>
      <c r="B7" s="5">
        <v>1122</v>
      </c>
      <c r="C7" s="3" t="s">
        <v>104</v>
      </c>
      <c r="D7" s="263"/>
      <c r="E7" s="264"/>
      <c r="F7" s="242"/>
      <c r="G7" s="243"/>
      <c r="H7" s="276" t="s">
        <v>81</v>
      </c>
      <c r="I7" s="268"/>
      <c r="J7" s="16">
        <v>89</v>
      </c>
      <c r="K7" s="4" t="s">
        <v>10</v>
      </c>
    </row>
    <row r="8" spans="1:12" ht="27.75" customHeight="1" x14ac:dyDescent="0.15">
      <c r="A8" s="20" t="s">
        <v>71</v>
      </c>
      <c r="B8" s="20">
        <v>1113</v>
      </c>
      <c r="C8" s="21" t="s">
        <v>105</v>
      </c>
      <c r="D8" s="263"/>
      <c r="E8" s="264"/>
      <c r="F8" s="269" t="s">
        <v>25</v>
      </c>
      <c r="G8" s="260"/>
      <c r="H8" s="258" t="s">
        <v>72</v>
      </c>
      <c r="I8" s="260"/>
      <c r="J8" s="22">
        <v>0</v>
      </c>
      <c r="K8" s="226" t="s">
        <v>11</v>
      </c>
      <c r="L8" s="13"/>
    </row>
    <row r="9" spans="1:12" ht="27.75" customHeight="1" x14ac:dyDescent="0.15">
      <c r="A9" s="20" t="s">
        <v>71</v>
      </c>
      <c r="B9" s="20">
        <v>1123</v>
      </c>
      <c r="C9" s="21" t="s">
        <v>106</v>
      </c>
      <c r="D9" s="265"/>
      <c r="E9" s="266"/>
      <c r="F9" s="269" t="s">
        <v>27</v>
      </c>
      <c r="G9" s="260"/>
      <c r="H9" s="258" t="s">
        <v>72</v>
      </c>
      <c r="I9" s="260"/>
      <c r="J9" s="22">
        <v>0</v>
      </c>
      <c r="K9" s="227"/>
      <c r="L9" s="13"/>
    </row>
    <row r="10" spans="1:12" ht="27.75" customHeight="1" x14ac:dyDescent="0.15">
      <c r="A10" s="5" t="s">
        <v>71</v>
      </c>
      <c r="B10" s="5">
        <v>8110</v>
      </c>
      <c r="C10" s="3" t="s">
        <v>107</v>
      </c>
      <c r="D10" s="261" t="s">
        <v>28</v>
      </c>
      <c r="E10" s="270"/>
      <c r="F10" s="262"/>
      <c r="G10" s="273" t="s">
        <v>29</v>
      </c>
      <c r="H10" s="274"/>
      <c r="I10" s="275"/>
      <c r="J10" s="17"/>
      <c r="K10" s="4" t="s">
        <v>9</v>
      </c>
    </row>
    <row r="11" spans="1:12" ht="27.75" customHeight="1" x14ac:dyDescent="0.15">
      <c r="A11" s="5" t="s">
        <v>71</v>
      </c>
      <c r="B11" s="5">
        <v>8111</v>
      </c>
      <c r="C11" s="3" t="s">
        <v>108</v>
      </c>
      <c r="D11" s="263"/>
      <c r="E11" s="271"/>
      <c r="F11" s="264"/>
      <c r="G11" s="273" t="s">
        <v>29</v>
      </c>
      <c r="H11" s="274"/>
      <c r="I11" s="275"/>
      <c r="J11" s="17"/>
      <c r="K11" s="4" t="s">
        <v>10</v>
      </c>
    </row>
    <row r="12" spans="1:12" ht="27.75" customHeight="1" x14ac:dyDescent="0.15">
      <c r="A12" s="20" t="s">
        <v>71</v>
      </c>
      <c r="B12" s="20">
        <v>8112</v>
      </c>
      <c r="C12" s="21" t="s">
        <v>109</v>
      </c>
      <c r="D12" s="265"/>
      <c r="E12" s="272"/>
      <c r="F12" s="266"/>
      <c r="G12" s="258" t="s">
        <v>29</v>
      </c>
      <c r="H12" s="259"/>
      <c r="I12" s="260"/>
      <c r="J12" s="22" t="s">
        <v>73</v>
      </c>
      <c r="K12" s="20" t="s">
        <v>14</v>
      </c>
      <c r="L12" s="13"/>
    </row>
    <row r="13" spans="1:12" ht="27.75" customHeight="1" x14ac:dyDescent="0.15">
      <c r="A13" s="5" t="s">
        <v>71</v>
      </c>
      <c r="B13" s="5">
        <v>6109</v>
      </c>
      <c r="C13" s="3" t="s">
        <v>110</v>
      </c>
      <c r="D13" s="6" t="s">
        <v>59</v>
      </c>
      <c r="E13" s="10"/>
      <c r="F13" s="10"/>
      <c r="G13" s="10"/>
      <c r="H13" s="10"/>
      <c r="I13" s="7" t="s">
        <v>60</v>
      </c>
      <c r="J13" s="8">
        <v>240</v>
      </c>
      <c r="K13" s="247" t="s">
        <v>9</v>
      </c>
    </row>
    <row r="14" spans="1:12" ht="27.75" customHeight="1" x14ac:dyDescent="0.15">
      <c r="A14" s="5" t="s">
        <v>71</v>
      </c>
      <c r="B14" s="5">
        <v>6105</v>
      </c>
      <c r="C14" s="3" t="s">
        <v>111</v>
      </c>
      <c r="D14" s="234" t="s">
        <v>84</v>
      </c>
      <c r="E14" s="250"/>
      <c r="F14" s="251"/>
      <c r="G14" s="6" t="s">
        <v>32</v>
      </c>
      <c r="H14" s="10"/>
      <c r="I14" s="7" t="s">
        <v>61</v>
      </c>
      <c r="J14" s="8">
        <v>-376</v>
      </c>
      <c r="K14" s="248"/>
    </row>
    <row r="15" spans="1:12" ht="27.75" customHeight="1" x14ac:dyDescent="0.15">
      <c r="A15" s="5" t="s">
        <v>71</v>
      </c>
      <c r="B15" s="5">
        <v>6106</v>
      </c>
      <c r="C15" s="3" t="s">
        <v>112</v>
      </c>
      <c r="D15" s="252"/>
      <c r="E15" s="253"/>
      <c r="F15" s="254"/>
      <c r="G15" s="6" t="s">
        <v>44</v>
      </c>
      <c r="H15" s="10"/>
      <c r="I15" s="7" t="s">
        <v>62</v>
      </c>
      <c r="J15" s="8">
        <v>-752</v>
      </c>
      <c r="K15" s="248"/>
    </row>
    <row r="16" spans="1:12" ht="27.75" customHeight="1" x14ac:dyDescent="0.15">
      <c r="A16" s="5" t="s">
        <v>71</v>
      </c>
      <c r="B16" s="5">
        <v>5010</v>
      </c>
      <c r="C16" s="3" t="s">
        <v>113</v>
      </c>
      <c r="D16" s="6" t="s">
        <v>54</v>
      </c>
      <c r="E16" s="10"/>
      <c r="F16" s="10"/>
      <c r="G16" s="10"/>
      <c r="H16" s="10"/>
      <c r="I16" s="7" t="s">
        <v>58</v>
      </c>
      <c r="J16" s="8">
        <v>100</v>
      </c>
      <c r="K16" s="248"/>
    </row>
    <row r="17" spans="1:11" ht="27.75" customHeight="1" x14ac:dyDescent="0.15">
      <c r="A17" s="5" t="s">
        <v>71</v>
      </c>
      <c r="B17" s="5">
        <v>5002</v>
      </c>
      <c r="C17" s="3" t="s">
        <v>114</v>
      </c>
      <c r="D17" s="6" t="s">
        <v>55</v>
      </c>
      <c r="E17" s="10"/>
      <c r="F17" s="10"/>
      <c r="G17" s="10"/>
      <c r="H17" s="10"/>
      <c r="I17" s="7" t="s">
        <v>63</v>
      </c>
      <c r="J17" s="8">
        <v>225</v>
      </c>
      <c r="K17" s="248"/>
    </row>
    <row r="18" spans="1:11" ht="27.75" customHeight="1" x14ac:dyDescent="0.15">
      <c r="A18" s="5" t="s">
        <v>71</v>
      </c>
      <c r="B18" s="5">
        <v>5003</v>
      </c>
      <c r="C18" s="3" t="s">
        <v>115</v>
      </c>
      <c r="D18" s="6" t="s">
        <v>56</v>
      </c>
      <c r="E18" s="10"/>
      <c r="F18" s="10"/>
      <c r="G18" s="10"/>
      <c r="H18" s="10"/>
      <c r="I18" s="7" t="s">
        <v>64</v>
      </c>
      <c r="J18" s="8">
        <v>150</v>
      </c>
      <c r="K18" s="248"/>
    </row>
    <row r="19" spans="1:11" ht="27.75" customHeight="1" x14ac:dyDescent="0.15">
      <c r="A19" s="5" t="s">
        <v>71</v>
      </c>
      <c r="B19" s="5">
        <v>5004</v>
      </c>
      <c r="C19" s="3" t="s">
        <v>116</v>
      </c>
      <c r="D19" s="6" t="s">
        <v>33</v>
      </c>
      <c r="E19" s="10"/>
      <c r="F19" s="10"/>
      <c r="G19" s="10"/>
      <c r="H19" s="10"/>
      <c r="I19" s="7" t="s">
        <v>64</v>
      </c>
      <c r="J19" s="8">
        <v>150</v>
      </c>
      <c r="K19" s="248"/>
    </row>
    <row r="20" spans="1:11" ht="27.75" customHeight="1" x14ac:dyDescent="0.15">
      <c r="A20" s="5" t="s">
        <v>71</v>
      </c>
      <c r="B20" s="5">
        <v>5006</v>
      </c>
      <c r="C20" s="3" t="s">
        <v>117</v>
      </c>
      <c r="D20" s="255" t="s">
        <v>34</v>
      </c>
      <c r="E20" s="234" t="s">
        <v>35</v>
      </c>
      <c r="F20" s="235"/>
      <c r="G20" s="277" t="s">
        <v>37</v>
      </c>
      <c r="H20" s="278"/>
      <c r="I20" s="11" t="s">
        <v>51</v>
      </c>
      <c r="J20" s="8">
        <v>480</v>
      </c>
      <c r="K20" s="248"/>
    </row>
    <row r="21" spans="1:11" ht="27.75" customHeight="1" x14ac:dyDescent="0.15">
      <c r="A21" s="5" t="s">
        <v>71</v>
      </c>
      <c r="B21" s="5">
        <v>5007</v>
      </c>
      <c r="C21" s="3" t="s">
        <v>118</v>
      </c>
      <c r="D21" s="256"/>
      <c r="E21" s="236"/>
      <c r="F21" s="237"/>
      <c r="G21" s="277" t="s">
        <v>38</v>
      </c>
      <c r="H21" s="278"/>
      <c r="I21" s="11" t="s">
        <v>51</v>
      </c>
      <c r="J21" s="8">
        <v>480</v>
      </c>
      <c r="K21" s="248"/>
    </row>
    <row r="22" spans="1:11" ht="27.75" customHeight="1" x14ac:dyDescent="0.15">
      <c r="A22" s="5" t="s">
        <v>71</v>
      </c>
      <c r="B22" s="5">
        <v>5008</v>
      </c>
      <c r="C22" s="3" t="s">
        <v>119</v>
      </c>
      <c r="D22" s="256"/>
      <c r="E22" s="238"/>
      <c r="F22" s="239"/>
      <c r="G22" s="277" t="s">
        <v>39</v>
      </c>
      <c r="H22" s="278"/>
      <c r="I22" s="11" t="s">
        <v>51</v>
      </c>
      <c r="J22" s="8">
        <v>480</v>
      </c>
      <c r="K22" s="248"/>
    </row>
    <row r="23" spans="1:11" ht="27.75" customHeight="1" x14ac:dyDescent="0.15">
      <c r="A23" s="5" t="s">
        <v>71</v>
      </c>
      <c r="B23" s="5">
        <v>5009</v>
      </c>
      <c r="C23" s="3" t="s">
        <v>120</v>
      </c>
      <c r="D23" s="257"/>
      <c r="E23" s="279" t="s">
        <v>36</v>
      </c>
      <c r="F23" s="280"/>
      <c r="G23" s="281" t="s">
        <v>52</v>
      </c>
      <c r="H23" s="282"/>
      <c r="I23" s="11" t="s">
        <v>53</v>
      </c>
      <c r="J23" s="8">
        <v>700</v>
      </c>
      <c r="K23" s="248"/>
    </row>
    <row r="24" spans="1:11" ht="27.75" customHeight="1" x14ac:dyDescent="0.15">
      <c r="A24" s="5" t="s">
        <v>71</v>
      </c>
      <c r="B24" s="5">
        <v>5005</v>
      </c>
      <c r="C24" s="3" t="s">
        <v>121</v>
      </c>
      <c r="D24" s="6" t="s">
        <v>144</v>
      </c>
      <c r="E24" s="10"/>
      <c r="F24" s="10"/>
      <c r="G24" s="10"/>
      <c r="H24" s="10"/>
      <c r="I24" s="11" t="s">
        <v>57</v>
      </c>
      <c r="J24" s="8">
        <v>120</v>
      </c>
      <c r="K24" s="248"/>
    </row>
    <row r="25" spans="1:11" ht="27.75" customHeight="1" x14ac:dyDescent="0.15">
      <c r="A25" s="5" t="s">
        <v>71</v>
      </c>
      <c r="B25" s="5">
        <v>6107</v>
      </c>
      <c r="C25" s="3" t="s">
        <v>122</v>
      </c>
      <c r="D25" s="234" t="s">
        <v>40</v>
      </c>
      <c r="E25" s="235"/>
      <c r="F25" s="255" t="s">
        <v>42</v>
      </c>
      <c r="G25" s="3" t="s">
        <v>32</v>
      </c>
      <c r="H25" s="12"/>
      <c r="I25" s="11" t="s">
        <v>45</v>
      </c>
      <c r="J25" s="8">
        <v>72</v>
      </c>
      <c r="K25" s="248"/>
    </row>
    <row r="26" spans="1:11" ht="27.75" customHeight="1" x14ac:dyDescent="0.15">
      <c r="A26" s="5" t="s">
        <v>71</v>
      </c>
      <c r="B26" s="5">
        <v>6108</v>
      </c>
      <c r="C26" s="3" t="s">
        <v>123</v>
      </c>
      <c r="D26" s="236"/>
      <c r="E26" s="237"/>
      <c r="F26" s="257"/>
      <c r="G26" s="3" t="s">
        <v>44</v>
      </c>
      <c r="H26" s="12"/>
      <c r="I26" s="11" t="s">
        <v>46</v>
      </c>
      <c r="J26" s="8">
        <v>144</v>
      </c>
      <c r="K26" s="248"/>
    </row>
    <row r="27" spans="1:11" ht="27.75" customHeight="1" x14ac:dyDescent="0.15">
      <c r="A27" s="5" t="s">
        <v>71</v>
      </c>
      <c r="B27" s="5">
        <v>6101</v>
      </c>
      <c r="C27" s="3" t="s">
        <v>124</v>
      </c>
      <c r="D27" s="236"/>
      <c r="E27" s="237"/>
      <c r="F27" s="255" t="s">
        <v>41</v>
      </c>
      <c r="G27" s="3" t="s">
        <v>32</v>
      </c>
      <c r="H27" s="12"/>
      <c r="I27" s="11" t="s">
        <v>47</v>
      </c>
      <c r="J27" s="8">
        <v>48</v>
      </c>
      <c r="K27" s="248"/>
    </row>
    <row r="28" spans="1:11" ht="27.75" customHeight="1" x14ac:dyDescent="0.15">
      <c r="A28" s="5" t="s">
        <v>71</v>
      </c>
      <c r="B28" s="5">
        <v>6102</v>
      </c>
      <c r="C28" s="3" t="s">
        <v>125</v>
      </c>
      <c r="D28" s="236"/>
      <c r="E28" s="237"/>
      <c r="F28" s="257"/>
      <c r="G28" s="3" t="s">
        <v>44</v>
      </c>
      <c r="H28" s="12"/>
      <c r="I28" s="11" t="s">
        <v>48</v>
      </c>
      <c r="J28" s="8">
        <v>96</v>
      </c>
      <c r="K28" s="248"/>
    </row>
    <row r="29" spans="1:11" ht="27.75" customHeight="1" x14ac:dyDescent="0.15">
      <c r="A29" s="5" t="s">
        <v>71</v>
      </c>
      <c r="B29" s="5">
        <v>6103</v>
      </c>
      <c r="C29" s="3" t="s">
        <v>126</v>
      </c>
      <c r="D29" s="236"/>
      <c r="E29" s="237"/>
      <c r="F29" s="255" t="s">
        <v>43</v>
      </c>
      <c r="G29" s="3" t="s">
        <v>32</v>
      </c>
      <c r="H29" s="12"/>
      <c r="I29" s="11" t="s">
        <v>49</v>
      </c>
      <c r="J29" s="8">
        <v>24</v>
      </c>
      <c r="K29" s="248"/>
    </row>
    <row r="30" spans="1:11" ht="27.75" customHeight="1" x14ac:dyDescent="0.15">
      <c r="A30" s="5" t="s">
        <v>71</v>
      </c>
      <c r="B30" s="5">
        <v>6104</v>
      </c>
      <c r="C30" s="3" t="s">
        <v>127</v>
      </c>
      <c r="D30" s="238"/>
      <c r="E30" s="239"/>
      <c r="F30" s="257"/>
      <c r="G30" s="3" t="s">
        <v>44</v>
      </c>
      <c r="H30" s="12"/>
      <c r="I30" s="11" t="s">
        <v>47</v>
      </c>
      <c r="J30" s="8">
        <v>48</v>
      </c>
      <c r="K30" s="248"/>
    </row>
    <row r="31" spans="1:11" ht="27.75" customHeight="1" x14ac:dyDescent="0.15">
      <c r="A31" s="5" t="s">
        <v>71</v>
      </c>
      <c r="B31" s="5">
        <v>6110</v>
      </c>
      <c r="C31" s="3" t="s">
        <v>128</v>
      </c>
      <c r="D31" s="234" t="s">
        <v>50</v>
      </c>
      <c r="E31" s="235"/>
      <c r="F31" s="3" t="s">
        <v>65</v>
      </c>
      <c r="G31" s="3"/>
      <c r="H31" s="3"/>
      <c r="I31" s="3"/>
      <c r="J31" s="8"/>
      <c r="K31" s="248"/>
    </row>
    <row r="32" spans="1:11" ht="27.75" customHeight="1" x14ac:dyDescent="0.15">
      <c r="A32" s="5" t="s">
        <v>71</v>
      </c>
      <c r="B32" s="5">
        <v>6111</v>
      </c>
      <c r="C32" s="3" t="s">
        <v>129</v>
      </c>
      <c r="D32" s="236"/>
      <c r="E32" s="237"/>
      <c r="F32" s="3" t="s">
        <v>66</v>
      </c>
      <c r="G32" s="3"/>
      <c r="H32" s="3"/>
      <c r="I32" s="3"/>
      <c r="J32" s="8"/>
      <c r="K32" s="248"/>
    </row>
    <row r="33" spans="1:12" ht="27.75" customHeight="1" x14ac:dyDescent="0.15">
      <c r="A33" s="5" t="s">
        <v>71</v>
      </c>
      <c r="B33" s="5">
        <v>6113</v>
      </c>
      <c r="C33" s="3" t="s">
        <v>130</v>
      </c>
      <c r="D33" s="236"/>
      <c r="E33" s="237"/>
      <c r="F33" s="3" t="s">
        <v>67</v>
      </c>
      <c r="G33" s="3"/>
      <c r="H33" s="3"/>
      <c r="I33" s="3"/>
      <c r="J33" s="8"/>
      <c r="K33" s="248"/>
    </row>
    <row r="34" spans="1:12" ht="27.75" customHeight="1" x14ac:dyDescent="0.15">
      <c r="A34" s="5" t="s">
        <v>71</v>
      </c>
      <c r="B34" s="5">
        <v>6115</v>
      </c>
      <c r="C34" s="3" t="s">
        <v>131</v>
      </c>
      <c r="D34" s="238"/>
      <c r="E34" s="239"/>
      <c r="F34" s="3" t="s">
        <v>68</v>
      </c>
      <c r="G34" s="3"/>
      <c r="H34" s="3"/>
      <c r="I34" s="3"/>
      <c r="J34" s="8"/>
      <c r="K34" s="249"/>
    </row>
    <row r="36" spans="1:12" ht="21" customHeight="1" x14ac:dyDescent="0.15">
      <c r="A36" s="15" t="s">
        <v>75</v>
      </c>
    </row>
    <row r="37" spans="1:12" x14ac:dyDescent="0.15">
      <c r="A37" s="230" t="s">
        <v>2</v>
      </c>
      <c r="B37" s="230"/>
      <c r="C37" s="231" t="s">
        <v>3</v>
      </c>
      <c r="D37" s="230" t="s">
        <v>4</v>
      </c>
      <c r="E37" s="230"/>
      <c r="F37" s="230"/>
      <c r="G37" s="230"/>
      <c r="H37" s="230"/>
      <c r="I37" s="230"/>
      <c r="J37" s="233" t="s">
        <v>7</v>
      </c>
      <c r="K37" s="230" t="s">
        <v>8</v>
      </c>
    </row>
    <row r="38" spans="1:12" x14ac:dyDescent="0.15">
      <c r="A38" s="2" t="s">
        <v>0</v>
      </c>
      <c r="B38" s="2" t="s">
        <v>1</v>
      </c>
      <c r="C38" s="232"/>
      <c r="D38" s="230"/>
      <c r="E38" s="230"/>
      <c r="F38" s="230"/>
      <c r="G38" s="230"/>
      <c r="H38" s="230"/>
      <c r="I38" s="230"/>
      <c r="J38" s="233"/>
      <c r="K38" s="230"/>
    </row>
    <row r="39" spans="1:12" ht="27" customHeight="1" x14ac:dyDescent="0.15">
      <c r="A39" s="5" t="s">
        <v>71</v>
      </c>
      <c r="B39" s="24">
        <v>8001</v>
      </c>
      <c r="C39" s="3" t="s">
        <v>132</v>
      </c>
      <c r="D39" s="234" t="s">
        <v>83</v>
      </c>
      <c r="E39" s="235"/>
      <c r="F39" s="240" t="s">
        <v>24</v>
      </c>
      <c r="G39" s="241"/>
      <c r="H39" s="18" t="s">
        <v>76</v>
      </c>
      <c r="I39" s="244" t="s">
        <v>22</v>
      </c>
      <c r="J39" s="17">
        <v>922</v>
      </c>
      <c r="K39" s="4" t="s">
        <v>9</v>
      </c>
    </row>
    <row r="40" spans="1:12" ht="27" customHeight="1" x14ac:dyDescent="0.15">
      <c r="A40" s="5" t="s">
        <v>71</v>
      </c>
      <c r="B40" s="24">
        <v>8002</v>
      </c>
      <c r="C40" s="3" t="s">
        <v>133</v>
      </c>
      <c r="D40" s="236"/>
      <c r="E40" s="237"/>
      <c r="F40" s="242"/>
      <c r="G40" s="243"/>
      <c r="H40" s="19" t="s">
        <v>78</v>
      </c>
      <c r="I40" s="245"/>
      <c r="J40" s="17">
        <v>30</v>
      </c>
      <c r="K40" s="4" t="s">
        <v>10</v>
      </c>
    </row>
    <row r="41" spans="1:12" ht="27" customHeight="1" x14ac:dyDescent="0.15">
      <c r="A41" s="5" t="s">
        <v>71</v>
      </c>
      <c r="B41" s="24">
        <v>8011</v>
      </c>
      <c r="C41" s="3" t="s">
        <v>134</v>
      </c>
      <c r="D41" s="236"/>
      <c r="E41" s="237"/>
      <c r="F41" s="240" t="s">
        <v>26</v>
      </c>
      <c r="G41" s="241"/>
      <c r="H41" s="19" t="s">
        <v>80</v>
      </c>
      <c r="I41" s="245"/>
      <c r="J41" s="17">
        <v>1891</v>
      </c>
      <c r="K41" s="4" t="s">
        <v>9</v>
      </c>
    </row>
    <row r="42" spans="1:12" ht="27" customHeight="1" x14ac:dyDescent="0.15">
      <c r="A42" s="5" t="s">
        <v>71</v>
      </c>
      <c r="B42" s="24">
        <v>8012</v>
      </c>
      <c r="C42" s="3" t="s">
        <v>135</v>
      </c>
      <c r="D42" s="236"/>
      <c r="E42" s="237"/>
      <c r="F42" s="242"/>
      <c r="G42" s="243"/>
      <c r="H42" s="19" t="s">
        <v>81</v>
      </c>
      <c r="I42" s="245"/>
      <c r="J42" s="17">
        <v>62</v>
      </c>
      <c r="K42" s="4" t="s">
        <v>10</v>
      </c>
    </row>
    <row r="43" spans="1:12" ht="33.75" customHeight="1" x14ac:dyDescent="0.15">
      <c r="A43" s="20" t="s">
        <v>71</v>
      </c>
      <c r="B43" s="20">
        <v>8003</v>
      </c>
      <c r="C43" s="21" t="s">
        <v>136</v>
      </c>
      <c r="D43" s="236"/>
      <c r="E43" s="237"/>
      <c r="F43" s="228" t="s">
        <v>25</v>
      </c>
      <c r="G43" s="229"/>
      <c r="H43" s="23" t="s">
        <v>74</v>
      </c>
      <c r="I43" s="245"/>
      <c r="J43" s="22">
        <v>0</v>
      </c>
      <c r="K43" s="226" t="s">
        <v>11</v>
      </c>
      <c r="L43" s="13"/>
    </row>
    <row r="44" spans="1:12" ht="33.75" customHeight="1" x14ac:dyDescent="0.15">
      <c r="A44" s="20" t="s">
        <v>71</v>
      </c>
      <c r="B44" s="20">
        <v>8013</v>
      </c>
      <c r="C44" s="21" t="s">
        <v>137</v>
      </c>
      <c r="D44" s="238"/>
      <c r="E44" s="239"/>
      <c r="F44" s="228" t="s">
        <v>27</v>
      </c>
      <c r="G44" s="229"/>
      <c r="H44" s="23" t="s">
        <v>74</v>
      </c>
      <c r="I44" s="246"/>
      <c r="J44" s="22">
        <v>0</v>
      </c>
      <c r="K44" s="227"/>
      <c r="L44" s="13"/>
    </row>
    <row r="45" spans="1:12" x14ac:dyDescent="0.15">
      <c r="J45" s="9"/>
    </row>
    <row r="46" spans="1:12" ht="21" customHeight="1" x14ac:dyDescent="0.15">
      <c r="A46" s="14" t="s">
        <v>21</v>
      </c>
      <c r="J46" s="9"/>
    </row>
    <row r="47" spans="1:12" x14ac:dyDescent="0.15">
      <c r="A47" s="230" t="s">
        <v>2</v>
      </c>
      <c r="B47" s="230"/>
      <c r="C47" s="231" t="s">
        <v>3</v>
      </c>
      <c r="D47" s="230" t="s">
        <v>4</v>
      </c>
      <c r="E47" s="230"/>
      <c r="F47" s="230"/>
      <c r="G47" s="230"/>
      <c r="H47" s="230"/>
      <c r="I47" s="230"/>
      <c r="J47" s="233" t="s">
        <v>7</v>
      </c>
      <c r="K47" s="230" t="s">
        <v>8</v>
      </c>
    </row>
    <row r="48" spans="1:12" x14ac:dyDescent="0.15">
      <c r="A48" s="2" t="s">
        <v>0</v>
      </c>
      <c r="B48" s="2" t="s">
        <v>1</v>
      </c>
      <c r="C48" s="232"/>
      <c r="D48" s="230"/>
      <c r="E48" s="230"/>
      <c r="F48" s="230"/>
      <c r="G48" s="230"/>
      <c r="H48" s="230"/>
      <c r="I48" s="230"/>
      <c r="J48" s="233"/>
      <c r="K48" s="230"/>
    </row>
    <row r="49" spans="1:13" ht="27" customHeight="1" x14ac:dyDescent="0.15">
      <c r="A49" s="5" t="s">
        <v>71</v>
      </c>
      <c r="B49" s="24">
        <v>9001</v>
      </c>
      <c r="C49" s="3" t="s">
        <v>138</v>
      </c>
      <c r="D49" s="234" t="s">
        <v>83</v>
      </c>
      <c r="E49" s="235"/>
      <c r="F49" s="240" t="s">
        <v>24</v>
      </c>
      <c r="G49" s="241"/>
      <c r="H49" s="18" t="s">
        <v>76</v>
      </c>
      <c r="I49" s="244" t="s">
        <v>23</v>
      </c>
      <c r="J49" s="17">
        <v>922</v>
      </c>
      <c r="K49" s="4" t="s">
        <v>9</v>
      </c>
      <c r="M49" s="9"/>
    </row>
    <row r="50" spans="1:13" ht="27" customHeight="1" x14ac:dyDescent="0.15">
      <c r="A50" s="5" t="s">
        <v>71</v>
      </c>
      <c r="B50" s="24">
        <v>9002</v>
      </c>
      <c r="C50" s="3" t="s">
        <v>139</v>
      </c>
      <c r="D50" s="236"/>
      <c r="E50" s="237"/>
      <c r="F50" s="242"/>
      <c r="G50" s="243"/>
      <c r="H50" s="19" t="s">
        <v>78</v>
      </c>
      <c r="I50" s="245"/>
      <c r="J50" s="17">
        <v>30</v>
      </c>
      <c r="K50" s="4" t="s">
        <v>10</v>
      </c>
      <c r="M50" s="9"/>
    </row>
    <row r="51" spans="1:13" ht="27" customHeight="1" x14ac:dyDescent="0.15">
      <c r="A51" s="5" t="s">
        <v>71</v>
      </c>
      <c r="B51" s="24">
        <v>9011</v>
      </c>
      <c r="C51" s="3" t="s">
        <v>140</v>
      </c>
      <c r="D51" s="236"/>
      <c r="E51" s="237"/>
      <c r="F51" s="240" t="s">
        <v>26</v>
      </c>
      <c r="G51" s="241"/>
      <c r="H51" s="19" t="s">
        <v>80</v>
      </c>
      <c r="I51" s="245"/>
      <c r="J51" s="17">
        <v>1891</v>
      </c>
      <c r="K51" s="4" t="s">
        <v>9</v>
      </c>
      <c r="M51" s="9"/>
    </row>
    <row r="52" spans="1:13" ht="27" customHeight="1" x14ac:dyDescent="0.15">
      <c r="A52" s="5" t="s">
        <v>71</v>
      </c>
      <c r="B52" s="24">
        <v>9012</v>
      </c>
      <c r="C52" s="3" t="s">
        <v>141</v>
      </c>
      <c r="D52" s="236"/>
      <c r="E52" s="237"/>
      <c r="F52" s="242"/>
      <c r="G52" s="243"/>
      <c r="H52" s="19" t="s">
        <v>81</v>
      </c>
      <c r="I52" s="245"/>
      <c r="J52" s="17">
        <v>62</v>
      </c>
      <c r="K52" s="4" t="s">
        <v>10</v>
      </c>
      <c r="M52" s="9"/>
    </row>
    <row r="53" spans="1:13" ht="30" customHeight="1" x14ac:dyDescent="0.15">
      <c r="A53" s="20" t="s">
        <v>71</v>
      </c>
      <c r="B53" s="20">
        <v>9003</v>
      </c>
      <c r="C53" s="21" t="s">
        <v>142</v>
      </c>
      <c r="D53" s="236"/>
      <c r="E53" s="237"/>
      <c r="F53" s="228" t="s">
        <v>25</v>
      </c>
      <c r="G53" s="229"/>
      <c r="H53" s="23" t="s">
        <v>74</v>
      </c>
      <c r="I53" s="245"/>
      <c r="J53" s="22">
        <v>0</v>
      </c>
      <c r="K53" s="226" t="s">
        <v>11</v>
      </c>
      <c r="L53" s="13"/>
    </row>
    <row r="54" spans="1:13" ht="30" customHeight="1" x14ac:dyDescent="0.15">
      <c r="A54" s="20" t="s">
        <v>71</v>
      </c>
      <c r="B54" s="20">
        <v>9013</v>
      </c>
      <c r="C54" s="21" t="s">
        <v>143</v>
      </c>
      <c r="D54" s="238"/>
      <c r="E54" s="239"/>
      <c r="F54" s="228" t="s">
        <v>27</v>
      </c>
      <c r="G54" s="229"/>
      <c r="H54" s="23" t="s">
        <v>74</v>
      </c>
      <c r="I54" s="246"/>
      <c r="J54" s="22">
        <v>0</v>
      </c>
      <c r="K54" s="227"/>
      <c r="L54" s="13"/>
    </row>
  </sheetData>
  <mergeCells count="59">
    <mergeCell ref="A2:B2"/>
    <mergeCell ref="C2:C3"/>
    <mergeCell ref="D2:I3"/>
    <mergeCell ref="H5:I5"/>
    <mergeCell ref="F6:G7"/>
    <mergeCell ref="E20:F22"/>
    <mergeCell ref="G20:H20"/>
    <mergeCell ref="D25:E30"/>
    <mergeCell ref="F25:F26"/>
    <mergeCell ref="F27:F28"/>
    <mergeCell ref="F29:F30"/>
    <mergeCell ref="G21:H21"/>
    <mergeCell ref="G22:H22"/>
    <mergeCell ref="E23:F23"/>
    <mergeCell ref="G23:H23"/>
    <mergeCell ref="J2:J3"/>
    <mergeCell ref="K2:K3"/>
    <mergeCell ref="G12:I12"/>
    <mergeCell ref="D4:E9"/>
    <mergeCell ref="F4:G5"/>
    <mergeCell ref="H4:I4"/>
    <mergeCell ref="K8:K9"/>
    <mergeCell ref="F9:G9"/>
    <mergeCell ref="H9:I9"/>
    <mergeCell ref="D10:F12"/>
    <mergeCell ref="G10:I10"/>
    <mergeCell ref="G11:I11"/>
    <mergeCell ref="H6:I6"/>
    <mergeCell ref="H7:I7"/>
    <mergeCell ref="F8:G8"/>
    <mergeCell ref="H8:I8"/>
    <mergeCell ref="K43:K44"/>
    <mergeCell ref="F44:G44"/>
    <mergeCell ref="D31:E34"/>
    <mergeCell ref="A37:B37"/>
    <mergeCell ref="C37:C38"/>
    <mergeCell ref="D37:I38"/>
    <mergeCell ref="J37:J38"/>
    <mergeCell ref="K37:K38"/>
    <mergeCell ref="I39:I44"/>
    <mergeCell ref="D39:E44"/>
    <mergeCell ref="F39:G40"/>
    <mergeCell ref="F41:G42"/>
    <mergeCell ref="F43:G43"/>
    <mergeCell ref="K13:K34"/>
    <mergeCell ref="D14:F15"/>
    <mergeCell ref="D20:D23"/>
    <mergeCell ref="K53:K54"/>
    <mergeCell ref="F54:G54"/>
    <mergeCell ref="A47:B47"/>
    <mergeCell ref="C47:C48"/>
    <mergeCell ref="D47:I48"/>
    <mergeCell ref="J47:J48"/>
    <mergeCell ref="K47:K48"/>
    <mergeCell ref="D49:E54"/>
    <mergeCell ref="F49:G50"/>
    <mergeCell ref="I49:I54"/>
    <mergeCell ref="F51:G52"/>
    <mergeCell ref="F53:G53"/>
  </mergeCells>
  <phoneticPr fontId="1"/>
  <pageMargins left="0.70866141732283472" right="0.64"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71"/>
  <sheetViews>
    <sheetView view="pageBreakPreview" zoomScale="50" zoomScaleNormal="50" zoomScaleSheetLayoutView="50" zoomScalePageLayoutView="40" workbookViewId="0">
      <selection activeCell="C17" sqref="C17"/>
    </sheetView>
  </sheetViews>
  <sheetFormatPr defaultRowHeight="18.75" x14ac:dyDescent="0.15"/>
  <cols>
    <col min="1" max="2" width="17.75" style="33" customWidth="1"/>
    <col min="3" max="3" width="91.25" style="45" bestFit="1" customWidth="1"/>
    <col min="4" max="4" width="40.875" style="49" customWidth="1"/>
    <col min="5" max="5" width="36.75" style="49" customWidth="1"/>
    <col min="6" max="6" width="56.75" style="45" customWidth="1"/>
    <col min="7" max="7" width="56.75" style="103" customWidth="1"/>
    <col min="8" max="8" width="17.75" style="47" customWidth="1"/>
    <col min="9" max="9" width="17.75" style="46" customWidth="1"/>
    <col min="10" max="10" width="2.5" style="139" customWidth="1"/>
    <col min="11" max="16384" width="9" style="107"/>
  </cols>
  <sheetData>
    <row r="1" spans="1:11" ht="27" customHeight="1" x14ac:dyDescent="0.15">
      <c r="A1" s="312" t="s">
        <v>163</v>
      </c>
      <c r="B1" s="312"/>
      <c r="C1" s="312"/>
      <c r="D1" s="312"/>
      <c r="E1" s="312"/>
      <c r="F1" s="312"/>
      <c r="G1" s="101"/>
    </row>
    <row r="2" spans="1:11" ht="30" customHeight="1" x14ac:dyDescent="0.15">
      <c r="A2" s="289" t="s">
        <v>2</v>
      </c>
      <c r="B2" s="290"/>
      <c r="C2" s="291" t="s">
        <v>3</v>
      </c>
      <c r="D2" s="293" t="s">
        <v>4</v>
      </c>
      <c r="E2" s="294"/>
      <c r="F2" s="294"/>
      <c r="G2" s="295"/>
      <c r="H2" s="299" t="s">
        <v>1024</v>
      </c>
      <c r="I2" s="301" t="s">
        <v>8</v>
      </c>
    </row>
    <row r="3" spans="1:11" ht="30" customHeight="1" x14ac:dyDescent="0.15">
      <c r="A3" s="117" t="s">
        <v>0</v>
      </c>
      <c r="B3" s="117" t="s">
        <v>1</v>
      </c>
      <c r="C3" s="292"/>
      <c r="D3" s="296"/>
      <c r="E3" s="297"/>
      <c r="F3" s="297"/>
      <c r="G3" s="298"/>
      <c r="H3" s="300"/>
      <c r="I3" s="301"/>
    </row>
    <row r="4" spans="1:11" ht="19.5" customHeight="1" x14ac:dyDescent="0.15">
      <c r="A4" s="283" t="s">
        <v>237</v>
      </c>
      <c r="B4" s="284"/>
      <c r="C4" s="284"/>
      <c r="D4" s="284"/>
      <c r="E4" s="284"/>
      <c r="F4" s="284"/>
      <c r="G4" s="284"/>
      <c r="H4" s="284"/>
      <c r="I4" s="286"/>
    </row>
    <row r="5" spans="1:11" ht="25.5" customHeight="1" x14ac:dyDescent="0.15">
      <c r="A5" s="108" t="s">
        <v>238</v>
      </c>
      <c r="B5" s="108">
        <v>1001</v>
      </c>
      <c r="C5" s="140" t="s">
        <v>239</v>
      </c>
      <c r="D5" s="287" t="s">
        <v>503</v>
      </c>
      <c r="E5" s="307" t="s">
        <v>547</v>
      </c>
      <c r="F5" s="141"/>
      <c r="G5" s="142"/>
      <c r="H5" s="163">
        <f>'Ａ2　訪問型(介護予防訪問介護相当）'!H4</f>
        <v>1176</v>
      </c>
      <c r="I5" s="305" t="s">
        <v>9</v>
      </c>
    </row>
    <row r="6" spans="1:11" ht="25.5" customHeight="1" x14ac:dyDescent="0.15">
      <c r="A6" s="108" t="s">
        <v>238</v>
      </c>
      <c r="B6" s="108">
        <v>1002</v>
      </c>
      <c r="C6" s="140" t="s">
        <v>240</v>
      </c>
      <c r="D6" s="287"/>
      <c r="E6" s="308"/>
      <c r="F6" s="144" t="s">
        <v>574</v>
      </c>
      <c r="G6" s="142" t="s">
        <v>575</v>
      </c>
      <c r="H6" s="163">
        <f>ROUND(H5*137/1000,0)</f>
        <v>161</v>
      </c>
      <c r="I6" s="306"/>
      <c r="K6" s="145"/>
    </row>
    <row r="7" spans="1:11" ht="25.5" customHeight="1" x14ac:dyDescent="0.15">
      <c r="A7" s="108" t="s">
        <v>238</v>
      </c>
      <c r="B7" s="108">
        <v>1003</v>
      </c>
      <c r="C7" s="140" t="s">
        <v>241</v>
      </c>
      <c r="D7" s="287"/>
      <c r="E7" s="308"/>
      <c r="F7" s="144" t="s">
        <v>576</v>
      </c>
      <c r="G7" s="142" t="s">
        <v>577</v>
      </c>
      <c r="H7" s="163">
        <f>ROUND(H5*100/1000,0)</f>
        <v>118</v>
      </c>
      <c r="I7" s="306"/>
      <c r="K7" s="145"/>
    </row>
    <row r="8" spans="1:11" ht="25.5" customHeight="1" x14ac:dyDescent="0.15">
      <c r="A8" s="108" t="s">
        <v>238</v>
      </c>
      <c r="B8" s="108">
        <v>1004</v>
      </c>
      <c r="C8" s="140" t="s">
        <v>242</v>
      </c>
      <c r="D8" s="287"/>
      <c r="E8" s="308"/>
      <c r="F8" s="144" t="s">
        <v>578</v>
      </c>
      <c r="G8" s="142" t="s">
        <v>579</v>
      </c>
      <c r="H8" s="163">
        <f>ROUND(H5*55/1000,0)</f>
        <v>65</v>
      </c>
      <c r="I8" s="306"/>
      <c r="K8" s="145"/>
    </row>
    <row r="9" spans="1:11" ht="25.5" customHeight="1" x14ac:dyDescent="0.15">
      <c r="A9" s="108" t="s">
        <v>236</v>
      </c>
      <c r="B9" s="108">
        <v>1007</v>
      </c>
      <c r="C9" s="140" t="s">
        <v>263</v>
      </c>
      <c r="D9" s="287"/>
      <c r="E9" s="308"/>
      <c r="F9" s="144" t="s">
        <v>580</v>
      </c>
      <c r="G9" s="142" t="s">
        <v>581</v>
      </c>
      <c r="H9" s="163">
        <f>ROUND(H5*63/1000,0)</f>
        <v>74</v>
      </c>
      <c r="I9" s="306"/>
      <c r="K9" s="145"/>
    </row>
    <row r="10" spans="1:11" ht="25.5" customHeight="1" x14ac:dyDescent="0.15">
      <c r="A10" s="108" t="s">
        <v>236</v>
      </c>
      <c r="B10" s="108">
        <v>1008</v>
      </c>
      <c r="C10" s="140" t="s">
        <v>264</v>
      </c>
      <c r="D10" s="287"/>
      <c r="E10" s="308"/>
      <c r="F10" s="144" t="s">
        <v>582</v>
      </c>
      <c r="G10" s="142" t="s">
        <v>592</v>
      </c>
      <c r="H10" s="163">
        <f>ROUND(H5*42/1000,0)</f>
        <v>49</v>
      </c>
      <c r="I10" s="306"/>
      <c r="K10" s="145"/>
    </row>
    <row r="11" spans="1:11" ht="25.5" customHeight="1" x14ac:dyDescent="0.15">
      <c r="A11" s="108" t="s">
        <v>236</v>
      </c>
      <c r="B11" s="108">
        <v>1009</v>
      </c>
      <c r="C11" s="140" t="s">
        <v>572</v>
      </c>
      <c r="D11" s="287"/>
      <c r="E11" s="308"/>
      <c r="F11" s="144" t="s">
        <v>583</v>
      </c>
      <c r="G11" s="142" t="s">
        <v>584</v>
      </c>
      <c r="H11" s="163">
        <v>28</v>
      </c>
      <c r="I11" s="306"/>
      <c r="K11" s="145"/>
    </row>
    <row r="12" spans="1:11" ht="25.5" customHeight="1" x14ac:dyDescent="0.15">
      <c r="A12" s="108" t="s">
        <v>236</v>
      </c>
      <c r="B12" s="108">
        <v>8211</v>
      </c>
      <c r="C12" s="140" t="s">
        <v>573</v>
      </c>
      <c r="D12" s="287"/>
      <c r="E12" s="308"/>
      <c r="F12" s="144" t="s">
        <v>586</v>
      </c>
      <c r="G12" s="146" t="s">
        <v>585</v>
      </c>
      <c r="H12" s="163">
        <v>-12</v>
      </c>
      <c r="I12" s="306"/>
      <c r="K12" s="145"/>
    </row>
    <row r="13" spans="1:11" ht="25.5" customHeight="1" x14ac:dyDescent="0.15">
      <c r="A13" s="108" t="s">
        <v>236</v>
      </c>
      <c r="B13" s="108">
        <v>1201</v>
      </c>
      <c r="C13" s="140" t="s">
        <v>85</v>
      </c>
      <c r="D13" s="287"/>
      <c r="E13" s="307" t="s">
        <v>548</v>
      </c>
      <c r="F13" s="141"/>
      <c r="G13" s="142"/>
      <c r="H13" s="163">
        <f>'Ａ2　訪問型(介護予防訪問介護相当）'!H5</f>
        <v>39</v>
      </c>
      <c r="I13" s="305" t="s">
        <v>10</v>
      </c>
      <c r="K13" s="145"/>
    </row>
    <row r="14" spans="1:11" ht="25.5" customHeight="1" x14ac:dyDescent="0.15">
      <c r="A14" s="108" t="s">
        <v>236</v>
      </c>
      <c r="B14" s="108">
        <v>1202</v>
      </c>
      <c r="C14" s="140" t="s">
        <v>243</v>
      </c>
      <c r="D14" s="287"/>
      <c r="E14" s="308"/>
      <c r="F14" s="144" t="s">
        <v>574</v>
      </c>
      <c r="G14" s="142" t="s">
        <v>590</v>
      </c>
      <c r="H14" s="163">
        <f>ROUND(H13*137/1000,0)</f>
        <v>5</v>
      </c>
      <c r="I14" s="306"/>
      <c r="K14" s="145"/>
    </row>
    <row r="15" spans="1:11" ht="25.5" customHeight="1" x14ac:dyDescent="0.15">
      <c r="A15" s="108" t="s">
        <v>236</v>
      </c>
      <c r="B15" s="108">
        <v>1203</v>
      </c>
      <c r="C15" s="140" t="s">
        <v>244</v>
      </c>
      <c r="D15" s="287"/>
      <c r="E15" s="308"/>
      <c r="F15" s="144" t="s">
        <v>305</v>
      </c>
      <c r="G15" s="142" t="s">
        <v>577</v>
      </c>
      <c r="H15" s="163">
        <f>ROUND(H13*100/1000,0)</f>
        <v>4</v>
      </c>
      <c r="I15" s="306"/>
      <c r="K15" s="145"/>
    </row>
    <row r="16" spans="1:11" ht="25.5" customHeight="1" x14ac:dyDescent="0.15">
      <c r="A16" s="108" t="s">
        <v>236</v>
      </c>
      <c r="B16" s="108">
        <v>1204</v>
      </c>
      <c r="C16" s="140" t="s">
        <v>245</v>
      </c>
      <c r="D16" s="287"/>
      <c r="E16" s="308"/>
      <c r="F16" s="144" t="s">
        <v>578</v>
      </c>
      <c r="G16" s="142" t="s">
        <v>591</v>
      </c>
      <c r="H16" s="163">
        <f>ROUND(H13*55/1000,0)</f>
        <v>2</v>
      </c>
      <c r="I16" s="306"/>
      <c r="K16" s="145"/>
    </row>
    <row r="17" spans="1:11" ht="25.5" customHeight="1" x14ac:dyDescent="0.15">
      <c r="A17" s="108" t="s">
        <v>236</v>
      </c>
      <c r="B17" s="108">
        <v>1207</v>
      </c>
      <c r="C17" s="140" t="s">
        <v>268</v>
      </c>
      <c r="D17" s="287"/>
      <c r="E17" s="308"/>
      <c r="F17" s="144" t="s">
        <v>580</v>
      </c>
      <c r="G17" s="142" t="s">
        <v>581</v>
      </c>
      <c r="H17" s="163">
        <f>ROUND(H13*63/1000,0)</f>
        <v>2</v>
      </c>
      <c r="I17" s="306"/>
      <c r="K17" s="145"/>
    </row>
    <row r="18" spans="1:11" ht="25.5" customHeight="1" x14ac:dyDescent="0.15">
      <c r="A18" s="108" t="s">
        <v>236</v>
      </c>
      <c r="B18" s="108">
        <v>1208</v>
      </c>
      <c r="C18" s="140" t="s">
        <v>269</v>
      </c>
      <c r="D18" s="287"/>
      <c r="E18" s="308"/>
      <c r="F18" s="144" t="s">
        <v>582</v>
      </c>
      <c r="G18" s="142" t="s">
        <v>592</v>
      </c>
      <c r="H18" s="163">
        <f>ROUND(H13*42/1000,0)</f>
        <v>2</v>
      </c>
      <c r="I18" s="306"/>
      <c r="K18" s="145"/>
    </row>
    <row r="19" spans="1:11" ht="25.5" customHeight="1" x14ac:dyDescent="0.15">
      <c r="A19" s="108" t="s">
        <v>236</v>
      </c>
      <c r="B19" s="108">
        <v>1209</v>
      </c>
      <c r="C19" s="140" t="s">
        <v>425</v>
      </c>
      <c r="D19" s="287"/>
      <c r="E19" s="308"/>
      <c r="F19" s="144" t="s">
        <v>583</v>
      </c>
      <c r="G19" s="142" t="s">
        <v>584</v>
      </c>
      <c r="H19" s="163">
        <v>1</v>
      </c>
      <c r="I19" s="306"/>
      <c r="K19" s="145"/>
    </row>
    <row r="20" spans="1:11" ht="25.5" customHeight="1" x14ac:dyDescent="0.15">
      <c r="A20" s="108" t="s">
        <v>236</v>
      </c>
      <c r="B20" s="108">
        <v>8220</v>
      </c>
      <c r="C20" s="140" t="s">
        <v>606</v>
      </c>
      <c r="D20" s="287"/>
      <c r="E20" s="308"/>
      <c r="F20" s="144" t="s">
        <v>594</v>
      </c>
      <c r="G20" s="142" t="s">
        <v>598</v>
      </c>
      <c r="H20" s="163">
        <v>-1</v>
      </c>
      <c r="I20" s="306"/>
      <c r="K20" s="145"/>
    </row>
    <row r="21" spans="1:11" ht="25.5" customHeight="1" x14ac:dyDescent="0.15">
      <c r="A21" s="108" t="s">
        <v>236</v>
      </c>
      <c r="B21" s="108">
        <v>1021</v>
      </c>
      <c r="C21" s="140" t="s">
        <v>86</v>
      </c>
      <c r="D21" s="287"/>
      <c r="E21" s="307" t="s">
        <v>549</v>
      </c>
      <c r="F21" s="141"/>
      <c r="G21" s="142"/>
      <c r="H21" s="163">
        <f>'Ａ2　訪問型(介護予防訪問介護相当）'!H6</f>
        <v>2349</v>
      </c>
      <c r="I21" s="305" t="s">
        <v>9</v>
      </c>
    </row>
    <row r="22" spans="1:11" ht="25.5" customHeight="1" x14ac:dyDescent="0.15">
      <c r="A22" s="108" t="s">
        <v>236</v>
      </c>
      <c r="B22" s="108">
        <v>1022</v>
      </c>
      <c r="C22" s="140" t="s">
        <v>246</v>
      </c>
      <c r="D22" s="287"/>
      <c r="E22" s="308"/>
      <c r="F22" s="144" t="s">
        <v>574</v>
      </c>
      <c r="G22" s="142" t="s">
        <v>590</v>
      </c>
      <c r="H22" s="163">
        <f>ROUND(H21*137/1000,0)</f>
        <v>322</v>
      </c>
      <c r="I22" s="306"/>
    </row>
    <row r="23" spans="1:11" ht="25.5" customHeight="1" x14ac:dyDescent="0.15">
      <c r="A23" s="108" t="s">
        <v>236</v>
      </c>
      <c r="B23" s="108">
        <v>1023</v>
      </c>
      <c r="C23" s="140" t="s">
        <v>247</v>
      </c>
      <c r="D23" s="287"/>
      <c r="E23" s="308"/>
      <c r="F23" s="144" t="s">
        <v>305</v>
      </c>
      <c r="G23" s="142" t="s">
        <v>577</v>
      </c>
      <c r="H23" s="163">
        <f>ROUND(H21*100/1000,0)</f>
        <v>235</v>
      </c>
      <c r="I23" s="306"/>
    </row>
    <row r="24" spans="1:11" ht="25.5" customHeight="1" x14ac:dyDescent="0.15">
      <c r="A24" s="108" t="s">
        <v>236</v>
      </c>
      <c r="B24" s="108">
        <v>1024</v>
      </c>
      <c r="C24" s="140" t="s">
        <v>248</v>
      </c>
      <c r="D24" s="287"/>
      <c r="E24" s="308"/>
      <c r="F24" s="144" t="s">
        <v>578</v>
      </c>
      <c r="G24" s="142" t="s">
        <v>591</v>
      </c>
      <c r="H24" s="163">
        <f>ROUND(H21*55/1000,0)</f>
        <v>129</v>
      </c>
      <c r="I24" s="306"/>
    </row>
    <row r="25" spans="1:11" ht="25.5" customHeight="1" x14ac:dyDescent="0.15">
      <c r="A25" s="108" t="s">
        <v>236</v>
      </c>
      <c r="B25" s="108">
        <v>1027</v>
      </c>
      <c r="C25" s="140" t="s">
        <v>266</v>
      </c>
      <c r="D25" s="287"/>
      <c r="E25" s="308"/>
      <c r="F25" s="144" t="s">
        <v>580</v>
      </c>
      <c r="G25" s="142" t="s">
        <v>581</v>
      </c>
      <c r="H25" s="163">
        <f>ROUND(H21*63/1000,0)</f>
        <v>148</v>
      </c>
      <c r="I25" s="306"/>
    </row>
    <row r="26" spans="1:11" ht="25.5" customHeight="1" x14ac:dyDescent="0.15">
      <c r="A26" s="108" t="s">
        <v>236</v>
      </c>
      <c r="B26" s="108">
        <v>1028</v>
      </c>
      <c r="C26" s="140" t="s">
        <v>267</v>
      </c>
      <c r="D26" s="287"/>
      <c r="E26" s="308"/>
      <c r="F26" s="144" t="s">
        <v>582</v>
      </c>
      <c r="G26" s="142" t="s">
        <v>592</v>
      </c>
      <c r="H26" s="163">
        <f>ROUND(H21*42/1000,0)</f>
        <v>99</v>
      </c>
      <c r="I26" s="306"/>
    </row>
    <row r="27" spans="1:11" ht="25.5" customHeight="1" x14ac:dyDescent="0.15">
      <c r="A27" s="108" t="s">
        <v>236</v>
      </c>
      <c r="B27" s="108">
        <v>1029</v>
      </c>
      <c r="C27" s="140" t="s">
        <v>423</v>
      </c>
      <c r="D27" s="287"/>
      <c r="E27" s="308"/>
      <c r="F27" s="144" t="s">
        <v>583</v>
      </c>
      <c r="G27" s="142" t="s">
        <v>584</v>
      </c>
      <c r="H27" s="163">
        <v>56</v>
      </c>
      <c r="I27" s="306"/>
    </row>
    <row r="28" spans="1:11" ht="25.5" customHeight="1" x14ac:dyDescent="0.15">
      <c r="A28" s="108" t="s">
        <v>236</v>
      </c>
      <c r="B28" s="108">
        <v>8212</v>
      </c>
      <c r="C28" s="140" t="s">
        <v>607</v>
      </c>
      <c r="D28" s="287"/>
      <c r="E28" s="308"/>
      <c r="F28" s="144" t="s">
        <v>594</v>
      </c>
      <c r="G28" s="142" t="s">
        <v>600</v>
      </c>
      <c r="H28" s="163">
        <v>-23</v>
      </c>
      <c r="I28" s="306"/>
    </row>
    <row r="29" spans="1:11" ht="25.5" customHeight="1" x14ac:dyDescent="0.15">
      <c r="A29" s="108" t="s">
        <v>236</v>
      </c>
      <c r="B29" s="108">
        <v>1221</v>
      </c>
      <c r="C29" s="140" t="s">
        <v>87</v>
      </c>
      <c r="D29" s="287"/>
      <c r="E29" s="307" t="s">
        <v>550</v>
      </c>
      <c r="F29" s="141"/>
      <c r="G29" s="142"/>
      <c r="H29" s="163">
        <f>'Ａ2　訪問型(介護予防訪問介護相当）'!H7</f>
        <v>77</v>
      </c>
      <c r="I29" s="305" t="s">
        <v>10</v>
      </c>
      <c r="K29" s="145"/>
    </row>
    <row r="30" spans="1:11" ht="25.5" customHeight="1" x14ac:dyDescent="0.15">
      <c r="A30" s="108" t="s">
        <v>236</v>
      </c>
      <c r="B30" s="108">
        <v>1222</v>
      </c>
      <c r="C30" s="140" t="s">
        <v>249</v>
      </c>
      <c r="D30" s="287"/>
      <c r="E30" s="308"/>
      <c r="F30" s="144" t="s">
        <v>574</v>
      </c>
      <c r="G30" s="142" t="s">
        <v>590</v>
      </c>
      <c r="H30" s="163">
        <f>ROUND(H29*137/1000,0)</f>
        <v>11</v>
      </c>
      <c r="I30" s="306"/>
      <c r="K30" s="145"/>
    </row>
    <row r="31" spans="1:11" ht="25.5" customHeight="1" x14ac:dyDescent="0.15">
      <c r="A31" s="108" t="s">
        <v>236</v>
      </c>
      <c r="B31" s="108">
        <v>1223</v>
      </c>
      <c r="C31" s="140" t="s">
        <v>250</v>
      </c>
      <c r="D31" s="287"/>
      <c r="E31" s="308"/>
      <c r="F31" s="144" t="s">
        <v>305</v>
      </c>
      <c r="G31" s="142" t="s">
        <v>577</v>
      </c>
      <c r="H31" s="163">
        <f>ROUND(H29*100/1000,0)</f>
        <v>8</v>
      </c>
      <c r="I31" s="306"/>
      <c r="K31" s="145"/>
    </row>
    <row r="32" spans="1:11" ht="25.5" customHeight="1" x14ac:dyDescent="0.15">
      <c r="A32" s="108" t="s">
        <v>236</v>
      </c>
      <c r="B32" s="108">
        <v>1224</v>
      </c>
      <c r="C32" s="140" t="s">
        <v>251</v>
      </c>
      <c r="D32" s="287"/>
      <c r="E32" s="308"/>
      <c r="F32" s="144" t="s">
        <v>578</v>
      </c>
      <c r="G32" s="142" t="s">
        <v>591</v>
      </c>
      <c r="H32" s="163">
        <f>ROUND(H29*55/1000,0)</f>
        <v>4</v>
      </c>
      <c r="I32" s="306"/>
      <c r="K32" s="145"/>
    </row>
    <row r="33" spans="1:11" ht="25.5" customHeight="1" x14ac:dyDescent="0.15">
      <c r="A33" s="108" t="s">
        <v>236</v>
      </c>
      <c r="B33" s="108">
        <v>1227</v>
      </c>
      <c r="C33" s="140" t="s">
        <v>265</v>
      </c>
      <c r="D33" s="287"/>
      <c r="E33" s="308"/>
      <c r="F33" s="144" t="s">
        <v>580</v>
      </c>
      <c r="G33" s="142" t="s">
        <v>581</v>
      </c>
      <c r="H33" s="163">
        <f>ROUND(H29*63/1000,0)</f>
        <v>5</v>
      </c>
      <c r="I33" s="306"/>
      <c r="K33" s="145"/>
    </row>
    <row r="34" spans="1:11" ht="25.5" customHeight="1" x14ac:dyDescent="0.15">
      <c r="A34" s="108" t="s">
        <v>236</v>
      </c>
      <c r="B34" s="108">
        <v>1228</v>
      </c>
      <c r="C34" s="140" t="s">
        <v>274</v>
      </c>
      <c r="D34" s="287"/>
      <c r="E34" s="308"/>
      <c r="F34" s="144" t="s">
        <v>582</v>
      </c>
      <c r="G34" s="142" t="s">
        <v>592</v>
      </c>
      <c r="H34" s="163">
        <f>ROUND(H29*42/1000,0)</f>
        <v>3</v>
      </c>
      <c r="I34" s="306"/>
      <c r="K34" s="145"/>
    </row>
    <row r="35" spans="1:11" ht="25.5" customHeight="1" x14ac:dyDescent="0.15">
      <c r="A35" s="108" t="s">
        <v>236</v>
      </c>
      <c r="B35" s="108">
        <v>1229</v>
      </c>
      <c r="C35" s="140" t="s">
        <v>426</v>
      </c>
      <c r="D35" s="287"/>
      <c r="E35" s="308"/>
      <c r="F35" s="144" t="s">
        <v>583</v>
      </c>
      <c r="G35" s="142" t="s">
        <v>584</v>
      </c>
      <c r="H35" s="163">
        <v>2</v>
      </c>
      <c r="I35" s="306"/>
      <c r="K35" s="145"/>
    </row>
    <row r="36" spans="1:11" ht="25.5" customHeight="1" x14ac:dyDescent="0.15">
      <c r="A36" s="108" t="s">
        <v>236</v>
      </c>
      <c r="B36" s="108">
        <v>8213</v>
      </c>
      <c r="C36" s="140" t="s">
        <v>608</v>
      </c>
      <c r="D36" s="287"/>
      <c r="E36" s="308"/>
      <c r="F36" s="144" t="s">
        <v>594</v>
      </c>
      <c r="G36" s="142" t="s">
        <v>598</v>
      </c>
      <c r="H36" s="163">
        <v>-1</v>
      </c>
      <c r="I36" s="306"/>
      <c r="K36" s="145"/>
    </row>
    <row r="37" spans="1:11" ht="25.5" customHeight="1" x14ac:dyDescent="0.15">
      <c r="A37" s="108" t="s">
        <v>236</v>
      </c>
      <c r="B37" s="108">
        <v>1041</v>
      </c>
      <c r="C37" s="140" t="s">
        <v>88</v>
      </c>
      <c r="D37" s="287"/>
      <c r="E37" s="307" t="s">
        <v>551</v>
      </c>
      <c r="F37" s="141"/>
      <c r="G37" s="142"/>
      <c r="H37" s="163">
        <f>'Ａ2　訪問型(介護予防訪問介護相当）'!H8</f>
        <v>3727</v>
      </c>
      <c r="I37" s="305" t="s">
        <v>9</v>
      </c>
    </row>
    <row r="38" spans="1:11" ht="25.5" customHeight="1" x14ac:dyDescent="0.15">
      <c r="A38" s="108" t="s">
        <v>236</v>
      </c>
      <c r="B38" s="108">
        <v>1042</v>
      </c>
      <c r="C38" s="140" t="s">
        <v>252</v>
      </c>
      <c r="D38" s="287"/>
      <c r="E38" s="308"/>
      <c r="F38" s="144" t="s">
        <v>574</v>
      </c>
      <c r="G38" s="142" t="s">
        <v>590</v>
      </c>
      <c r="H38" s="163">
        <f>ROUND(H37*137/1000,0)</f>
        <v>511</v>
      </c>
      <c r="I38" s="306"/>
    </row>
    <row r="39" spans="1:11" ht="25.5" customHeight="1" x14ac:dyDescent="0.15">
      <c r="A39" s="108" t="s">
        <v>236</v>
      </c>
      <c r="B39" s="108">
        <v>1043</v>
      </c>
      <c r="C39" s="140" t="s">
        <v>253</v>
      </c>
      <c r="D39" s="287"/>
      <c r="E39" s="308"/>
      <c r="F39" s="144" t="s">
        <v>305</v>
      </c>
      <c r="G39" s="142" t="s">
        <v>577</v>
      </c>
      <c r="H39" s="163">
        <f>ROUND(H37*100/1000,0)</f>
        <v>373</v>
      </c>
      <c r="I39" s="306"/>
    </row>
    <row r="40" spans="1:11" ht="25.5" customHeight="1" x14ac:dyDescent="0.15">
      <c r="A40" s="108" t="s">
        <v>236</v>
      </c>
      <c r="B40" s="108">
        <v>1044</v>
      </c>
      <c r="C40" s="140" t="s">
        <v>254</v>
      </c>
      <c r="D40" s="287"/>
      <c r="E40" s="308"/>
      <c r="F40" s="144" t="s">
        <v>578</v>
      </c>
      <c r="G40" s="142" t="s">
        <v>591</v>
      </c>
      <c r="H40" s="163">
        <f>ROUND(H37*55/1000,0)</f>
        <v>205</v>
      </c>
      <c r="I40" s="306"/>
    </row>
    <row r="41" spans="1:11" ht="25.5" customHeight="1" x14ac:dyDescent="0.15">
      <c r="A41" s="108" t="s">
        <v>236</v>
      </c>
      <c r="B41" s="108">
        <v>1047</v>
      </c>
      <c r="C41" s="140" t="s">
        <v>270</v>
      </c>
      <c r="D41" s="287"/>
      <c r="E41" s="308"/>
      <c r="F41" s="144" t="s">
        <v>580</v>
      </c>
      <c r="G41" s="142" t="s">
        <v>581</v>
      </c>
      <c r="H41" s="163">
        <f>ROUND(H37*63/1000,0)</f>
        <v>235</v>
      </c>
      <c r="I41" s="306"/>
    </row>
    <row r="42" spans="1:11" ht="25.5" customHeight="1" x14ac:dyDescent="0.15">
      <c r="A42" s="108" t="s">
        <v>236</v>
      </c>
      <c r="B42" s="108">
        <v>1048</v>
      </c>
      <c r="C42" s="140" t="s">
        <v>271</v>
      </c>
      <c r="D42" s="287"/>
      <c r="E42" s="308"/>
      <c r="F42" s="144" t="s">
        <v>582</v>
      </c>
      <c r="G42" s="142" t="s">
        <v>592</v>
      </c>
      <c r="H42" s="163">
        <f>ROUND(H37*42/1000,0)</f>
        <v>157</v>
      </c>
      <c r="I42" s="306"/>
    </row>
    <row r="43" spans="1:11" ht="25.5" customHeight="1" x14ac:dyDescent="0.15">
      <c r="A43" s="108" t="s">
        <v>236</v>
      </c>
      <c r="B43" s="108">
        <v>1049</v>
      </c>
      <c r="C43" s="140" t="s">
        <v>424</v>
      </c>
      <c r="D43" s="287"/>
      <c r="E43" s="308"/>
      <c r="F43" s="144" t="s">
        <v>583</v>
      </c>
      <c r="G43" s="142" t="s">
        <v>584</v>
      </c>
      <c r="H43" s="163">
        <v>89</v>
      </c>
      <c r="I43" s="306"/>
    </row>
    <row r="44" spans="1:11" ht="25.5" customHeight="1" x14ac:dyDescent="0.15">
      <c r="A44" s="108" t="s">
        <v>236</v>
      </c>
      <c r="B44" s="108">
        <v>8214</v>
      </c>
      <c r="C44" s="140" t="s">
        <v>609</v>
      </c>
      <c r="D44" s="287"/>
      <c r="E44" s="308"/>
      <c r="F44" s="144" t="s">
        <v>594</v>
      </c>
      <c r="G44" s="142" t="s">
        <v>604</v>
      </c>
      <c r="H44" s="163">
        <v>-37</v>
      </c>
      <c r="I44" s="306"/>
    </row>
    <row r="45" spans="1:11" ht="25.5" customHeight="1" x14ac:dyDescent="0.15">
      <c r="A45" s="108" t="s">
        <v>236</v>
      </c>
      <c r="B45" s="108">
        <v>1241</v>
      </c>
      <c r="C45" s="140" t="s">
        <v>89</v>
      </c>
      <c r="D45" s="287"/>
      <c r="E45" s="309" t="s">
        <v>552</v>
      </c>
      <c r="F45" s="141"/>
      <c r="G45" s="142"/>
      <c r="H45" s="163">
        <f>'Ａ2　訪問型(介護予防訪問介護相当）'!H9</f>
        <v>123</v>
      </c>
      <c r="I45" s="305" t="s">
        <v>10</v>
      </c>
      <c r="K45" s="145"/>
    </row>
    <row r="46" spans="1:11" ht="25.5" customHeight="1" x14ac:dyDescent="0.15">
      <c r="A46" s="108" t="s">
        <v>236</v>
      </c>
      <c r="B46" s="108">
        <v>1242</v>
      </c>
      <c r="C46" s="140" t="s">
        <v>255</v>
      </c>
      <c r="D46" s="287"/>
      <c r="E46" s="309"/>
      <c r="F46" s="144" t="s">
        <v>574</v>
      </c>
      <c r="G46" s="142" t="s">
        <v>590</v>
      </c>
      <c r="H46" s="163">
        <f>ROUND(H45*137/1000,0)</f>
        <v>17</v>
      </c>
      <c r="I46" s="306"/>
      <c r="K46" s="145"/>
    </row>
    <row r="47" spans="1:11" ht="25.5" customHeight="1" x14ac:dyDescent="0.15">
      <c r="A47" s="108" t="s">
        <v>236</v>
      </c>
      <c r="B47" s="108">
        <v>1243</v>
      </c>
      <c r="C47" s="140" t="s">
        <v>256</v>
      </c>
      <c r="D47" s="287"/>
      <c r="E47" s="309"/>
      <c r="F47" s="144" t="s">
        <v>305</v>
      </c>
      <c r="G47" s="142" t="s">
        <v>577</v>
      </c>
      <c r="H47" s="163">
        <f>ROUND(H45*100/1000,0)</f>
        <v>12</v>
      </c>
      <c r="I47" s="306"/>
      <c r="K47" s="145"/>
    </row>
    <row r="48" spans="1:11" ht="25.5" customHeight="1" x14ac:dyDescent="0.15">
      <c r="A48" s="108" t="s">
        <v>236</v>
      </c>
      <c r="B48" s="108">
        <v>1244</v>
      </c>
      <c r="C48" s="140" t="s">
        <v>257</v>
      </c>
      <c r="D48" s="287"/>
      <c r="E48" s="309"/>
      <c r="F48" s="144" t="s">
        <v>578</v>
      </c>
      <c r="G48" s="142" t="s">
        <v>591</v>
      </c>
      <c r="H48" s="163">
        <f>ROUND(H45*55/1000,0)</f>
        <v>7</v>
      </c>
      <c r="I48" s="306"/>
      <c r="K48" s="145"/>
    </row>
    <row r="49" spans="1:11" ht="25.5" customHeight="1" x14ac:dyDescent="0.15">
      <c r="A49" s="108" t="s">
        <v>236</v>
      </c>
      <c r="B49" s="108">
        <v>1247</v>
      </c>
      <c r="C49" s="140" t="s">
        <v>272</v>
      </c>
      <c r="D49" s="287"/>
      <c r="E49" s="309"/>
      <c r="F49" s="144" t="s">
        <v>580</v>
      </c>
      <c r="G49" s="142" t="s">
        <v>581</v>
      </c>
      <c r="H49" s="163">
        <f>ROUND(H45*63/1000,0)</f>
        <v>8</v>
      </c>
      <c r="I49" s="306"/>
      <c r="K49" s="145"/>
    </row>
    <row r="50" spans="1:11" ht="25.5" customHeight="1" x14ac:dyDescent="0.15">
      <c r="A50" s="108" t="s">
        <v>236</v>
      </c>
      <c r="B50" s="108">
        <v>1248</v>
      </c>
      <c r="C50" s="140" t="s">
        <v>273</v>
      </c>
      <c r="D50" s="287"/>
      <c r="E50" s="309"/>
      <c r="F50" s="144" t="s">
        <v>582</v>
      </c>
      <c r="G50" s="142" t="s">
        <v>592</v>
      </c>
      <c r="H50" s="163">
        <f>ROUND(H45*42/1000,0)</f>
        <v>5</v>
      </c>
      <c r="I50" s="306"/>
      <c r="K50" s="145"/>
    </row>
    <row r="51" spans="1:11" ht="25.5" customHeight="1" x14ac:dyDescent="0.15">
      <c r="A51" s="108" t="s">
        <v>236</v>
      </c>
      <c r="B51" s="108">
        <v>1249</v>
      </c>
      <c r="C51" s="140" t="s">
        <v>427</v>
      </c>
      <c r="D51" s="287"/>
      <c r="E51" s="309"/>
      <c r="F51" s="144" t="s">
        <v>583</v>
      </c>
      <c r="G51" s="142" t="s">
        <v>584</v>
      </c>
      <c r="H51" s="163">
        <v>3</v>
      </c>
      <c r="I51" s="306"/>
      <c r="K51" s="145"/>
    </row>
    <row r="52" spans="1:11" ht="25.5" customHeight="1" x14ac:dyDescent="0.15">
      <c r="A52" s="108" t="s">
        <v>236</v>
      </c>
      <c r="B52" s="108">
        <v>8215</v>
      </c>
      <c r="C52" s="140" t="s">
        <v>610</v>
      </c>
      <c r="D52" s="287"/>
      <c r="E52" s="309"/>
      <c r="F52" s="144" t="s">
        <v>594</v>
      </c>
      <c r="G52" s="142" t="s">
        <v>598</v>
      </c>
      <c r="H52" s="163">
        <v>-1</v>
      </c>
      <c r="I52" s="306"/>
      <c r="K52" s="145"/>
    </row>
    <row r="53" spans="1:11" ht="25.5" customHeight="1" x14ac:dyDescent="0.15">
      <c r="A53" s="108" t="s">
        <v>236</v>
      </c>
      <c r="B53" s="108">
        <v>1301</v>
      </c>
      <c r="C53" s="144" t="s">
        <v>153</v>
      </c>
      <c r="D53" s="310" t="s">
        <v>962</v>
      </c>
      <c r="E53" s="308"/>
      <c r="F53" s="144" t="s">
        <v>18</v>
      </c>
      <c r="G53" s="142"/>
      <c r="H53" s="163">
        <f>'Ａ2　訪問型(介護予防訪問介護相当）'!H25</f>
        <v>200</v>
      </c>
      <c r="I53" s="311" t="s">
        <v>258</v>
      </c>
      <c r="K53" s="145"/>
    </row>
    <row r="54" spans="1:11" ht="25.5" customHeight="1" x14ac:dyDescent="0.15">
      <c r="A54" s="108" t="s">
        <v>236</v>
      </c>
      <c r="B54" s="108">
        <v>1411</v>
      </c>
      <c r="C54" s="144" t="s">
        <v>167</v>
      </c>
      <c r="D54" s="287" t="s">
        <v>963</v>
      </c>
      <c r="E54" s="287"/>
      <c r="F54" s="144" t="s">
        <v>611</v>
      </c>
      <c r="G54" s="147" t="s">
        <v>612</v>
      </c>
      <c r="H54" s="163">
        <f>'Ａ2　訪問型(介護予防訪問介護相当）'!H26</f>
        <v>100</v>
      </c>
      <c r="I54" s="311"/>
    </row>
    <row r="55" spans="1:11" ht="25.5" customHeight="1" x14ac:dyDescent="0.15">
      <c r="A55" s="108" t="s">
        <v>236</v>
      </c>
      <c r="B55" s="108">
        <v>1421</v>
      </c>
      <c r="C55" s="148" t="s">
        <v>428</v>
      </c>
      <c r="D55" s="287"/>
      <c r="E55" s="287"/>
      <c r="F55" s="144" t="s">
        <v>177</v>
      </c>
      <c r="G55" s="147" t="s">
        <v>613</v>
      </c>
      <c r="H55" s="163">
        <f>'Ａ2　訪問型(介護予防訪問介護相当）'!H27</f>
        <v>200</v>
      </c>
      <c r="I55" s="311"/>
    </row>
    <row r="56" spans="1:11" ht="25.5" customHeight="1" x14ac:dyDescent="0.15">
      <c r="A56" s="108" t="s">
        <v>236</v>
      </c>
      <c r="B56" s="108">
        <v>6102</v>
      </c>
      <c r="C56" s="144" t="s">
        <v>615</v>
      </c>
      <c r="D56" s="287" t="s">
        <v>614</v>
      </c>
      <c r="E56" s="287"/>
      <c r="F56" s="144" t="s">
        <v>616</v>
      </c>
      <c r="G56" s="147" t="s">
        <v>618</v>
      </c>
      <c r="H56" s="163">
        <f>'Ａ2　訪問型(介護予防訪問介護相当）'!H28</f>
        <v>50</v>
      </c>
      <c r="I56" s="193" t="s">
        <v>617</v>
      </c>
    </row>
    <row r="57" spans="1:11" ht="25.5" customHeight="1" x14ac:dyDescent="0.15">
      <c r="A57" s="74"/>
      <c r="B57" s="74"/>
      <c r="C57" s="84"/>
      <c r="D57" s="149"/>
      <c r="E57" s="149"/>
      <c r="F57" s="150"/>
      <c r="G57" s="151"/>
      <c r="H57" s="81"/>
      <c r="I57" s="152"/>
      <c r="K57" s="145"/>
    </row>
    <row r="58" spans="1:11" ht="30" customHeight="1" x14ac:dyDescent="0.15">
      <c r="A58" s="75" t="s">
        <v>595</v>
      </c>
      <c r="B58" s="74"/>
      <c r="C58" s="84"/>
      <c r="D58" s="149"/>
      <c r="E58" s="149"/>
      <c r="F58" s="150"/>
      <c r="G58" s="151"/>
      <c r="H58" s="81"/>
      <c r="I58" s="152"/>
      <c r="K58" s="145"/>
    </row>
    <row r="59" spans="1:11" ht="30" customHeight="1" x14ac:dyDescent="0.15">
      <c r="A59" s="222" t="s">
        <v>2</v>
      </c>
      <c r="B59" s="222"/>
      <c r="C59" s="301" t="s">
        <v>3</v>
      </c>
      <c r="D59" s="301" t="s">
        <v>4</v>
      </c>
      <c r="E59" s="301"/>
      <c r="F59" s="301"/>
      <c r="G59" s="301"/>
      <c r="H59" s="304" t="s">
        <v>1024</v>
      </c>
      <c r="I59" s="301" t="s">
        <v>8</v>
      </c>
      <c r="K59" s="145"/>
    </row>
    <row r="60" spans="1:11" ht="25.5" customHeight="1" x14ac:dyDescent="0.15">
      <c r="A60" s="117" t="s">
        <v>0</v>
      </c>
      <c r="B60" s="117" t="s">
        <v>1</v>
      </c>
      <c r="C60" s="301"/>
      <c r="D60" s="301"/>
      <c r="E60" s="301"/>
      <c r="F60" s="301"/>
      <c r="G60" s="301"/>
      <c r="H60" s="304"/>
      <c r="I60" s="301"/>
      <c r="K60" s="145"/>
    </row>
    <row r="61" spans="1:11" ht="25.5" customHeight="1" x14ac:dyDescent="0.15">
      <c r="A61" s="283" t="s">
        <v>237</v>
      </c>
      <c r="B61" s="284"/>
      <c r="C61" s="284"/>
      <c r="D61" s="284"/>
      <c r="E61" s="284"/>
      <c r="F61" s="284"/>
      <c r="G61" s="284"/>
      <c r="H61" s="284"/>
      <c r="I61" s="286"/>
      <c r="K61" s="145"/>
    </row>
    <row r="62" spans="1:11" ht="25.5" customHeight="1" x14ac:dyDescent="0.15">
      <c r="A62" s="108" t="s">
        <v>236</v>
      </c>
      <c r="B62" s="108">
        <v>1011</v>
      </c>
      <c r="C62" s="144" t="s">
        <v>969</v>
      </c>
      <c r="D62" s="195" t="s">
        <v>588</v>
      </c>
      <c r="E62" s="194" t="s">
        <v>589</v>
      </c>
      <c r="F62" s="288"/>
      <c r="G62" s="288"/>
      <c r="H62" s="143">
        <f>'Ａ３訪問型【給付制限】70%'!H5*0.9</f>
        <v>1058.4000000000001</v>
      </c>
      <c r="I62" s="198" t="s">
        <v>587</v>
      </c>
      <c r="K62" s="145"/>
    </row>
    <row r="63" spans="1:11" ht="25.5" customHeight="1" x14ac:dyDescent="0.15">
      <c r="A63" s="108" t="s">
        <v>236</v>
      </c>
      <c r="B63" s="108">
        <v>1012</v>
      </c>
      <c r="C63" s="144" t="s">
        <v>970</v>
      </c>
      <c r="D63" s="195"/>
      <c r="E63" s="194"/>
      <c r="F63" s="144" t="s">
        <v>574</v>
      </c>
      <c r="G63" s="121" t="s">
        <v>590</v>
      </c>
      <c r="H63" s="114">
        <f>ROUND(H62*137/1000,0)</f>
        <v>145</v>
      </c>
      <c r="I63" s="199"/>
      <c r="K63" s="145"/>
    </row>
    <row r="64" spans="1:11" ht="25.5" customHeight="1" x14ac:dyDescent="0.15">
      <c r="A64" s="108" t="s">
        <v>236</v>
      </c>
      <c r="B64" s="108">
        <v>1013</v>
      </c>
      <c r="C64" s="144" t="s">
        <v>971</v>
      </c>
      <c r="D64" s="195"/>
      <c r="E64" s="194"/>
      <c r="F64" s="144" t="s">
        <v>305</v>
      </c>
      <c r="G64" s="121" t="s">
        <v>577</v>
      </c>
      <c r="H64" s="114">
        <f>ROUND(H62*100/1000,0)</f>
        <v>106</v>
      </c>
      <c r="I64" s="199"/>
      <c r="K64" s="145"/>
    </row>
    <row r="65" spans="1:11" ht="25.5" customHeight="1" x14ac:dyDescent="0.15">
      <c r="A65" s="108" t="s">
        <v>236</v>
      </c>
      <c r="B65" s="108">
        <v>1014</v>
      </c>
      <c r="C65" s="144" t="s">
        <v>972</v>
      </c>
      <c r="D65" s="195"/>
      <c r="E65" s="194"/>
      <c r="F65" s="144" t="s">
        <v>578</v>
      </c>
      <c r="G65" s="121" t="s">
        <v>591</v>
      </c>
      <c r="H65" s="114">
        <f>ROUND(H62*55/1000,0)</f>
        <v>58</v>
      </c>
      <c r="I65" s="199"/>
      <c r="K65" s="145"/>
    </row>
    <row r="66" spans="1:11" ht="25.5" customHeight="1" x14ac:dyDescent="0.15">
      <c r="A66" s="108" t="s">
        <v>236</v>
      </c>
      <c r="B66" s="108">
        <v>1017</v>
      </c>
      <c r="C66" s="144" t="s">
        <v>973</v>
      </c>
      <c r="D66" s="195"/>
      <c r="E66" s="194"/>
      <c r="F66" s="144" t="s">
        <v>580</v>
      </c>
      <c r="G66" s="121" t="s">
        <v>593</v>
      </c>
      <c r="H66" s="114">
        <f>ROUND(H62*63/1000,0)</f>
        <v>67</v>
      </c>
      <c r="I66" s="199"/>
      <c r="K66" s="145"/>
    </row>
    <row r="67" spans="1:11" ht="25.5" customHeight="1" x14ac:dyDescent="0.15">
      <c r="A67" s="108" t="s">
        <v>236</v>
      </c>
      <c r="B67" s="108">
        <v>1018</v>
      </c>
      <c r="C67" s="144" t="s">
        <v>974</v>
      </c>
      <c r="D67" s="195"/>
      <c r="E67" s="194"/>
      <c r="F67" s="144" t="s">
        <v>582</v>
      </c>
      <c r="G67" s="121" t="s">
        <v>592</v>
      </c>
      <c r="H67" s="114">
        <f>ROUND(H62*42/1000,0)</f>
        <v>44</v>
      </c>
      <c r="I67" s="199"/>
      <c r="K67" s="145"/>
    </row>
    <row r="68" spans="1:11" ht="25.5" customHeight="1" x14ac:dyDescent="0.15">
      <c r="A68" s="108" t="s">
        <v>236</v>
      </c>
      <c r="B68" s="108">
        <v>1019</v>
      </c>
      <c r="C68" s="144" t="s">
        <v>975</v>
      </c>
      <c r="D68" s="195"/>
      <c r="E68" s="194"/>
      <c r="F68" s="144" t="s">
        <v>583</v>
      </c>
      <c r="G68" s="121" t="s">
        <v>584</v>
      </c>
      <c r="H68" s="114">
        <f>ROUND(H62*24/1000,0)</f>
        <v>25</v>
      </c>
      <c r="I68" s="199"/>
      <c r="K68" s="145"/>
    </row>
    <row r="69" spans="1:11" ht="25.5" customHeight="1" x14ac:dyDescent="0.15">
      <c r="A69" s="108" t="s">
        <v>236</v>
      </c>
      <c r="B69" s="108">
        <v>8311</v>
      </c>
      <c r="C69" s="112" t="s">
        <v>976</v>
      </c>
      <c r="D69" s="195"/>
      <c r="E69" s="194"/>
      <c r="F69" s="144" t="s">
        <v>594</v>
      </c>
      <c r="G69" s="142" t="s">
        <v>674</v>
      </c>
      <c r="H69" s="163">
        <v>-11</v>
      </c>
      <c r="I69" s="200"/>
      <c r="K69" s="145"/>
    </row>
    <row r="70" spans="1:11" ht="25.5" customHeight="1" x14ac:dyDescent="0.15">
      <c r="A70" s="108" t="s">
        <v>236</v>
      </c>
      <c r="B70" s="108">
        <v>1211</v>
      </c>
      <c r="C70" s="144" t="s">
        <v>977</v>
      </c>
      <c r="D70" s="195"/>
      <c r="E70" s="195" t="s">
        <v>596</v>
      </c>
      <c r="F70" s="302"/>
      <c r="G70" s="303"/>
      <c r="H70" s="143">
        <f>'Ａ３訪問型【給付制限】70%'!H13*0.9</f>
        <v>35.1</v>
      </c>
      <c r="I70" s="194" t="s">
        <v>446</v>
      </c>
      <c r="K70" s="145"/>
    </row>
    <row r="71" spans="1:11" ht="25.5" customHeight="1" x14ac:dyDescent="0.15">
      <c r="A71" s="108" t="s">
        <v>236</v>
      </c>
      <c r="B71" s="108">
        <v>1212</v>
      </c>
      <c r="C71" s="144" t="s">
        <v>978</v>
      </c>
      <c r="D71" s="195"/>
      <c r="E71" s="195"/>
      <c r="F71" s="144" t="s">
        <v>574</v>
      </c>
      <c r="G71" s="142" t="s">
        <v>590</v>
      </c>
      <c r="H71" s="143">
        <f>ROUND(H70*137/1000,0)</f>
        <v>5</v>
      </c>
      <c r="I71" s="194"/>
      <c r="K71" s="145"/>
    </row>
    <row r="72" spans="1:11" ht="25.5" customHeight="1" x14ac:dyDescent="0.15">
      <c r="A72" s="108" t="s">
        <v>236</v>
      </c>
      <c r="B72" s="108">
        <v>1213</v>
      </c>
      <c r="C72" s="144" t="s">
        <v>979</v>
      </c>
      <c r="D72" s="195"/>
      <c r="E72" s="195"/>
      <c r="F72" s="144" t="s">
        <v>305</v>
      </c>
      <c r="G72" s="142" t="s">
        <v>577</v>
      </c>
      <c r="H72" s="143">
        <f>ROUND(H70*100/1000,0)</f>
        <v>4</v>
      </c>
      <c r="I72" s="194"/>
      <c r="K72" s="145"/>
    </row>
    <row r="73" spans="1:11" ht="25.5" customHeight="1" x14ac:dyDescent="0.15">
      <c r="A73" s="108" t="s">
        <v>236</v>
      </c>
      <c r="B73" s="108">
        <v>1214</v>
      </c>
      <c r="C73" s="144" t="s">
        <v>980</v>
      </c>
      <c r="D73" s="195"/>
      <c r="E73" s="195"/>
      <c r="F73" s="144" t="s">
        <v>578</v>
      </c>
      <c r="G73" s="142" t="s">
        <v>591</v>
      </c>
      <c r="H73" s="143">
        <f>ROUND(H70*55/1000,0)</f>
        <v>2</v>
      </c>
      <c r="I73" s="194"/>
      <c r="K73" s="145"/>
    </row>
    <row r="74" spans="1:11" ht="25.5" customHeight="1" x14ac:dyDescent="0.15">
      <c r="A74" s="108" t="s">
        <v>236</v>
      </c>
      <c r="B74" s="108">
        <v>1217</v>
      </c>
      <c r="C74" s="144" t="s">
        <v>981</v>
      </c>
      <c r="D74" s="195"/>
      <c r="E74" s="195"/>
      <c r="F74" s="144" t="s">
        <v>580</v>
      </c>
      <c r="G74" s="142" t="s">
        <v>593</v>
      </c>
      <c r="H74" s="143">
        <f>ROUND(H70*63/1000,0)</f>
        <v>2</v>
      </c>
      <c r="I74" s="194"/>
      <c r="K74" s="145"/>
    </row>
    <row r="75" spans="1:11" ht="25.5" customHeight="1" x14ac:dyDescent="0.15">
      <c r="A75" s="108" t="s">
        <v>236</v>
      </c>
      <c r="B75" s="108">
        <v>1218</v>
      </c>
      <c r="C75" s="144" t="s">
        <v>982</v>
      </c>
      <c r="D75" s="195"/>
      <c r="E75" s="195"/>
      <c r="F75" s="144" t="s">
        <v>582</v>
      </c>
      <c r="G75" s="142" t="s">
        <v>597</v>
      </c>
      <c r="H75" s="143">
        <f>ROUND(H70*42/1000,0)</f>
        <v>1</v>
      </c>
      <c r="I75" s="194"/>
      <c r="K75" s="145"/>
    </row>
    <row r="76" spans="1:11" ht="25.5" customHeight="1" x14ac:dyDescent="0.15">
      <c r="A76" s="108" t="s">
        <v>236</v>
      </c>
      <c r="B76" s="108">
        <v>1219</v>
      </c>
      <c r="C76" s="144" t="s">
        <v>983</v>
      </c>
      <c r="D76" s="195"/>
      <c r="E76" s="195"/>
      <c r="F76" s="144" t="s">
        <v>583</v>
      </c>
      <c r="G76" s="142" t="s">
        <v>584</v>
      </c>
      <c r="H76" s="143">
        <v>1</v>
      </c>
      <c r="I76" s="194"/>
      <c r="K76" s="145"/>
    </row>
    <row r="77" spans="1:11" ht="25.5" customHeight="1" x14ac:dyDescent="0.15">
      <c r="A77" s="108" t="s">
        <v>236</v>
      </c>
      <c r="B77" s="108">
        <v>8312</v>
      </c>
      <c r="C77" s="144" t="s">
        <v>984</v>
      </c>
      <c r="D77" s="195"/>
      <c r="E77" s="195"/>
      <c r="F77" s="144" t="s">
        <v>594</v>
      </c>
      <c r="G77" s="142" t="s">
        <v>598</v>
      </c>
      <c r="H77" s="163">
        <v>-1</v>
      </c>
      <c r="I77" s="194"/>
      <c r="K77" s="145"/>
    </row>
    <row r="78" spans="1:11" ht="25.5" customHeight="1" x14ac:dyDescent="0.15">
      <c r="A78" s="108" t="s">
        <v>236</v>
      </c>
      <c r="B78" s="108">
        <v>1031</v>
      </c>
      <c r="C78" s="144" t="s">
        <v>985</v>
      </c>
      <c r="D78" s="195"/>
      <c r="E78" s="201" t="s">
        <v>599</v>
      </c>
      <c r="F78" s="288"/>
      <c r="G78" s="288"/>
      <c r="H78" s="163">
        <f>'Ａ３訪問型【給付制限】70%'!H21*0.9</f>
        <v>2114.1</v>
      </c>
      <c r="I78" s="198" t="s">
        <v>587</v>
      </c>
      <c r="K78" s="145"/>
    </row>
    <row r="79" spans="1:11" ht="25.5" customHeight="1" x14ac:dyDescent="0.15">
      <c r="A79" s="108" t="s">
        <v>236</v>
      </c>
      <c r="B79" s="108">
        <v>1032</v>
      </c>
      <c r="C79" s="144" t="s">
        <v>986</v>
      </c>
      <c r="D79" s="195"/>
      <c r="E79" s="201"/>
      <c r="F79" s="144" t="s">
        <v>574</v>
      </c>
      <c r="G79" s="121" t="s">
        <v>590</v>
      </c>
      <c r="H79" s="163">
        <f>ROUND(H78*137/1000,0)</f>
        <v>290</v>
      </c>
      <c r="I79" s="199"/>
      <c r="K79" s="145"/>
    </row>
    <row r="80" spans="1:11" ht="25.5" customHeight="1" x14ac:dyDescent="0.15">
      <c r="A80" s="108" t="s">
        <v>236</v>
      </c>
      <c r="B80" s="108">
        <v>1033</v>
      </c>
      <c r="C80" s="144" t="s">
        <v>987</v>
      </c>
      <c r="D80" s="195"/>
      <c r="E80" s="201"/>
      <c r="F80" s="144" t="s">
        <v>305</v>
      </c>
      <c r="G80" s="121" t="s">
        <v>577</v>
      </c>
      <c r="H80" s="163">
        <f>ROUND(H78*100/1000,0)</f>
        <v>211</v>
      </c>
      <c r="I80" s="199"/>
      <c r="K80" s="145"/>
    </row>
    <row r="81" spans="1:11" ht="25.5" customHeight="1" x14ac:dyDescent="0.15">
      <c r="A81" s="108" t="s">
        <v>236</v>
      </c>
      <c r="B81" s="108">
        <v>1034</v>
      </c>
      <c r="C81" s="144" t="s">
        <v>988</v>
      </c>
      <c r="D81" s="195"/>
      <c r="E81" s="201"/>
      <c r="F81" s="144" t="s">
        <v>578</v>
      </c>
      <c r="G81" s="121" t="s">
        <v>591</v>
      </c>
      <c r="H81" s="163">
        <f>ROUND(H78*55/1000,0)</f>
        <v>116</v>
      </c>
      <c r="I81" s="199"/>
      <c r="K81" s="145"/>
    </row>
    <row r="82" spans="1:11" ht="25.5" customHeight="1" x14ac:dyDescent="0.15">
      <c r="A82" s="108" t="s">
        <v>236</v>
      </c>
      <c r="B82" s="108">
        <v>1037</v>
      </c>
      <c r="C82" s="144" t="s">
        <v>989</v>
      </c>
      <c r="D82" s="195"/>
      <c r="E82" s="201"/>
      <c r="F82" s="144" t="s">
        <v>580</v>
      </c>
      <c r="G82" s="121" t="s">
        <v>593</v>
      </c>
      <c r="H82" s="163">
        <f>ROUND(H78*63/1000,0)</f>
        <v>133</v>
      </c>
      <c r="I82" s="199"/>
      <c r="K82" s="145"/>
    </row>
    <row r="83" spans="1:11" ht="25.5" customHeight="1" x14ac:dyDescent="0.15">
      <c r="A83" s="108" t="s">
        <v>236</v>
      </c>
      <c r="B83" s="108">
        <v>1038</v>
      </c>
      <c r="C83" s="144" t="s">
        <v>990</v>
      </c>
      <c r="D83" s="195"/>
      <c r="E83" s="201"/>
      <c r="F83" s="144" t="s">
        <v>582</v>
      </c>
      <c r="G83" s="121" t="s">
        <v>592</v>
      </c>
      <c r="H83" s="163">
        <f>ROUND(H78*42/1000,0)</f>
        <v>89</v>
      </c>
      <c r="I83" s="199"/>
      <c r="K83" s="145"/>
    </row>
    <row r="84" spans="1:11" ht="25.5" customHeight="1" x14ac:dyDescent="0.15">
      <c r="A84" s="108" t="s">
        <v>236</v>
      </c>
      <c r="B84" s="108">
        <v>1039</v>
      </c>
      <c r="C84" s="144" t="s">
        <v>991</v>
      </c>
      <c r="D84" s="195"/>
      <c r="E84" s="201"/>
      <c r="F84" s="144" t="s">
        <v>583</v>
      </c>
      <c r="G84" s="121" t="s">
        <v>584</v>
      </c>
      <c r="H84" s="163">
        <v>51</v>
      </c>
      <c r="I84" s="199"/>
      <c r="K84" s="145"/>
    </row>
    <row r="85" spans="1:11" ht="25.5" customHeight="1" x14ac:dyDescent="0.15">
      <c r="A85" s="108" t="s">
        <v>236</v>
      </c>
      <c r="B85" s="108">
        <v>8313</v>
      </c>
      <c r="C85" s="144" t="s">
        <v>992</v>
      </c>
      <c r="D85" s="195"/>
      <c r="E85" s="201"/>
      <c r="F85" s="144" t="s">
        <v>594</v>
      </c>
      <c r="G85" s="142" t="s">
        <v>675</v>
      </c>
      <c r="H85" s="163">
        <v>-21</v>
      </c>
      <c r="I85" s="200"/>
      <c r="K85" s="145"/>
    </row>
    <row r="86" spans="1:11" ht="25.5" customHeight="1" x14ac:dyDescent="0.15">
      <c r="A86" s="108" t="s">
        <v>236</v>
      </c>
      <c r="B86" s="108">
        <v>1231</v>
      </c>
      <c r="C86" s="144" t="s">
        <v>993</v>
      </c>
      <c r="D86" s="195"/>
      <c r="E86" s="195" t="s">
        <v>601</v>
      </c>
      <c r="F86" s="288"/>
      <c r="G86" s="288"/>
      <c r="H86" s="163">
        <f>'Ａ３訪問型【給付制限】70%'!H29*0.9</f>
        <v>69.3</v>
      </c>
      <c r="I86" s="194" t="s">
        <v>446</v>
      </c>
      <c r="K86" s="145"/>
    </row>
    <row r="87" spans="1:11" ht="25.5" customHeight="1" x14ac:dyDescent="0.15">
      <c r="A87" s="108" t="s">
        <v>236</v>
      </c>
      <c r="B87" s="108">
        <v>1232</v>
      </c>
      <c r="C87" s="144" t="s">
        <v>994</v>
      </c>
      <c r="D87" s="195"/>
      <c r="E87" s="195"/>
      <c r="F87" s="144" t="s">
        <v>574</v>
      </c>
      <c r="G87" s="121" t="s">
        <v>590</v>
      </c>
      <c r="H87" s="163">
        <f>ROUND(H86*137/1000,0)</f>
        <v>9</v>
      </c>
      <c r="I87" s="194"/>
      <c r="K87" s="145"/>
    </row>
    <row r="88" spans="1:11" ht="25.5" customHeight="1" x14ac:dyDescent="0.15">
      <c r="A88" s="108" t="s">
        <v>236</v>
      </c>
      <c r="B88" s="108">
        <v>1233</v>
      </c>
      <c r="C88" s="144" t="s">
        <v>995</v>
      </c>
      <c r="D88" s="195"/>
      <c r="E88" s="195"/>
      <c r="F88" s="144" t="s">
        <v>305</v>
      </c>
      <c r="G88" s="121" t="s">
        <v>577</v>
      </c>
      <c r="H88" s="163">
        <f>ROUND(H86*100/1000,0)</f>
        <v>7</v>
      </c>
      <c r="I88" s="194"/>
      <c r="K88" s="145"/>
    </row>
    <row r="89" spans="1:11" ht="25.5" customHeight="1" x14ac:dyDescent="0.15">
      <c r="A89" s="108" t="s">
        <v>236</v>
      </c>
      <c r="B89" s="108">
        <v>1234</v>
      </c>
      <c r="C89" s="144" t="s">
        <v>996</v>
      </c>
      <c r="D89" s="195"/>
      <c r="E89" s="195"/>
      <c r="F89" s="144" t="s">
        <v>578</v>
      </c>
      <c r="G89" s="121" t="s">
        <v>591</v>
      </c>
      <c r="H89" s="163">
        <f>ROUND(H86*55/1000,0)</f>
        <v>4</v>
      </c>
      <c r="I89" s="194"/>
      <c r="K89" s="145"/>
    </row>
    <row r="90" spans="1:11" ht="25.5" customHeight="1" x14ac:dyDescent="0.15">
      <c r="A90" s="108" t="s">
        <v>236</v>
      </c>
      <c r="B90" s="108">
        <v>1237</v>
      </c>
      <c r="C90" s="144" t="s">
        <v>997</v>
      </c>
      <c r="D90" s="195"/>
      <c r="E90" s="195"/>
      <c r="F90" s="144" t="s">
        <v>580</v>
      </c>
      <c r="G90" s="121" t="s">
        <v>593</v>
      </c>
      <c r="H90" s="163">
        <f>ROUND(H86*63/1000,0)</f>
        <v>4</v>
      </c>
      <c r="I90" s="194"/>
      <c r="K90" s="145"/>
    </row>
    <row r="91" spans="1:11" ht="25.5" customHeight="1" x14ac:dyDescent="0.15">
      <c r="A91" s="108" t="s">
        <v>236</v>
      </c>
      <c r="B91" s="108">
        <v>1238</v>
      </c>
      <c r="C91" s="144" t="s">
        <v>998</v>
      </c>
      <c r="D91" s="195"/>
      <c r="E91" s="195"/>
      <c r="F91" s="144" t="s">
        <v>582</v>
      </c>
      <c r="G91" s="121" t="s">
        <v>592</v>
      </c>
      <c r="H91" s="163">
        <f>ROUND(H86*42/1000,0)</f>
        <v>3</v>
      </c>
      <c r="I91" s="194"/>
      <c r="K91" s="145"/>
    </row>
    <row r="92" spans="1:11" ht="25.5" customHeight="1" x14ac:dyDescent="0.15">
      <c r="A92" s="108" t="s">
        <v>236</v>
      </c>
      <c r="B92" s="108">
        <v>1239</v>
      </c>
      <c r="C92" s="144" t="s">
        <v>999</v>
      </c>
      <c r="D92" s="195"/>
      <c r="E92" s="195"/>
      <c r="F92" s="144" t="s">
        <v>583</v>
      </c>
      <c r="G92" s="121" t="s">
        <v>584</v>
      </c>
      <c r="H92" s="163">
        <v>2</v>
      </c>
      <c r="I92" s="194"/>
      <c r="K92" s="145"/>
    </row>
    <row r="93" spans="1:11" ht="25.5" customHeight="1" x14ac:dyDescent="0.15">
      <c r="A93" s="108" t="s">
        <v>236</v>
      </c>
      <c r="B93" s="108">
        <v>8314</v>
      </c>
      <c r="C93" s="144" t="s">
        <v>1000</v>
      </c>
      <c r="D93" s="195"/>
      <c r="E93" s="195"/>
      <c r="F93" s="144" t="s">
        <v>594</v>
      </c>
      <c r="G93" s="142" t="s">
        <v>602</v>
      </c>
      <c r="H93" s="163">
        <v>-1</v>
      </c>
      <c r="I93" s="194"/>
      <c r="K93" s="145"/>
    </row>
    <row r="94" spans="1:11" ht="25.5" customHeight="1" x14ac:dyDescent="0.15">
      <c r="A94" s="108" t="s">
        <v>236</v>
      </c>
      <c r="B94" s="108">
        <v>1051</v>
      </c>
      <c r="C94" s="144" t="s">
        <v>1001</v>
      </c>
      <c r="D94" s="195"/>
      <c r="E94" s="195" t="s">
        <v>603</v>
      </c>
      <c r="F94" s="288"/>
      <c r="G94" s="288"/>
      <c r="H94" s="163">
        <f>'Ａ３訪問型【給付制限】70%'!H37*0.9</f>
        <v>3354.3</v>
      </c>
      <c r="I94" s="198" t="s">
        <v>587</v>
      </c>
      <c r="K94" s="145"/>
    </row>
    <row r="95" spans="1:11" ht="25.5" customHeight="1" x14ac:dyDescent="0.15">
      <c r="A95" s="108" t="s">
        <v>236</v>
      </c>
      <c r="B95" s="108">
        <v>1052</v>
      </c>
      <c r="C95" s="144" t="s">
        <v>1002</v>
      </c>
      <c r="D95" s="195"/>
      <c r="E95" s="195"/>
      <c r="F95" s="144" t="s">
        <v>574</v>
      </c>
      <c r="G95" s="121" t="s">
        <v>590</v>
      </c>
      <c r="H95" s="163">
        <v>459</v>
      </c>
      <c r="I95" s="199"/>
      <c r="K95" s="145"/>
    </row>
    <row r="96" spans="1:11" ht="25.5" customHeight="1" x14ac:dyDescent="0.15">
      <c r="A96" s="108" t="s">
        <v>236</v>
      </c>
      <c r="B96" s="108">
        <v>1053</v>
      </c>
      <c r="C96" s="144" t="s">
        <v>1003</v>
      </c>
      <c r="D96" s="195"/>
      <c r="E96" s="195"/>
      <c r="F96" s="144" t="s">
        <v>305</v>
      </c>
      <c r="G96" s="121" t="s">
        <v>577</v>
      </c>
      <c r="H96" s="163">
        <f>ROUND(H94*100/1000,0)</f>
        <v>335</v>
      </c>
      <c r="I96" s="199"/>
      <c r="K96" s="145"/>
    </row>
    <row r="97" spans="1:11" ht="25.5" customHeight="1" x14ac:dyDescent="0.15">
      <c r="A97" s="108" t="s">
        <v>236</v>
      </c>
      <c r="B97" s="108">
        <v>1054</v>
      </c>
      <c r="C97" s="144" t="s">
        <v>1004</v>
      </c>
      <c r="D97" s="195"/>
      <c r="E97" s="195"/>
      <c r="F97" s="144" t="s">
        <v>578</v>
      </c>
      <c r="G97" s="121" t="s">
        <v>591</v>
      </c>
      <c r="H97" s="163">
        <f>ROUND(H94*55/1000,0)</f>
        <v>184</v>
      </c>
      <c r="I97" s="199"/>
      <c r="K97" s="145"/>
    </row>
    <row r="98" spans="1:11" ht="25.5" customHeight="1" x14ac:dyDescent="0.15">
      <c r="A98" s="108" t="s">
        <v>236</v>
      </c>
      <c r="B98" s="108">
        <v>1057</v>
      </c>
      <c r="C98" s="144" t="s">
        <v>1005</v>
      </c>
      <c r="D98" s="195"/>
      <c r="E98" s="195"/>
      <c r="F98" s="144" t="s">
        <v>580</v>
      </c>
      <c r="G98" s="121" t="s">
        <v>593</v>
      </c>
      <c r="H98" s="163">
        <f>ROUND(H94*63/1000,0)</f>
        <v>211</v>
      </c>
      <c r="I98" s="199"/>
      <c r="K98" s="145"/>
    </row>
    <row r="99" spans="1:11" ht="25.5" customHeight="1" x14ac:dyDescent="0.15">
      <c r="A99" s="108" t="s">
        <v>236</v>
      </c>
      <c r="B99" s="108">
        <v>1058</v>
      </c>
      <c r="C99" s="144" t="s">
        <v>1006</v>
      </c>
      <c r="D99" s="195"/>
      <c r="E99" s="195"/>
      <c r="F99" s="144" t="s">
        <v>582</v>
      </c>
      <c r="G99" s="121" t="s">
        <v>592</v>
      </c>
      <c r="H99" s="163">
        <f>ROUND(H94*42/1000,0)</f>
        <v>141</v>
      </c>
      <c r="I99" s="199"/>
      <c r="K99" s="145"/>
    </row>
    <row r="100" spans="1:11" ht="25.5" customHeight="1" x14ac:dyDescent="0.15">
      <c r="A100" s="108" t="s">
        <v>236</v>
      </c>
      <c r="B100" s="108">
        <v>1059</v>
      </c>
      <c r="C100" s="144" t="s">
        <v>1007</v>
      </c>
      <c r="D100" s="195"/>
      <c r="E100" s="195"/>
      <c r="F100" s="144" t="s">
        <v>583</v>
      </c>
      <c r="G100" s="121" t="s">
        <v>584</v>
      </c>
      <c r="H100" s="163">
        <v>80</v>
      </c>
      <c r="I100" s="199"/>
      <c r="K100" s="145"/>
    </row>
    <row r="101" spans="1:11" ht="25.5" customHeight="1" x14ac:dyDescent="0.15">
      <c r="A101" s="108" t="s">
        <v>236</v>
      </c>
      <c r="B101" s="108">
        <v>8315</v>
      </c>
      <c r="C101" s="144" t="s">
        <v>1008</v>
      </c>
      <c r="D101" s="195"/>
      <c r="E101" s="195"/>
      <c r="F101" s="144" t="s">
        <v>594</v>
      </c>
      <c r="G101" s="142" t="s">
        <v>676</v>
      </c>
      <c r="H101" s="163">
        <v>-34</v>
      </c>
      <c r="I101" s="200"/>
      <c r="K101" s="145"/>
    </row>
    <row r="102" spans="1:11" ht="25.5" customHeight="1" x14ac:dyDescent="0.15">
      <c r="A102" s="108" t="s">
        <v>236</v>
      </c>
      <c r="B102" s="108">
        <v>1251</v>
      </c>
      <c r="C102" s="144" t="s">
        <v>1009</v>
      </c>
      <c r="D102" s="195"/>
      <c r="E102" s="287" t="s">
        <v>605</v>
      </c>
      <c r="F102" s="288"/>
      <c r="G102" s="288"/>
      <c r="H102" s="163">
        <f>'Ａ３訪問型【給付制限】70%'!H45*0.9</f>
        <v>110.7</v>
      </c>
      <c r="I102" s="194" t="s">
        <v>446</v>
      </c>
      <c r="K102" s="145"/>
    </row>
    <row r="103" spans="1:11" ht="25.5" customHeight="1" x14ac:dyDescent="0.15">
      <c r="A103" s="108" t="s">
        <v>236</v>
      </c>
      <c r="B103" s="108">
        <v>1252</v>
      </c>
      <c r="C103" s="144" t="s">
        <v>1010</v>
      </c>
      <c r="D103" s="195"/>
      <c r="E103" s="287"/>
      <c r="F103" s="144" t="s">
        <v>574</v>
      </c>
      <c r="G103" s="121" t="s">
        <v>590</v>
      </c>
      <c r="H103" s="163">
        <f>ROUND(H102*137/1000,0)</f>
        <v>15</v>
      </c>
      <c r="I103" s="194"/>
      <c r="K103" s="145"/>
    </row>
    <row r="104" spans="1:11" ht="25.5" customHeight="1" x14ac:dyDescent="0.15">
      <c r="A104" s="108" t="s">
        <v>236</v>
      </c>
      <c r="B104" s="108">
        <v>1253</v>
      </c>
      <c r="C104" s="144" t="s">
        <v>1011</v>
      </c>
      <c r="D104" s="195"/>
      <c r="E104" s="287"/>
      <c r="F104" s="144" t="s">
        <v>305</v>
      </c>
      <c r="G104" s="121" t="s">
        <v>577</v>
      </c>
      <c r="H104" s="163">
        <f>ROUND(H102*100/1000,0)</f>
        <v>11</v>
      </c>
      <c r="I104" s="194"/>
      <c r="K104" s="145"/>
    </row>
    <row r="105" spans="1:11" ht="25.5" customHeight="1" x14ac:dyDescent="0.15">
      <c r="A105" s="108" t="s">
        <v>236</v>
      </c>
      <c r="B105" s="108">
        <v>1254</v>
      </c>
      <c r="C105" s="144" t="s">
        <v>1012</v>
      </c>
      <c r="D105" s="195"/>
      <c r="E105" s="287"/>
      <c r="F105" s="144" t="s">
        <v>578</v>
      </c>
      <c r="G105" s="121" t="s">
        <v>591</v>
      </c>
      <c r="H105" s="163">
        <f>ROUND(H102*55/1000,0)</f>
        <v>6</v>
      </c>
      <c r="I105" s="194"/>
      <c r="K105" s="145"/>
    </row>
    <row r="106" spans="1:11" ht="25.5" customHeight="1" x14ac:dyDescent="0.15">
      <c r="A106" s="108" t="s">
        <v>236</v>
      </c>
      <c r="B106" s="108">
        <v>1257</v>
      </c>
      <c r="C106" s="144" t="s">
        <v>1013</v>
      </c>
      <c r="D106" s="195"/>
      <c r="E106" s="287"/>
      <c r="F106" s="144" t="s">
        <v>580</v>
      </c>
      <c r="G106" s="121" t="s">
        <v>593</v>
      </c>
      <c r="H106" s="163">
        <f>ROUND(H102*63/1000,0)</f>
        <v>7</v>
      </c>
      <c r="I106" s="194"/>
      <c r="K106" s="145"/>
    </row>
    <row r="107" spans="1:11" ht="25.5" customHeight="1" x14ac:dyDescent="0.15">
      <c r="A107" s="108" t="s">
        <v>236</v>
      </c>
      <c r="B107" s="108">
        <v>1258</v>
      </c>
      <c r="C107" s="144" t="s">
        <v>1014</v>
      </c>
      <c r="D107" s="195"/>
      <c r="E107" s="287"/>
      <c r="F107" s="144" t="s">
        <v>582</v>
      </c>
      <c r="G107" s="121" t="s">
        <v>592</v>
      </c>
      <c r="H107" s="163">
        <f>ROUND(H102*42/1000,0)</f>
        <v>5</v>
      </c>
      <c r="I107" s="194"/>
      <c r="K107" s="145"/>
    </row>
    <row r="108" spans="1:11" ht="25.5" customHeight="1" x14ac:dyDescent="0.15">
      <c r="A108" s="108" t="s">
        <v>236</v>
      </c>
      <c r="B108" s="108">
        <v>1259</v>
      </c>
      <c r="C108" s="144" t="s">
        <v>1015</v>
      </c>
      <c r="D108" s="195"/>
      <c r="E108" s="287"/>
      <c r="F108" s="144" t="s">
        <v>583</v>
      </c>
      <c r="G108" s="121" t="s">
        <v>584</v>
      </c>
      <c r="H108" s="163">
        <v>3</v>
      </c>
      <c r="I108" s="194"/>
      <c r="K108" s="145"/>
    </row>
    <row r="109" spans="1:11" ht="25.5" customHeight="1" x14ac:dyDescent="0.15">
      <c r="A109" s="108" t="s">
        <v>236</v>
      </c>
      <c r="B109" s="108">
        <v>8316</v>
      </c>
      <c r="C109" s="144" t="s">
        <v>1016</v>
      </c>
      <c r="D109" s="195"/>
      <c r="E109" s="287"/>
      <c r="F109" s="144" t="s">
        <v>594</v>
      </c>
      <c r="G109" s="142" t="s">
        <v>602</v>
      </c>
      <c r="H109" s="163">
        <v>-1</v>
      </c>
      <c r="I109" s="194"/>
      <c r="K109" s="145"/>
    </row>
    <row r="110" spans="1:11" ht="25.5" customHeight="1" x14ac:dyDescent="0.15">
      <c r="A110" s="74"/>
      <c r="B110" s="74"/>
      <c r="C110" s="84"/>
      <c r="D110" s="95"/>
      <c r="E110" s="153"/>
      <c r="F110" s="84"/>
      <c r="G110" s="151"/>
      <c r="H110" s="154"/>
      <c r="I110" s="74"/>
      <c r="K110" s="145"/>
    </row>
    <row r="111" spans="1:11" ht="25.5" customHeight="1" x14ac:dyDescent="0.15">
      <c r="A111" s="75" t="s">
        <v>631</v>
      </c>
      <c r="B111" s="74"/>
      <c r="C111" s="84"/>
      <c r="D111" s="95"/>
      <c r="E111" s="153"/>
      <c r="F111" s="84"/>
      <c r="G111" s="151"/>
      <c r="H111" s="154"/>
      <c r="I111" s="74"/>
      <c r="K111" s="145"/>
    </row>
    <row r="112" spans="1:11" ht="25.5" customHeight="1" x14ac:dyDescent="0.15">
      <c r="A112" s="222" t="s">
        <v>2</v>
      </c>
      <c r="B112" s="222"/>
      <c r="C112" s="301" t="s">
        <v>3</v>
      </c>
      <c r="D112" s="301" t="s">
        <v>4</v>
      </c>
      <c r="E112" s="301"/>
      <c r="F112" s="301"/>
      <c r="G112" s="301"/>
      <c r="H112" s="304" t="s">
        <v>1024</v>
      </c>
      <c r="I112" s="301" t="s">
        <v>8</v>
      </c>
      <c r="K112" s="145"/>
    </row>
    <row r="113" spans="1:11" ht="25.5" customHeight="1" x14ac:dyDescent="0.15">
      <c r="A113" s="117" t="s">
        <v>0</v>
      </c>
      <c r="B113" s="117" t="s">
        <v>1</v>
      </c>
      <c r="C113" s="301"/>
      <c r="D113" s="301"/>
      <c r="E113" s="301"/>
      <c r="F113" s="301"/>
      <c r="G113" s="301"/>
      <c r="H113" s="304"/>
      <c r="I113" s="301"/>
      <c r="K113" s="145"/>
    </row>
    <row r="114" spans="1:11" ht="25.5" customHeight="1" x14ac:dyDescent="0.15">
      <c r="A114" s="283" t="s">
        <v>237</v>
      </c>
      <c r="B114" s="284"/>
      <c r="C114" s="284"/>
      <c r="D114" s="284"/>
      <c r="E114" s="284"/>
      <c r="F114" s="284"/>
      <c r="G114" s="284"/>
      <c r="H114" s="284"/>
      <c r="I114" s="286"/>
      <c r="K114" s="145"/>
    </row>
    <row r="115" spans="1:11" ht="25.5" customHeight="1" x14ac:dyDescent="0.15">
      <c r="A115" s="108" t="s">
        <v>236</v>
      </c>
      <c r="B115" s="108">
        <v>1111</v>
      </c>
      <c r="C115" s="144" t="s">
        <v>625</v>
      </c>
      <c r="D115" s="195" t="s">
        <v>588</v>
      </c>
      <c r="E115" s="194" t="s">
        <v>589</v>
      </c>
      <c r="F115" s="288"/>
      <c r="G115" s="288"/>
      <c r="H115" s="143">
        <f>'Ａ３訪問型【給付制限】70%'!$H5*0.85</f>
        <v>999.6</v>
      </c>
      <c r="I115" s="198" t="s">
        <v>587</v>
      </c>
      <c r="K115" s="145"/>
    </row>
    <row r="116" spans="1:11" ht="25.5" customHeight="1" x14ac:dyDescent="0.15">
      <c r="A116" s="108" t="s">
        <v>236</v>
      </c>
      <c r="B116" s="108">
        <v>1112</v>
      </c>
      <c r="C116" s="144" t="s">
        <v>626</v>
      </c>
      <c r="D116" s="195"/>
      <c r="E116" s="194"/>
      <c r="F116" s="144" t="s">
        <v>574</v>
      </c>
      <c r="G116" s="121" t="s">
        <v>590</v>
      </c>
      <c r="H116" s="114">
        <f>ROUND(H115*137/1000,0)</f>
        <v>137</v>
      </c>
      <c r="I116" s="199"/>
      <c r="K116" s="145"/>
    </row>
    <row r="117" spans="1:11" ht="25.5" customHeight="1" x14ac:dyDescent="0.15">
      <c r="A117" s="108" t="s">
        <v>236</v>
      </c>
      <c r="B117" s="108">
        <v>1113</v>
      </c>
      <c r="C117" s="144" t="s">
        <v>627</v>
      </c>
      <c r="D117" s="195"/>
      <c r="E117" s="194"/>
      <c r="F117" s="144" t="s">
        <v>305</v>
      </c>
      <c r="G117" s="121" t="s">
        <v>577</v>
      </c>
      <c r="H117" s="114">
        <f>ROUND(H115*100/1000,0)</f>
        <v>100</v>
      </c>
      <c r="I117" s="199"/>
      <c r="K117" s="145"/>
    </row>
    <row r="118" spans="1:11" ht="25.5" customHeight="1" x14ac:dyDescent="0.15">
      <c r="A118" s="108" t="s">
        <v>236</v>
      </c>
      <c r="B118" s="108">
        <v>1114</v>
      </c>
      <c r="C118" s="144" t="s">
        <v>628</v>
      </c>
      <c r="D118" s="195"/>
      <c r="E118" s="194"/>
      <c r="F118" s="144" t="s">
        <v>578</v>
      </c>
      <c r="G118" s="121" t="s">
        <v>591</v>
      </c>
      <c r="H118" s="114">
        <f>ROUND(H115*55/1000,0)</f>
        <v>55</v>
      </c>
      <c r="I118" s="199"/>
      <c r="K118" s="145"/>
    </row>
    <row r="119" spans="1:11" ht="25.5" customHeight="1" x14ac:dyDescent="0.15">
      <c r="A119" s="108" t="s">
        <v>236</v>
      </c>
      <c r="B119" s="108">
        <v>1115</v>
      </c>
      <c r="C119" s="144" t="s">
        <v>629</v>
      </c>
      <c r="D119" s="195"/>
      <c r="E119" s="194"/>
      <c r="F119" s="144" t="s">
        <v>580</v>
      </c>
      <c r="G119" s="121" t="s">
        <v>593</v>
      </c>
      <c r="H119" s="114">
        <f>ROUND(H115*63/1000,0)</f>
        <v>63</v>
      </c>
      <c r="I119" s="199"/>
      <c r="K119" s="145"/>
    </row>
    <row r="120" spans="1:11" ht="25.5" customHeight="1" x14ac:dyDescent="0.15">
      <c r="A120" s="108" t="s">
        <v>236</v>
      </c>
      <c r="B120" s="108">
        <v>1116</v>
      </c>
      <c r="C120" s="144" t="s">
        <v>630</v>
      </c>
      <c r="D120" s="195"/>
      <c r="E120" s="194"/>
      <c r="F120" s="144" t="s">
        <v>582</v>
      </c>
      <c r="G120" s="121" t="s">
        <v>592</v>
      </c>
      <c r="H120" s="114">
        <f>ROUND(H115*42/1000,0)</f>
        <v>42</v>
      </c>
      <c r="I120" s="199"/>
      <c r="K120" s="145"/>
    </row>
    <row r="121" spans="1:11" ht="25.5" customHeight="1" x14ac:dyDescent="0.15">
      <c r="A121" s="108" t="s">
        <v>236</v>
      </c>
      <c r="B121" s="108">
        <v>1117</v>
      </c>
      <c r="C121" s="144" t="s">
        <v>633</v>
      </c>
      <c r="D121" s="195"/>
      <c r="E121" s="194"/>
      <c r="F121" s="144" t="s">
        <v>583</v>
      </c>
      <c r="G121" s="121" t="s">
        <v>584</v>
      </c>
      <c r="H121" s="114">
        <f>ROUND(H115*24/1000,0)</f>
        <v>24</v>
      </c>
      <c r="I121" s="199"/>
      <c r="K121" s="145"/>
    </row>
    <row r="122" spans="1:11" ht="25.5" customHeight="1" x14ac:dyDescent="0.15">
      <c r="A122" s="108" t="s">
        <v>236</v>
      </c>
      <c r="B122" s="108">
        <v>8411</v>
      </c>
      <c r="C122" s="112" t="s">
        <v>632</v>
      </c>
      <c r="D122" s="195"/>
      <c r="E122" s="194"/>
      <c r="F122" s="144" t="s">
        <v>594</v>
      </c>
      <c r="G122" s="142" t="s">
        <v>677</v>
      </c>
      <c r="H122" s="163">
        <v>-10</v>
      </c>
      <c r="I122" s="200"/>
      <c r="K122" s="145"/>
    </row>
    <row r="123" spans="1:11" ht="25.5" customHeight="1" x14ac:dyDescent="0.15">
      <c r="A123" s="108" t="s">
        <v>236</v>
      </c>
      <c r="B123" s="108">
        <v>1121</v>
      </c>
      <c r="C123" s="144" t="s">
        <v>634</v>
      </c>
      <c r="D123" s="195"/>
      <c r="E123" s="195" t="s">
        <v>596</v>
      </c>
      <c r="F123" s="302"/>
      <c r="G123" s="303"/>
      <c r="H123" s="143">
        <f>'Ａ３訪問型【給付制限】70%'!$H13*0.85</f>
        <v>33.15</v>
      </c>
      <c r="I123" s="194" t="s">
        <v>446</v>
      </c>
      <c r="K123" s="145"/>
    </row>
    <row r="124" spans="1:11" ht="25.5" customHeight="1" x14ac:dyDescent="0.15">
      <c r="A124" s="108" t="s">
        <v>236</v>
      </c>
      <c r="B124" s="108">
        <v>1122</v>
      </c>
      <c r="C124" s="144" t="s">
        <v>635</v>
      </c>
      <c r="D124" s="195"/>
      <c r="E124" s="195"/>
      <c r="F124" s="144" t="s">
        <v>574</v>
      </c>
      <c r="G124" s="142" t="s">
        <v>590</v>
      </c>
      <c r="H124" s="114">
        <f>ROUND(H123*137/1000,0)</f>
        <v>5</v>
      </c>
      <c r="I124" s="194"/>
      <c r="K124" s="145"/>
    </row>
    <row r="125" spans="1:11" ht="25.5" customHeight="1" x14ac:dyDescent="0.15">
      <c r="A125" s="108" t="s">
        <v>236</v>
      </c>
      <c r="B125" s="108">
        <v>1123</v>
      </c>
      <c r="C125" s="144" t="s">
        <v>636</v>
      </c>
      <c r="D125" s="195"/>
      <c r="E125" s="195"/>
      <c r="F125" s="144" t="s">
        <v>305</v>
      </c>
      <c r="G125" s="142" t="s">
        <v>577</v>
      </c>
      <c r="H125" s="114">
        <f>ROUND(H123*100/1000,0)</f>
        <v>3</v>
      </c>
      <c r="I125" s="194"/>
      <c r="K125" s="145"/>
    </row>
    <row r="126" spans="1:11" ht="25.5" customHeight="1" x14ac:dyDescent="0.15">
      <c r="A126" s="108" t="s">
        <v>236</v>
      </c>
      <c r="B126" s="108">
        <v>1124</v>
      </c>
      <c r="C126" s="144" t="s">
        <v>637</v>
      </c>
      <c r="D126" s="195"/>
      <c r="E126" s="195"/>
      <c r="F126" s="144" t="s">
        <v>578</v>
      </c>
      <c r="G126" s="142" t="s">
        <v>591</v>
      </c>
      <c r="H126" s="114">
        <f>ROUND(H123*55/1000,0)</f>
        <v>2</v>
      </c>
      <c r="I126" s="194"/>
      <c r="K126" s="145"/>
    </row>
    <row r="127" spans="1:11" ht="25.5" customHeight="1" x14ac:dyDescent="0.15">
      <c r="A127" s="108" t="s">
        <v>236</v>
      </c>
      <c r="B127" s="108">
        <v>1125</v>
      </c>
      <c r="C127" s="144" t="s">
        <v>638</v>
      </c>
      <c r="D127" s="195"/>
      <c r="E127" s="195"/>
      <c r="F127" s="144" t="s">
        <v>580</v>
      </c>
      <c r="G127" s="142" t="s">
        <v>593</v>
      </c>
      <c r="H127" s="114">
        <f>ROUND(H123*63/1000,0)</f>
        <v>2</v>
      </c>
      <c r="I127" s="194"/>
      <c r="K127" s="145"/>
    </row>
    <row r="128" spans="1:11" ht="25.5" customHeight="1" x14ac:dyDescent="0.15">
      <c r="A128" s="108" t="s">
        <v>236</v>
      </c>
      <c r="B128" s="108">
        <v>1126</v>
      </c>
      <c r="C128" s="144" t="s">
        <v>639</v>
      </c>
      <c r="D128" s="195"/>
      <c r="E128" s="195"/>
      <c r="F128" s="144" t="s">
        <v>582</v>
      </c>
      <c r="G128" s="142" t="s">
        <v>597</v>
      </c>
      <c r="H128" s="114">
        <f>ROUND(H123*42/1000,0)</f>
        <v>1</v>
      </c>
      <c r="I128" s="194"/>
      <c r="K128" s="145"/>
    </row>
    <row r="129" spans="1:11" ht="25.5" customHeight="1" x14ac:dyDescent="0.15">
      <c r="A129" s="108" t="s">
        <v>236</v>
      </c>
      <c r="B129" s="108">
        <v>1127</v>
      </c>
      <c r="C129" s="144" t="s">
        <v>640</v>
      </c>
      <c r="D129" s="195"/>
      <c r="E129" s="195"/>
      <c r="F129" s="144" t="s">
        <v>583</v>
      </c>
      <c r="G129" s="142" t="s">
        <v>584</v>
      </c>
      <c r="H129" s="114">
        <f>ROUND(H123*24/1000,0)</f>
        <v>1</v>
      </c>
      <c r="I129" s="194"/>
      <c r="K129" s="145"/>
    </row>
    <row r="130" spans="1:11" ht="25.5" customHeight="1" x14ac:dyDescent="0.15">
      <c r="A130" s="108" t="s">
        <v>236</v>
      </c>
      <c r="B130" s="108">
        <v>8412</v>
      </c>
      <c r="C130" s="144" t="s">
        <v>641</v>
      </c>
      <c r="D130" s="195"/>
      <c r="E130" s="195"/>
      <c r="F130" s="144" t="s">
        <v>594</v>
      </c>
      <c r="G130" s="142" t="s">
        <v>598</v>
      </c>
      <c r="H130" s="163">
        <v>-1</v>
      </c>
      <c r="I130" s="194"/>
      <c r="K130" s="145"/>
    </row>
    <row r="131" spans="1:11" ht="25.5" customHeight="1" x14ac:dyDescent="0.15">
      <c r="A131" s="108" t="s">
        <v>236</v>
      </c>
      <c r="B131" s="108">
        <v>1131</v>
      </c>
      <c r="C131" s="144" t="s">
        <v>642</v>
      </c>
      <c r="D131" s="195"/>
      <c r="E131" s="201" t="s">
        <v>599</v>
      </c>
      <c r="F131" s="288"/>
      <c r="G131" s="288"/>
      <c r="H131" s="143">
        <f>'Ａ３訪問型【給付制限】70%'!$H21*0.85</f>
        <v>1996.6499999999999</v>
      </c>
      <c r="I131" s="198" t="s">
        <v>587</v>
      </c>
      <c r="K131" s="145"/>
    </row>
    <row r="132" spans="1:11" ht="25.5" customHeight="1" x14ac:dyDescent="0.15">
      <c r="A132" s="108" t="s">
        <v>236</v>
      </c>
      <c r="B132" s="108">
        <v>1132</v>
      </c>
      <c r="C132" s="144" t="s">
        <v>643</v>
      </c>
      <c r="D132" s="195"/>
      <c r="E132" s="201"/>
      <c r="F132" s="144" t="s">
        <v>574</v>
      </c>
      <c r="G132" s="121" t="s">
        <v>590</v>
      </c>
      <c r="H132" s="114">
        <f>ROUND(H131*137/1000,0)</f>
        <v>274</v>
      </c>
      <c r="I132" s="199"/>
      <c r="K132" s="145"/>
    </row>
    <row r="133" spans="1:11" ht="25.5" customHeight="1" x14ac:dyDescent="0.15">
      <c r="A133" s="108" t="s">
        <v>236</v>
      </c>
      <c r="B133" s="108">
        <v>1133</v>
      </c>
      <c r="C133" s="144" t="s">
        <v>644</v>
      </c>
      <c r="D133" s="195"/>
      <c r="E133" s="201"/>
      <c r="F133" s="144" t="s">
        <v>305</v>
      </c>
      <c r="G133" s="121" t="s">
        <v>577</v>
      </c>
      <c r="H133" s="114">
        <f>ROUND(H131*100/1000,0)</f>
        <v>200</v>
      </c>
      <c r="I133" s="199"/>
      <c r="K133" s="145"/>
    </row>
    <row r="134" spans="1:11" ht="25.5" customHeight="1" x14ac:dyDescent="0.15">
      <c r="A134" s="108" t="s">
        <v>236</v>
      </c>
      <c r="B134" s="108">
        <v>1134</v>
      </c>
      <c r="C134" s="144" t="s">
        <v>645</v>
      </c>
      <c r="D134" s="195"/>
      <c r="E134" s="201"/>
      <c r="F134" s="144" t="s">
        <v>578</v>
      </c>
      <c r="G134" s="121" t="s">
        <v>591</v>
      </c>
      <c r="H134" s="114">
        <f>ROUND(H131*55/1000,0)</f>
        <v>110</v>
      </c>
      <c r="I134" s="199"/>
      <c r="K134" s="145"/>
    </row>
    <row r="135" spans="1:11" ht="25.5" customHeight="1" x14ac:dyDescent="0.15">
      <c r="A135" s="108" t="s">
        <v>236</v>
      </c>
      <c r="B135" s="108">
        <v>1135</v>
      </c>
      <c r="C135" s="144" t="s">
        <v>646</v>
      </c>
      <c r="D135" s="195"/>
      <c r="E135" s="201"/>
      <c r="F135" s="144" t="s">
        <v>580</v>
      </c>
      <c r="G135" s="121" t="s">
        <v>593</v>
      </c>
      <c r="H135" s="114">
        <f>ROUND(H131*63/1000,0)</f>
        <v>126</v>
      </c>
      <c r="I135" s="199"/>
      <c r="K135" s="145"/>
    </row>
    <row r="136" spans="1:11" ht="25.5" customHeight="1" x14ac:dyDescent="0.15">
      <c r="A136" s="108" t="s">
        <v>236</v>
      </c>
      <c r="B136" s="108">
        <v>1136</v>
      </c>
      <c r="C136" s="144" t="s">
        <v>647</v>
      </c>
      <c r="D136" s="195"/>
      <c r="E136" s="201"/>
      <c r="F136" s="144" t="s">
        <v>582</v>
      </c>
      <c r="G136" s="121" t="s">
        <v>592</v>
      </c>
      <c r="H136" s="114">
        <f>ROUND(H131*42/1000,0)</f>
        <v>84</v>
      </c>
      <c r="I136" s="199"/>
      <c r="K136" s="145"/>
    </row>
    <row r="137" spans="1:11" ht="25.5" customHeight="1" x14ac:dyDescent="0.15">
      <c r="A137" s="108" t="s">
        <v>236</v>
      </c>
      <c r="B137" s="108">
        <v>1137</v>
      </c>
      <c r="C137" s="144" t="s">
        <v>648</v>
      </c>
      <c r="D137" s="195"/>
      <c r="E137" s="201"/>
      <c r="F137" s="144" t="s">
        <v>583</v>
      </c>
      <c r="G137" s="121" t="s">
        <v>584</v>
      </c>
      <c r="H137" s="114">
        <f>ROUND(H131*24/1000,0)</f>
        <v>48</v>
      </c>
      <c r="I137" s="199"/>
      <c r="K137" s="145"/>
    </row>
    <row r="138" spans="1:11" ht="25.5" customHeight="1" x14ac:dyDescent="0.15">
      <c r="A138" s="108" t="s">
        <v>236</v>
      </c>
      <c r="B138" s="108">
        <v>8413</v>
      </c>
      <c r="C138" s="144" t="s">
        <v>649</v>
      </c>
      <c r="D138" s="195"/>
      <c r="E138" s="201"/>
      <c r="F138" s="144" t="s">
        <v>594</v>
      </c>
      <c r="G138" s="142" t="s">
        <v>678</v>
      </c>
      <c r="H138" s="163">
        <v>-20</v>
      </c>
      <c r="I138" s="200"/>
      <c r="K138" s="145"/>
    </row>
    <row r="139" spans="1:11" ht="25.5" customHeight="1" x14ac:dyDescent="0.15">
      <c r="A139" s="108" t="s">
        <v>236</v>
      </c>
      <c r="B139" s="108">
        <v>1141</v>
      </c>
      <c r="C139" s="144" t="s">
        <v>650</v>
      </c>
      <c r="D139" s="195"/>
      <c r="E139" s="195" t="s">
        <v>601</v>
      </c>
      <c r="F139" s="288"/>
      <c r="G139" s="288"/>
      <c r="H139" s="143">
        <f>'Ａ３訪問型【給付制限】70%'!$H29*0.85</f>
        <v>65.45</v>
      </c>
      <c r="I139" s="194" t="s">
        <v>446</v>
      </c>
      <c r="K139" s="145"/>
    </row>
    <row r="140" spans="1:11" ht="25.5" customHeight="1" x14ac:dyDescent="0.15">
      <c r="A140" s="108" t="s">
        <v>236</v>
      </c>
      <c r="B140" s="108">
        <v>1142</v>
      </c>
      <c r="C140" s="144" t="s">
        <v>651</v>
      </c>
      <c r="D140" s="195"/>
      <c r="E140" s="195"/>
      <c r="F140" s="144" t="s">
        <v>574</v>
      </c>
      <c r="G140" s="121" t="s">
        <v>590</v>
      </c>
      <c r="H140" s="114">
        <f>ROUND(H139*137/1000,0)</f>
        <v>9</v>
      </c>
      <c r="I140" s="194"/>
      <c r="K140" s="145"/>
    </row>
    <row r="141" spans="1:11" ht="25.5" customHeight="1" x14ac:dyDescent="0.15">
      <c r="A141" s="108" t="s">
        <v>236</v>
      </c>
      <c r="B141" s="108">
        <v>1143</v>
      </c>
      <c r="C141" s="144" t="s">
        <v>652</v>
      </c>
      <c r="D141" s="195"/>
      <c r="E141" s="195"/>
      <c r="F141" s="144" t="s">
        <v>305</v>
      </c>
      <c r="G141" s="121" t="s">
        <v>577</v>
      </c>
      <c r="H141" s="114">
        <f>ROUND(H139*100/1000,0)</f>
        <v>7</v>
      </c>
      <c r="I141" s="194"/>
      <c r="K141" s="145"/>
    </row>
    <row r="142" spans="1:11" ht="25.5" customHeight="1" x14ac:dyDescent="0.15">
      <c r="A142" s="108" t="s">
        <v>236</v>
      </c>
      <c r="B142" s="108">
        <v>1144</v>
      </c>
      <c r="C142" s="144" t="s">
        <v>653</v>
      </c>
      <c r="D142" s="195"/>
      <c r="E142" s="195"/>
      <c r="F142" s="144" t="s">
        <v>578</v>
      </c>
      <c r="G142" s="121" t="s">
        <v>591</v>
      </c>
      <c r="H142" s="114">
        <f>ROUND(H139*55/1000,0)</f>
        <v>4</v>
      </c>
      <c r="I142" s="194"/>
      <c r="K142" s="145"/>
    </row>
    <row r="143" spans="1:11" ht="25.5" customHeight="1" x14ac:dyDescent="0.15">
      <c r="A143" s="108" t="s">
        <v>236</v>
      </c>
      <c r="B143" s="108">
        <v>1145</v>
      </c>
      <c r="C143" s="144" t="s">
        <v>654</v>
      </c>
      <c r="D143" s="195"/>
      <c r="E143" s="195"/>
      <c r="F143" s="144" t="s">
        <v>580</v>
      </c>
      <c r="G143" s="121" t="s">
        <v>593</v>
      </c>
      <c r="H143" s="114">
        <f>ROUND(H139*63/1000,0)</f>
        <v>4</v>
      </c>
      <c r="I143" s="194"/>
      <c r="K143" s="145"/>
    </row>
    <row r="144" spans="1:11" ht="25.5" customHeight="1" x14ac:dyDescent="0.15">
      <c r="A144" s="108" t="s">
        <v>236</v>
      </c>
      <c r="B144" s="108">
        <v>1146</v>
      </c>
      <c r="C144" s="144" t="s">
        <v>655</v>
      </c>
      <c r="D144" s="195"/>
      <c r="E144" s="195"/>
      <c r="F144" s="144" t="s">
        <v>582</v>
      </c>
      <c r="G144" s="121" t="s">
        <v>592</v>
      </c>
      <c r="H144" s="114">
        <f>ROUND(H139*42/1000,0)</f>
        <v>3</v>
      </c>
      <c r="I144" s="194"/>
      <c r="K144" s="145"/>
    </row>
    <row r="145" spans="1:11" ht="25.5" customHeight="1" x14ac:dyDescent="0.15">
      <c r="A145" s="108" t="s">
        <v>236</v>
      </c>
      <c r="B145" s="108">
        <v>1147</v>
      </c>
      <c r="C145" s="144" t="s">
        <v>656</v>
      </c>
      <c r="D145" s="195"/>
      <c r="E145" s="195"/>
      <c r="F145" s="144" t="s">
        <v>583</v>
      </c>
      <c r="G145" s="121" t="s">
        <v>584</v>
      </c>
      <c r="H145" s="114">
        <f>ROUND(H139*24/1000,0)</f>
        <v>2</v>
      </c>
      <c r="I145" s="194"/>
      <c r="K145" s="145"/>
    </row>
    <row r="146" spans="1:11" ht="25.5" customHeight="1" x14ac:dyDescent="0.15">
      <c r="A146" s="108" t="s">
        <v>236</v>
      </c>
      <c r="B146" s="108">
        <v>8414</v>
      </c>
      <c r="C146" s="144" t="s">
        <v>657</v>
      </c>
      <c r="D146" s="195"/>
      <c r="E146" s="195"/>
      <c r="F146" s="144" t="s">
        <v>594</v>
      </c>
      <c r="G146" s="142" t="s">
        <v>602</v>
      </c>
      <c r="H146" s="163">
        <v>-1</v>
      </c>
      <c r="I146" s="194"/>
      <c r="K146" s="145"/>
    </row>
    <row r="147" spans="1:11" ht="25.5" customHeight="1" x14ac:dyDescent="0.15">
      <c r="A147" s="108" t="s">
        <v>236</v>
      </c>
      <c r="B147" s="108">
        <v>1151</v>
      </c>
      <c r="C147" s="144" t="s">
        <v>658</v>
      </c>
      <c r="D147" s="195"/>
      <c r="E147" s="195" t="s">
        <v>603</v>
      </c>
      <c r="F147" s="288"/>
      <c r="G147" s="288"/>
      <c r="H147" s="143">
        <f>'Ａ３訪問型【給付制限】70%'!$H37*0.85</f>
        <v>3167.95</v>
      </c>
      <c r="I147" s="198" t="s">
        <v>587</v>
      </c>
      <c r="K147" s="145"/>
    </row>
    <row r="148" spans="1:11" ht="25.5" customHeight="1" x14ac:dyDescent="0.15">
      <c r="A148" s="108" t="s">
        <v>236</v>
      </c>
      <c r="B148" s="108">
        <v>1152</v>
      </c>
      <c r="C148" s="144" t="s">
        <v>659</v>
      </c>
      <c r="D148" s="195"/>
      <c r="E148" s="195"/>
      <c r="F148" s="144" t="s">
        <v>574</v>
      </c>
      <c r="G148" s="121" t="s">
        <v>590</v>
      </c>
      <c r="H148" s="114">
        <f>ROUND(H147*137/1000,0)</f>
        <v>434</v>
      </c>
      <c r="I148" s="199"/>
      <c r="K148" s="145"/>
    </row>
    <row r="149" spans="1:11" ht="25.5" customHeight="1" x14ac:dyDescent="0.15">
      <c r="A149" s="108" t="s">
        <v>236</v>
      </c>
      <c r="B149" s="108">
        <v>1153</v>
      </c>
      <c r="C149" s="144" t="s">
        <v>660</v>
      </c>
      <c r="D149" s="195"/>
      <c r="E149" s="195"/>
      <c r="F149" s="144" t="s">
        <v>305</v>
      </c>
      <c r="G149" s="121" t="s">
        <v>577</v>
      </c>
      <c r="H149" s="114">
        <f>ROUND(H147*100/1000,0)</f>
        <v>317</v>
      </c>
      <c r="I149" s="199"/>
      <c r="K149" s="145"/>
    </row>
    <row r="150" spans="1:11" ht="25.5" customHeight="1" x14ac:dyDescent="0.15">
      <c r="A150" s="108" t="s">
        <v>236</v>
      </c>
      <c r="B150" s="108">
        <v>1154</v>
      </c>
      <c r="C150" s="144" t="s">
        <v>661</v>
      </c>
      <c r="D150" s="195"/>
      <c r="E150" s="195"/>
      <c r="F150" s="144" t="s">
        <v>578</v>
      </c>
      <c r="G150" s="121" t="s">
        <v>591</v>
      </c>
      <c r="H150" s="114">
        <f>ROUND(H147*55/1000,0)</f>
        <v>174</v>
      </c>
      <c r="I150" s="199"/>
      <c r="K150" s="145"/>
    </row>
    <row r="151" spans="1:11" ht="25.5" customHeight="1" x14ac:dyDescent="0.15">
      <c r="A151" s="108" t="s">
        <v>236</v>
      </c>
      <c r="B151" s="108">
        <v>1155</v>
      </c>
      <c r="C151" s="144" t="s">
        <v>662</v>
      </c>
      <c r="D151" s="195"/>
      <c r="E151" s="195"/>
      <c r="F151" s="144" t="s">
        <v>580</v>
      </c>
      <c r="G151" s="121" t="s">
        <v>593</v>
      </c>
      <c r="H151" s="114">
        <f>ROUND(H147*63/1000,0)</f>
        <v>200</v>
      </c>
      <c r="I151" s="199"/>
      <c r="K151" s="145"/>
    </row>
    <row r="152" spans="1:11" ht="25.5" customHeight="1" x14ac:dyDescent="0.15">
      <c r="A152" s="108" t="s">
        <v>236</v>
      </c>
      <c r="B152" s="108">
        <v>1156</v>
      </c>
      <c r="C152" s="144" t="s">
        <v>663</v>
      </c>
      <c r="D152" s="195"/>
      <c r="E152" s="195"/>
      <c r="F152" s="144" t="s">
        <v>582</v>
      </c>
      <c r="G152" s="121" t="s">
        <v>592</v>
      </c>
      <c r="H152" s="114">
        <f>ROUND(H147*42/1000,0)</f>
        <v>133</v>
      </c>
      <c r="I152" s="199"/>
      <c r="K152" s="145"/>
    </row>
    <row r="153" spans="1:11" ht="25.5" customHeight="1" x14ac:dyDescent="0.15">
      <c r="A153" s="108" t="s">
        <v>236</v>
      </c>
      <c r="B153" s="108">
        <v>1157</v>
      </c>
      <c r="C153" s="144" t="s">
        <v>664</v>
      </c>
      <c r="D153" s="195"/>
      <c r="E153" s="195"/>
      <c r="F153" s="144" t="s">
        <v>583</v>
      </c>
      <c r="G153" s="121" t="s">
        <v>584</v>
      </c>
      <c r="H153" s="114">
        <f>ROUND(H147*24/1000,0)</f>
        <v>76</v>
      </c>
      <c r="I153" s="199"/>
      <c r="K153" s="145"/>
    </row>
    <row r="154" spans="1:11" ht="25.5" customHeight="1" x14ac:dyDescent="0.15">
      <c r="A154" s="108" t="s">
        <v>236</v>
      </c>
      <c r="B154" s="108">
        <v>8415</v>
      </c>
      <c r="C154" s="144" t="s">
        <v>665</v>
      </c>
      <c r="D154" s="195"/>
      <c r="E154" s="195"/>
      <c r="F154" s="144" t="s">
        <v>594</v>
      </c>
      <c r="G154" s="142" t="s">
        <v>679</v>
      </c>
      <c r="H154" s="163">
        <v>-32</v>
      </c>
      <c r="I154" s="200"/>
      <c r="K154" s="145"/>
    </row>
    <row r="155" spans="1:11" ht="25.5" customHeight="1" x14ac:dyDescent="0.15">
      <c r="A155" s="108" t="s">
        <v>236</v>
      </c>
      <c r="B155" s="108">
        <v>1161</v>
      </c>
      <c r="C155" s="144" t="s">
        <v>666</v>
      </c>
      <c r="D155" s="195"/>
      <c r="E155" s="287" t="s">
        <v>605</v>
      </c>
      <c r="F155" s="288"/>
      <c r="G155" s="288"/>
      <c r="H155" s="143">
        <f>'Ａ３訪問型【給付制限】70%'!$H45*0.85</f>
        <v>104.55</v>
      </c>
      <c r="I155" s="194" t="s">
        <v>446</v>
      </c>
      <c r="K155" s="145"/>
    </row>
    <row r="156" spans="1:11" ht="25.5" customHeight="1" x14ac:dyDescent="0.15">
      <c r="A156" s="108" t="s">
        <v>236</v>
      </c>
      <c r="B156" s="108">
        <v>1162</v>
      </c>
      <c r="C156" s="144" t="s">
        <v>667</v>
      </c>
      <c r="D156" s="195"/>
      <c r="E156" s="287"/>
      <c r="F156" s="144" t="s">
        <v>574</v>
      </c>
      <c r="G156" s="121" t="s">
        <v>590</v>
      </c>
      <c r="H156" s="114">
        <f>ROUND(H155*137/1000,0)</f>
        <v>14</v>
      </c>
      <c r="I156" s="194"/>
      <c r="K156" s="145"/>
    </row>
    <row r="157" spans="1:11" ht="25.5" customHeight="1" x14ac:dyDescent="0.15">
      <c r="A157" s="108" t="s">
        <v>236</v>
      </c>
      <c r="B157" s="108">
        <v>1163</v>
      </c>
      <c r="C157" s="144" t="s">
        <v>668</v>
      </c>
      <c r="D157" s="195"/>
      <c r="E157" s="287"/>
      <c r="F157" s="144" t="s">
        <v>305</v>
      </c>
      <c r="G157" s="121" t="s">
        <v>577</v>
      </c>
      <c r="H157" s="114">
        <f>ROUNDUP(H155*100/1000,0)</f>
        <v>11</v>
      </c>
      <c r="I157" s="194"/>
      <c r="K157" s="145"/>
    </row>
    <row r="158" spans="1:11" ht="25.5" customHeight="1" x14ac:dyDescent="0.15">
      <c r="A158" s="108" t="s">
        <v>236</v>
      </c>
      <c r="B158" s="108">
        <v>1164</v>
      </c>
      <c r="C158" s="144" t="s">
        <v>669</v>
      </c>
      <c r="D158" s="195"/>
      <c r="E158" s="287"/>
      <c r="F158" s="144" t="s">
        <v>578</v>
      </c>
      <c r="G158" s="121" t="s">
        <v>591</v>
      </c>
      <c r="H158" s="114">
        <f>ROUND(H155*55/1000,0)</f>
        <v>6</v>
      </c>
      <c r="I158" s="194"/>
      <c r="K158" s="145"/>
    </row>
    <row r="159" spans="1:11" ht="25.5" customHeight="1" x14ac:dyDescent="0.15">
      <c r="A159" s="108" t="s">
        <v>236</v>
      </c>
      <c r="B159" s="108">
        <v>1165</v>
      </c>
      <c r="C159" s="144" t="s">
        <v>670</v>
      </c>
      <c r="D159" s="195"/>
      <c r="E159" s="287"/>
      <c r="F159" s="144" t="s">
        <v>580</v>
      </c>
      <c r="G159" s="121" t="s">
        <v>593</v>
      </c>
      <c r="H159" s="114">
        <f>ROUND(H155*63/1000,0)</f>
        <v>7</v>
      </c>
      <c r="I159" s="194"/>
      <c r="K159" s="145"/>
    </row>
    <row r="160" spans="1:11" ht="25.5" customHeight="1" x14ac:dyDescent="0.15">
      <c r="A160" s="108" t="s">
        <v>236</v>
      </c>
      <c r="B160" s="108">
        <v>1166</v>
      </c>
      <c r="C160" s="144" t="s">
        <v>671</v>
      </c>
      <c r="D160" s="195"/>
      <c r="E160" s="287"/>
      <c r="F160" s="144" t="s">
        <v>582</v>
      </c>
      <c r="G160" s="121" t="s">
        <v>592</v>
      </c>
      <c r="H160" s="114">
        <f>ROUND(H155*42/1000,0)</f>
        <v>4</v>
      </c>
      <c r="I160" s="194"/>
      <c r="K160" s="145"/>
    </row>
    <row r="161" spans="1:11" ht="25.5" customHeight="1" x14ac:dyDescent="0.15">
      <c r="A161" s="108" t="s">
        <v>236</v>
      </c>
      <c r="B161" s="108">
        <v>1167</v>
      </c>
      <c r="C161" s="144" t="s">
        <v>672</v>
      </c>
      <c r="D161" s="195"/>
      <c r="E161" s="287"/>
      <c r="F161" s="144" t="s">
        <v>583</v>
      </c>
      <c r="G161" s="121" t="s">
        <v>584</v>
      </c>
      <c r="H161" s="114">
        <f>ROUND(H155*24/1000,0)</f>
        <v>3</v>
      </c>
      <c r="I161" s="194"/>
      <c r="K161" s="145"/>
    </row>
    <row r="162" spans="1:11" ht="25.5" customHeight="1" x14ac:dyDescent="0.15">
      <c r="A162" s="108" t="s">
        <v>236</v>
      </c>
      <c r="B162" s="108">
        <v>8416</v>
      </c>
      <c r="C162" s="144" t="s">
        <v>673</v>
      </c>
      <c r="D162" s="195"/>
      <c r="E162" s="287"/>
      <c r="F162" s="144" t="s">
        <v>594</v>
      </c>
      <c r="G162" s="142" t="s">
        <v>602</v>
      </c>
      <c r="H162" s="163">
        <v>-1</v>
      </c>
      <c r="I162" s="194"/>
    </row>
    <row r="163" spans="1:11" ht="25.5" customHeight="1" x14ac:dyDescent="0.15">
      <c r="A163" s="74"/>
      <c r="B163" s="74"/>
      <c r="C163" s="84"/>
      <c r="D163" s="153"/>
      <c r="E163" s="153"/>
      <c r="F163" s="84"/>
      <c r="G163" s="151"/>
      <c r="H163" s="154"/>
      <c r="I163" s="152"/>
    </row>
    <row r="164" spans="1:11" ht="25.5" customHeight="1" x14ac:dyDescent="0.15">
      <c r="A164" s="75" t="s">
        <v>680</v>
      </c>
      <c r="B164" s="74"/>
      <c r="C164" s="84"/>
      <c r="D164" s="95"/>
      <c r="E164" s="153"/>
      <c r="F164" s="84"/>
      <c r="G164" s="151"/>
      <c r="H164" s="154"/>
      <c r="I164" s="74"/>
    </row>
    <row r="165" spans="1:11" s="139" customFormat="1" ht="25.5" customHeight="1" x14ac:dyDescent="0.15">
      <c r="A165" s="222" t="s">
        <v>2</v>
      </c>
      <c r="B165" s="222"/>
      <c r="C165" s="301" t="s">
        <v>3</v>
      </c>
      <c r="D165" s="301" t="s">
        <v>4</v>
      </c>
      <c r="E165" s="301"/>
      <c r="F165" s="301"/>
      <c r="G165" s="301"/>
      <c r="H165" s="304" t="s">
        <v>1024</v>
      </c>
      <c r="I165" s="301" t="s">
        <v>8</v>
      </c>
      <c r="K165" s="107"/>
    </row>
    <row r="166" spans="1:11" s="139" customFormat="1" ht="25.5" customHeight="1" x14ac:dyDescent="0.15">
      <c r="A166" s="117" t="s">
        <v>0</v>
      </c>
      <c r="B166" s="117" t="s">
        <v>1</v>
      </c>
      <c r="C166" s="301"/>
      <c r="D166" s="301"/>
      <c r="E166" s="301"/>
      <c r="F166" s="301"/>
      <c r="G166" s="301"/>
      <c r="H166" s="304"/>
      <c r="I166" s="301"/>
      <c r="K166" s="107"/>
    </row>
    <row r="167" spans="1:11" s="139" customFormat="1" ht="25.5" customHeight="1" x14ac:dyDescent="0.15">
      <c r="A167" s="283" t="s">
        <v>237</v>
      </c>
      <c r="B167" s="284"/>
      <c r="C167" s="284"/>
      <c r="D167" s="284"/>
      <c r="E167" s="284"/>
      <c r="F167" s="284"/>
      <c r="G167" s="284"/>
      <c r="H167" s="284"/>
      <c r="I167" s="286"/>
      <c r="K167" s="107"/>
    </row>
    <row r="168" spans="1:11" s="139" customFormat="1" ht="25.5" customHeight="1" x14ac:dyDescent="0.15">
      <c r="A168" s="108" t="s">
        <v>236</v>
      </c>
      <c r="B168" s="108">
        <v>1171</v>
      </c>
      <c r="C168" s="144" t="s">
        <v>682</v>
      </c>
      <c r="D168" s="195" t="s">
        <v>588</v>
      </c>
      <c r="E168" s="194" t="s">
        <v>589</v>
      </c>
      <c r="F168" s="288"/>
      <c r="G168" s="288"/>
      <c r="H168" s="143">
        <f>'Ａ３訪問型【給付制限】70%'!$H5*0.88</f>
        <v>1034.8800000000001</v>
      </c>
      <c r="I168" s="198" t="s">
        <v>587</v>
      </c>
      <c r="K168" s="107"/>
    </row>
    <row r="169" spans="1:11" s="139" customFormat="1" ht="25.5" customHeight="1" x14ac:dyDescent="0.15">
      <c r="A169" s="108" t="s">
        <v>236</v>
      </c>
      <c r="B169" s="108">
        <v>1172</v>
      </c>
      <c r="C169" s="144" t="s">
        <v>683</v>
      </c>
      <c r="D169" s="195"/>
      <c r="E169" s="194"/>
      <c r="F169" s="144" t="s">
        <v>574</v>
      </c>
      <c r="G169" s="121" t="s">
        <v>590</v>
      </c>
      <c r="H169" s="114">
        <f>ROUND(H168*137/1000,0)</f>
        <v>142</v>
      </c>
      <c r="I169" s="199"/>
      <c r="K169" s="107"/>
    </row>
    <row r="170" spans="1:11" s="139" customFormat="1" ht="25.5" customHeight="1" x14ac:dyDescent="0.15">
      <c r="A170" s="108" t="s">
        <v>236</v>
      </c>
      <c r="B170" s="108">
        <v>1173</v>
      </c>
      <c r="C170" s="144" t="s">
        <v>684</v>
      </c>
      <c r="D170" s="195"/>
      <c r="E170" s="194"/>
      <c r="F170" s="144" t="s">
        <v>305</v>
      </c>
      <c r="G170" s="121" t="s">
        <v>577</v>
      </c>
      <c r="H170" s="164">
        <f>ROUND(H168*100/1000,1)</f>
        <v>103.5</v>
      </c>
      <c r="I170" s="199"/>
      <c r="K170" s="107"/>
    </row>
    <row r="171" spans="1:11" s="139" customFormat="1" ht="25.5" customHeight="1" x14ac:dyDescent="0.15">
      <c r="A171" s="108" t="s">
        <v>236</v>
      </c>
      <c r="B171" s="108">
        <v>1174</v>
      </c>
      <c r="C171" s="144" t="s">
        <v>685</v>
      </c>
      <c r="D171" s="195"/>
      <c r="E171" s="194"/>
      <c r="F171" s="144" t="s">
        <v>578</v>
      </c>
      <c r="G171" s="121" t="s">
        <v>591</v>
      </c>
      <c r="H171" s="114">
        <f>ROUND(H168*55/1000,0)</f>
        <v>57</v>
      </c>
      <c r="I171" s="199"/>
      <c r="K171" s="107"/>
    </row>
    <row r="172" spans="1:11" s="139" customFormat="1" ht="25.5" customHeight="1" x14ac:dyDescent="0.15">
      <c r="A172" s="108" t="s">
        <v>236</v>
      </c>
      <c r="B172" s="108">
        <v>1175</v>
      </c>
      <c r="C172" s="144" t="s">
        <v>686</v>
      </c>
      <c r="D172" s="195"/>
      <c r="E172" s="194"/>
      <c r="F172" s="144" t="s">
        <v>580</v>
      </c>
      <c r="G172" s="121" t="s">
        <v>593</v>
      </c>
      <c r="H172" s="114">
        <f>ROUND(H168*63/1000,0)</f>
        <v>65</v>
      </c>
      <c r="I172" s="199"/>
      <c r="K172" s="107"/>
    </row>
    <row r="173" spans="1:11" s="139" customFormat="1" ht="25.5" customHeight="1" x14ac:dyDescent="0.15">
      <c r="A173" s="108" t="s">
        <v>236</v>
      </c>
      <c r="B173" s="108">
        <v>1176</v>
      </c>
      <c r="C173" s="144" t="s">
        <v>687</v>
      </c>
      <c r="D173" s="195"/>
      <c r="E173" s="194"/>
      <c r="F173" s="144" t="s">
        <v>582</v>
      </c>
      <c r="G173" s="121" t="s">
        <v>592</v>
      </c>
      <c r="H173" s="114">
        <f>ROUND(H168*42/1000,0)</f>
        <v>43</v>
      </c>
      <c r="I173" s="199"/>
      <c r="K173" s="107"/>
    </row>
    <row r="174" spans="1:11" s="139" customFormat="1" ht="25.5" customHeight="1" x14ac:dyDescent="0.15">
      <c r="A174" s="108" t="s">
        <v>236</v>
      </c>
      <c r="B174" s="108">
        <v>1177</v>
      </c>
      <c r="C174" s="144" t="s">
        <v>688</v>
      </c>
      <c r="D174" s="195"/>
      <c r="E174" s="194"/>
      <c r="F174" s="144" t="s">
        <v>583</v>
      </c>
      <c r="G174" s="121" t="s">
        <v>584</v>
      </c>
      <c r="H174" s="114">
        <f>ROUND(H168*24/1000,0)</f>
        <v>25</v>
      </c>
      <c r="I174" s="199"/>
      <c r="K174" s="107"/>
    </row>
    <row r="175" spans="1:11" s="139" customFormat="1" ht="25.5" customHeight="1" x14ac:dyDescent="0.15">
      <c r="A175" s="108" t="s">
        <v>236</v>
      </c>
      <c r="B175" s="108">
        <v>8511</v>
      </c>
      <c r="C175" s="112" t="s">
        <v>689</v>
      </c>
      <c r="D175" s="195"/>
      <c r="E175" s="194"/>
      <c r="F175" s="144" t="s">
        <v>594</v>
      </c>
      <c r="G175" s="142" t="s">
        <v>677</v>
      </c>
      <c r="H175" s="163">
        <v>-10</v>
      </c>
      <c r="I175" s="200"/>
      <c r="K175" s="107"/>
    </row>
    <row r="176" spans="1:11" s="139" customFormat="1" ht="25.5" customHeight="1" x14ac:dyDescent="0.15">
      <c r="A176" s="108" t="s">
        <v>236</v>
      </c>
      <c r="B176" s="108">
        <v>1181</v>
      </c>
      <c r="C176" s="144" t="s">
        <v>690</v>
      </c>
      <c r="D176" s="195"/>
      <c r="E176" s="195" t="s">
        <v>596</v>
      </c>
      <c r="F176" s="302"/>
      <c r="G176" s="303"/>
      <c r="H176" s="143">
        <f>'Ａ３訪問型【給付制限】70%'!$H13*0.88</f>
        <v>34.32</v>
      </c>
      <c r="I176" s="194" t="s">
        <v>446</v>
      </c>
      <c r="K176" s="107"/>
    </row>
    <row r="177" spans="1:11" s="139" customFormat="1" ht="25.5" customHeight="1" x14ac:dyDescent="0.15">
      <c r="A177" s="108" t="s">
        <v>236</v>
      </c>
      <c r="B177" s="108">
        <v>1182</v>
      </c>
      <c r="C177" s="144" t="s">
        <v>691</v>
      </c>
      <c r="D177" s="195"/>
      <c r="E177" s="195"/>
      <c r="F177" s="144" t="s">
        <v>574</v>
      </c>
      <c r="G177" s="142" t="s">
        <v>590</v>
      </c>
      <c r="H177" s="114">
        <f>ROUND(H176*137/1000,0)</f>
        <v>5</v>
      </c>
      <c r="I177" s="194"/>
      <c r="K177" s="107"/>
    </row>
    <row r="178" spans="1:11" s="139" customFormat="1" ht="25.5" customHeight="1" x14ac:dyDescent="0.15">
      <c r="A178" s="108" t="s">
        <v>236</v>
      </c>
      <c r="B178" s="108">
        <v>1183</v>
      </c>
      <c r="C178" s="144" t="s">
        <v>692</v>
      </c>
      <c r="D178" s="195"/>
      <c r="E178" s="195"/>
      <c r="F178" s="144" t="s">
        <v>305</v>
      </c>
      <c r="G178" s="142" t="s">
        <v>577</v>
      </c>
      <c r="H178" s="114">
        <f>ROUND(H176*100/1000,0)</f>
        <v>3</v>
      </c>
      <c r="I178" s="194"/>
      <c r="K178" s="107"/>
    </row>
    <row r="179" spans="1:11" s="139" customFormat="1" ht="25.5" customHeight="1" x14ac:dyDescent="0.15">
      <c r="A179" s="108" t="s">
        <v>236</v>
      </c>
      <c r="B179" s="108">
        <v>1184</v>
      </c>
      <c r="C179" s="144" t="s">
        <v>693</v>
      </c>
      <c r="D179" s="195"/>
      <c r="E179" s="195"/>
      <c r="F179" s="144" t="s">
        <v>578</v>
      </c>
      <c r="G179" s="142" t="s">
        <v>591</v>
      </c>
      <c r="H179" s="114">
        <f>ROUND(H176*55/1000,0)</f>
        <v>2</v>
      </c>
      <c r="I179" s="194"/>
      <c r="K179" s="107"/>
    </row>
    <row r="180" spans="1:11" s="139" customFormat="1" ht="25.5" customHeight="1" x14ac:dyDescent="0.15">
      <c r="A180" s="108" t="s">
        <v>236</v>
      </c>
      <c r="B180" s="108">
        <v>1185</v>
      </c>
      <c r="C180" s="144" t="s">
        <v>694</v>
      </c>
      <c r="D180" s="195"/>
      <c r="E180" s="195"/>
      <c r="F180" s="144" t="s">
        <v>580</v>
      </c>
      <c r="G180" s="142" t="s">
        <v>593</v>
      </c>
      <c r="H180" s="114">
        <f>ROUND(H176*63/1000,0)</f>
        <v>2</v>
      </c>
      <c r="I180" s="194"/>
      <c r="K180" s="107"/>
    </row>
    <row r="181" spans="1:11" s="139" customFormat="1" ht="25.5" customHeight="1" x14ac:dyDescent="0.15">
      <c r="A181" s="108" t="s">
        <v>236</v>
      </c>
      <c r="B181" s="108">
        <v>1186</v>
      </c>
      <c r="C181" s="144" t="s">
        <v>695</v>
      </c>
      <c r="D181" s="195"/>
      <c r="E181" s="195"/>
      <c r="F181" s="144" t="s">
        <v>582</v>
      </c>
      <c r="G181" s="142" t="s">
        <v>597</v>
      </c>
      <c r="H181" s="114">
        <f>ROUND(H176*42/1000,0)</f>
        <v>1</v>
      </c>
      <c r="I181" s="194"/>
      <c r="K181" s="107"/>
    </row>
    <row r="182" spans="1:11" s="139" customFormat="1" ht="25.5" customHeight="1" x14ac:dyDescent="0.15">
      <c r="A182" s="108" t="s">
        <v>236</v>
      </c>
      <c r="B182" s="108">
        <v>1187</v>
      </c>
      <c r="C182" s="144" t="s">
        <v>696</v>
      </c>
      <c r="D182" s="195"/>
      <c r="E182" s="195"/>
      <c r="F182" s="144" t="s">
        <v>583</v>
      </c>
      <c r="G182" s="142" t="s">
        <v>584</v>
      </c>
      <c r="H182" s="114">
        <f>ROUND(H176*24/1000,0)</f>
        <v>1</v>
      </c>
      <c r="I182" s="194"/>
      <c r="K182" s="107"/>
    </row>
    <row r="183" spans="1:11" s="139" customFormat="1" ht="25.5" customHeight="1" x14ac:dyDescent="0.15">
      <c r="A183" s="108" t="s">
        <v>236</v>
      </c>
      <c r="B183" s="108">
        <v>8512</v>
      </c>
      <c r="C183" s="144" t="s">
        <v>697</v>
      </c>
      <c r="D183" s="195"/>
      <c r="E183" s="195"/>
      <c r="F183" s="144" t="s">
        <v>594</v>
      </c>
      <c r="G183" s="142" t="s">
        <v>598</v>
      </c>
      <c r="H183" s="163">
        <v>-1</v>
      </c>
      <c r="I183" s="194"/>
      <c r="K183" s="107"/>
    </row>
    <row r="184" spans="1:11" s="139" customFormat="1" ht="25.5" customHeight="1" x14ac:dyDescent="0.15">
      <c r="A184" s="108" t="s">
        <v>236</v>
      </c>
      <c r="B184" s="108">
        <v>1191</v>
      </c>
      <c r="C184" s="144" t="s">
        <v>698</v>
      </c>
      <c r="D184" s="195"/>
      <c r="E184" s="201" t="s">
        <v>599</v>
      </c>
      <c r="F184" s="288"/>
      <c r="G184" s="288"/>
      <c r="H184" s="143">
        <f>'Ａ３訪問型【給付制限】70%'!$H21*0.88</f>
        <v>2067.12</v>
      </c>
      <c r="I184" s="198" t="s">
        <v>587</v>
      </c>
      <c r="K184" s="107"/>
    </row>
    <row r="185" spans="1:11" s="139" customFormat="1" ht="25.5" customHeight="1" x14ac:dyDescent="0.15">
      <c r="A185" s="108" t="s">
        <v>236</v>
      </c>
      <c r="B185" s="108">
        <v>1192</v>
      </c>
      <c r="C185" s="144" t="s">
        <v>699</v>
      </c>
      <c r="D185" s="195"/>
      <c r="E185" s="201"/>
      <c r="F185" s="144" t="s">
        <v>574</v>
      </c>
      <c r="G185" s="121" t="s">
        <v>590</v>
      </c>
      <c r="H185" s="114">
        <f>ROUND(H184*137/1000,0)</f>
        <v>283</v>
      </c>
      <c r="I185" s="199"/>
      <c r="K185" s="107"/>
    </row>
    <row r="186" spans="1:11" s="139" customFormat="1" ht="25.5" customHeight="1" x14ac:dyDescent="0.15">
      <c r="A186" s="108" t="s">
        <v>236</v>
      </c>
      <c r="B186" s="108">
        <v>1193</v>
      </c>
      <c r="C186" s="144" t="s">
        <v>700</v>
      </c>
      <c r="D186" s="195"/>
      <c r="E186" s="201"/>
      <c r="F186" s="144" t="s">
        <v>305</v>
      </c>
      <c r="G186" s="121" t="s">
        <v>577</v>
      </c>
      <c r="H186" s="114">
        <f>ROUND(H184*100/1000,0)</f>
        <v>207</v>
      </c>
      <c r="I186" s="199"/>
      <c r="K186" s="107"/>
    </row>
    <row r="187" spans="1:11" s="139" customFormat="1" ht="25.5" customHeight="1" x14ac:dyDescent="0.15">
      <c r="A187" s="108" t="s">
        <v>236</v>
      </c>
      <c r="B187" s="108">
        <v>1194</v>
      </c>
      <c r="C187" s="144" t="s">
        <v>701</v>
      </c>
      <c r="D187" s="195"/>
      <c r="E187" s="201"/>
      <c r="F187" s="144" t="s">
        <v>578</v>
      </c>
      <c r="G187" s="121" t="s">
        <v>591</v>
      </c>
      <c r="H187" s="114">
        <f>ROUND(H184*55/1000,0)</f>
        <v>114</v>
      </c>
      <c r="I187" s="199"/>
      <c r="K187" s="107"/>
    </row>
    <row r="188" spans="1:11" s="139" customFormat="1" ht="25.5" customHeight="1" x14ac:dyDescent="0.15">
      <c r="A188" s="108" t="s">
        <v>236</v>
      </c>
      <c r="B188" s="108">
        <v>1195</v>
      </c>
      <c r="C188" s="144" t="s">
        <v>702</v>
      </c>
      <c r="D188" s="195"/>
      <c r="E188" s="201"/>
      <c r="F188" s="144" t="s">
        <v>580</v>
      </c>
      <c r="G188" s="121" t="s">
        <v>593</v>
      </c>
      <c r="H188" s="114">
        <f>ROUND(H184*63/1000,0)</f>
        <v>130</v>
      </c>
      <c r="I188" s="199"/>
      <c r="K188" s="107"/>
    </row>
    <row r="189" spans="1:11" s="139" customFormat="1" ht="25.5" customHeight="1" x14ac:dyDescent="0.15">
      <c r="A189" s="108" t="s">
        <v>236</v>
      </c>
      <c r="B189" s="108">
        <v>1196</v>
      </c>
      <c r="C189" s="144" t="s">
        <v>703</v>
      </c>
      <c r="D189" s="195"/>
      <c r="E189" s="201"/>
      <c r="F189" s="144" t="s">
        <v>582</v>
      </c>
      <c r="G189" s="121" t="s">
        <v>592</v>
      </c>
      <c r="H189" s="114">
        <f>ROUND(H184*42/1000,0)</f>
        <v>87</v>
      </c>
      <c r="I189" s="199"/>
      <c r="K189" s="107"/>
    </row>
    <row r="190" spans="1:11" s="139" customFormat="1" ht="25.5" customHeight="1" x14ac:dyDescent="0.15">
      <c r="A190" s="108" t="s">
        <v>236</v>
      </c>
      <c r="B190" s="108">
        <v>1197</v>
      </c>
      <c r="C190" s="144" t="s">
        <v>704</v>
      </c>
      <c r="D190" s="195"/>
      <c r="E190" s="201"/>
      <c r="F190" s="144" t="s">
        <v>583</v>
      </c>
      <c r="G190" s="121" t="s">
        <v>584</v>
      </c>
      <c r="H190" s="114">
        <f>ROUND(H184*24/1000,0)</f>
        <v>50</v>
      </c>
      <c r="I190" s="199"/>
      <c r="K190" s="107"/>
    </row>
    <row r="191" spans="1:11" s="139" customFormat="1" ht="25.5" customHeight="1" x14ac:dyDescent="0.15">
      <c r="A191" s="108" t="s">
        <v>236</v>
      </c>
      <c r="B191" s="108">
        <v>8513</v>
      </c>
      <c r="C191" s="144" t="s">
        <v>705</v>
      </c>
      <c r="D191" s="195"/>
      <c r="E191" s="201"/>
      <c r="F191" s="144" t="s">
        <v>594</v>
      </c>
      <c r="G191" s="142" t="s">
        <v>675</v>
      </c>
      <c r="H191" s="163">
        <v>-21</v>
      </c>
      <c r="I191" s="200"/>
      <c r="K191" s="107"/>
    </row>
    <row r="192" spans="1:11" s="139" customFormat="1" ht="25.5" customHeight="1" x14ac:dyDescent="0.15">
      <c r="A192" s="108" t="s">
        <v>236</v>
      </c>
      <c r="B192" s="108">
        <v>1261</v>
      </c>
      <c r="C192" s="144" t="s">
        <v>706</v>
      </c>
      <c r="D192" s="195"/>
      <c r="E192" s="195" t="s">
        <v>601</v>
      </c>
      <c r="F192" s="288"/>
      <c r="G192" s="288"/>
      <c r="H192" s="143">
        <f>'Ａ３訪問型【給付制限】70%'!$H29*0.88</f>
        <v>67.760000000000005</v>
      </c>
      <c r="I192" s="194" t="s">
        <v>446</v>
      </c>
      <c r="K192" s="107"/>
    </row>
    <row r="193" spans="1:11" s="139" customFormat="1" ht="25.5" customHeight="1" x14ac:dyDescent="0.15">
      <c r="A193" s="108" t="s">
        <v>236</v>
      </c>
      <c r="B193" s="108">
        <v>1262</v>
      </c>
      <c r="C193" s="144" t="s">
        <v>707</v>
      </c>
      <c r="D193" s="195"/>
      <c r="E193" s="195"/>
      <c r="F193" s="144" t="s">
        <v>574</v>
      </c>
      <c r="G193" s="121" t="s">
        <v>590</v>
      </c>
      <c r="H193" s="114">
        <f>ROUND(H192*137/1000,0)</f>
        <v>9</v>
      </c>
      <c r="I193" s="194"/>
      <c r="K193" s="107"/>
    </row>
    <row r="194" spans="1:11" s="139" customFormat="1" ht="25.5" customHeight="1" x14ac:dyDescent="0.15">
      <c r="A194" s="108" t="s">
        <v>236</v>
      </c>
      <c r="B194" s="108">
        <v>1263</v>
      </c>
      <c r="C194" s="144" t="s">
        <v>708</v>
      </c>
      <c r="D194" s="195"/>
      <c r="E194" s="195"/>
      <c r="F194" s="144" t="s">
        <v>305</v>
      </c>
      <c r="G194" s="121" t="s">
        <v>577</v>
      </c>
      <c r="H194" s="114">
        <f>ROUND(H192*100/1000,0)</f>
        <v>7</v>
      </c>
      <c r="I194" s="194"/>
      <c r="K194" s="107"/>
    </row>
    <row r="195" spans="1:11" s="139" customFormat="1" ht="25.5" customHeight="1" x14ac:dyDescent="0.15">
      <c r="A195" s="108" t="s">
        <v>236</v>
      </c>
      <c r="B195" s="108">
        <v>1264</v>
      </c>
      <c r="C195" s="144" t="s">
        <v>709</v>
      </c>
      <c r="D195" s="195"/>
      <c r="E195" s="195"/>
      <c r="F195" s="144" t="s">
        <v>578</v>
      </c>
      <c r="G195" s="121" t="s">
        <v>591</v>
      </c>
      <c r="H195" s="114">
        <f>ROUND(H192*55/1000,0)</f>
        <v>4</v>
      </c>
      <c r="I195" s="194"/>
      <c r="K195" s="107"/>
    </row>
    <row r="196" spans="1:11" s="139" customFormat="1" ht="25.5" customHeight="1" x14ac:dyDescent="0.15">
      <c r="A196" s="108" t="s">
        <v>236</v>
      </c>
      <c r="B196" s="108">
        <v>1265</v>
      </c>
      <c r="C196" s="144" t="s">
        <v>710</v>
      </c>
      <c r="D196" s="195"/>
      <c r="E196" s="195"/>
      <c r="F196" s="144" t="s">
        <v>580</v>
      </c>
      <c r="G196" s="121" t="s">
        <v>593</v>
      </c>
      <c r="H196" s="114">
        <f>ROUND(H192*63/1000,0)</f>
        <v>4</v>
      </c>
      <c r="I196" s="194"/>
      <c r="K196" s="107"/>
    </row>
    <row r="197" spans="1:11" s="139" customFormat="1" ht="25.5" customHeight="1" x14ac:dyDescent="0.15">
      <c r="A197" s="108" t="s">
        <v>236</v>
      </c>
      <c r="B197" s="108">
        <v>1266</v>
      </c>
      <c r="C197" s="144" t="s">
        <v>711</v>
      </c>
      <c r="D197" s="195"/>
      <c r="E197" s="195"/>
      <c r="F197" s="144" t="s">
        <v>582</v>
      </c>
      <c r="G197" s="121" t="s">
        <v>592</v>
      </c>
      <c r="H197" s="114">
        <f>ROUND(H192*42/1000,0)</f>
        <v>3</v>
      </c>
      <c r="I197" s="194"/>
      <c r="K197" s="107"/>
    </row>
    <row r="198" spans="1:11" s="139" customFormat="1" ht="25.5" customHeight="1" x14ac:dyDescent="0.15">
      <c r="A198" s="108" t="s">
        <v>236</v>
      </c>
      <c r="B198" s="108">
        <v>1267</v>
      </c>
      <c r="C198" s="144" t="s">
        <v>712</v>
      </c>
      <c r="D198" s="195"/>
      <c r="E198" s="195"/>
      <c r="F198" s="144" t="s">
        <v>583</v>
      </c>
      <c r="G198" s="121" t="s">
        <v>584</v>
      </c>
      <c r="H198" s="114">
        <f>ROUND(H192*24/1000,0)</f>
        <v>2</v>
      </c>
      <c r="I198" s="194"/>
      <c r="K198" s="107"/>
    </row>
    <row r="199" spans="1:11" s="139" customFormat="1" ht="25.5" customHeight="1" x14ac:dyDescent="0.15">
      <c r="A199" s="108" t="s">
        <v>236</v>
      </c>
      <c r="B199" s="108">
        <v>8514</v>
      </c>
      <c r="C199" s="144" t="s">
        <v>713</v>
      </c>
      <c r="D199" s="195"/>
      <c r="E199" s="195"/>
      <c r="F199" s="144" t="s">
        <v>594</v>
      </c>
      <c r="G199" s="142" t="s">
        <v>602</v>
      </c>
      <c r="H199" s="163">
        <v>-1</v>
      </c>
      <c r="I199" s="194"/>
      <c r="K199" s="107"/>
    </row>
    <row r="200" spans="1:11" s="139" customFormat="1" ht="25.5" customHeight="1" x14ac:dyDescent="0.15">
      <c r="A200" s="108" t="s">
        <v>236</v>
      </c>
      <c r="B200" s="108">
        <v>1271</v>
      </c>
      <c r="C200" s="144" t="s">
        <v>714</v>
      </c>
      <c r="D200" s="195"/>
      <c r="E200" s="195" t="s">
        <v>603</v>
      </c>
      <c r="F200" s="288"/>
      <c r="G200" s="288"/>
      <c r="H200" s="143">
        <f>'Ａ３訪問型【給付制限】70%'!$H37*0.88</f>
        <v>3279.76</v>
      </c>
      <c r="I200" s="198" t="s">
        <v>587</v>
      </c>
      <c r="K200" s="107"/>
    </row>
    <row r="201" spans="1:11" s="139" customFormat="1" ht="25.5" customHeight="1" x14ac:dyDescent="0.15">
      <c r="A201" s="108" t="s">
        <v>236</v>
      </c>
      <c r="B201" s="108">
        <v>1272</v>
      </c>
      <c r="C201" s="144" t="s">
        <v>715</v>
      </c>
      <c r="D201" s="195"/>
      <c r="E201" s="195"/>
      <c r="F201" s="144" t="s">
        <v>574</v>
      </c>
      <c r="G201" s="121" t="s">
        <v>590</v>
      </c>
      <c r="H201" s="114">
        <f>ROUND(H200*137/1000,0)</f>
        <v>449</v>
      </c>
      <c r="I201" s="199"/>
      <c r="K201" s="107"/>
    </row>
    <row r="202" spans="1:11" s="139" customFormat="1" ht="25.5" customHeight="1" x14ac:dyDescent="0.15">
      <c r="A202" s="108" t="s">
        <v>236</v>
      </c>
      <c r="B202" s="108">
        <v>1273</v>
      </c>
      <c r="C202" s="144" t="s">
        <v>716</v>
      </c>
      <c r="D202" s="195"/>
      <c r="E202" s="195"/>
      <c r="F202" s="144" t="s">
        <v>305</v>
      </c>
      <c r="G202" s="121" t="s">
        <v>577</v>
      </c>
      <c r="H202" s="114">
        <f>ROUND(H200*100/1000,0)</f>
        <v>328</v>
      </c>
      <c r="I202" s="199"/>
      <c r="K202" s="107"/>
    </row>
    <row r="203" spans="1:11" s="139" customFormat="1" ht="25.5" customHeight="1" x14ac:dyDescent="0.15">
      <c r="A203" s="108" t="s">
        <v>236</v>
      </c>
      <c r="B203" s="108">
        <v>1274</v>
      </c>
      <c r="C203" s="144" t="s">
        <v>717</v>
      </c>
      <c r="D203" s="195"/>
      <c r="E203" s="195"/>
      <c r="F203" s="144" t="s">
        <v>578</v>
      </c>
      <c r="G203" s="121" t="s">
        <v>591</v>
      </c>
      <c r="H203" s="114">
        <f>ROUND(H200*55/1000,0)</f>
        <v>180</v>
      </c>
      <c r="I203" s="199"/>
      <c r="K203" s="107"/>
    </row>
    <row r="204" spans="1:11" s="139" customFormat="1" ht="25.5" customHeight="1" x14ac:dyDescent="0.15">
      <c r="A204" s="108" t="s">
        <v>236</v>
      </c>
      <c r="B204" s="108">
        <v>1275</v>
      </c>
      <c r="C204" s="144" t="s">
        <v>718</v>
      </c>
      <c r="D204" s="195"/>
      <c r="E204" s="195"/>
      <c r="F204" s="144" t="s">
        <v>580</v>
      </c>
      <c r="G204" s="121" t="s">
        <v>593</v>
      </c>
      <c r="H204" s="114">
        <f>ROUND(H200*63/1000,0)</f>
        <v>207</v>
      </c>
      <c r="I204" s="199"/>
      <c r="K204" s="107"/>
    </row>
    <row r="205" spans="1:11" s="139" customFormat="1" ht="25.5" customHeight="1" x14ac:dyDescent="0.15">
      <c r="A205" s="108" t="s">
        <v>236</v>
      </c>
      <c r="B205" s="108">
        <v>1276</v>
      </c>
      <c r="C205" s="144" t="s">
        <v>719</v>
      </c>
      <c r="D205" s="195"/>
      <c r="E205" s="195"/>
      <c r="F205" s="144" t="s">
        <v>582</v>
      </c>
      <c r="G205" s="121" t="s">
        <v>592</v>
      </c>
      <c r="H205" s="114">
        <f>ROUND(H200*42/1000,0)</f>
        <v>138</v>
      </c>
      <c r="I205" s="199"/>
      <c r="K205" s="107"/>
    </row>
    <row r="206" spans="1:11" s="139" customFormat="1" ht="25.5" customHeight="1" x14ac:dyDescent="0.15">
      <c r="A206" s="108" t="s">
        <v>236</v>
      </c>
      <c r="B206" s="108">
        <v>1277</v>
      </c>
      <c r="C206" s="144" t="s">
        <v>720</v>
      </c>
      <c r="D206" s="195"/>
      <c r="E206" s="195"/>
      <c r="F206" s="144" t="s">
        <v>583</v>
      </c>
      <c r="G206" s="121" t="s">
        <v>584</v>
      </c>
      <c r="H206" s="114">
        <f>ROUND(H200*24/1000,0)</f>
        <v>79</v>
      </c>
      <c r="I206" s="199"/>
      <c r="K206" s="107"/>
    </row>
    <row r="207" spans="1:11" s="139" customFormat="1" ht="25.5" customHeight="1" x14ac:dyDescent="0.15">
      <c r="A207" s="108" t="s">
        <v>236</v>
      </c>
      <c r="B207" s="108">
        <v>8515</v>
      </c>
      <c r="C207" s="144" t="s">
        <v>721</v>
      </c>
      <c r="D207" s="195"/>
      <c r="E207" s="195"/>
      <c r="F207" s="144" t="s">
        <v>594</v>
      </c>
      <c r="G207" s="142" t="s">
        <v>681</v>
      </c>
      <c r="H207" s="163">
        <v>-33</v>
      </c>
      <c r="I207" s="200"/>
      <c r="K207" s="107"/>
    </row>
    <row r="208" spans="1:11" s="139" customFormat="1" ht="25.5" customHeight="1" x14ac:dyDescent="0.15">
      <c r="A208" s="108" t="s">
        <v>236</v>
      </c>
      <c r="B208" s="108">
        <v>1281</v>
      </c>
      <c r="C208" s="144" t="s">
        <v>722</v>
      </c>
      <c r="D208" s="195"/>
      <c r="E208" s="287" t="s">
        <v>605</v>
      </c>
      <c r="F208" s="288"/>
      <c r="G208" s="288"/>
      <c r="H208" s="143">
        <f>'Ａ３訪問型【給付制限】70%'!$H45*0.88</f>
        <v>108.24</v>
      </c>
      <c r="I208" s="194" t="s">
        <v>446</v>
      </c>
      <c r="K208" s="107"/>
    </row>
    <row r="209" spans="1:11" s="139" customFormat="1" ht="25.5" customHeight="1" x14ac:dyDescent="0.15">
      <c r="A209" s="108" t="s">
        <v>236</v>
      </c>
      <c r="B209" s="108">
        <v>1282</v>
      </c>
      <c r="C209" s="144" t="s">
        <v>723</v>
      </c>
      <c r="D209" s="195"/>
      <c r="E209" s="287"/>
      <c r="F209" s="144" t="s">
        <v>574</v>
      </c>
      <c r="G209" s="121" t="s">
        <v>590</v>
      </c>
      <c r="H209" s="114">
        <f>ROUND(H208*137/1000,0)</f>
        <v>15</v>
      </c>
      <c r="I209" s="194"/>
      <c r="K209" s="107"/>
    </row>
    <row r="210" spans="1:11" s="139" customFormat="1" ht="25.5" customHeight="1" x14ac:dyDescent="0.15">
      <c r="A210" s="108" t="s">
        <v>236</v>
      </c>
      <c r="B210" s="108">
        <v>1283</v>
      </c>
      <c r="C210" s="144" t="s">
        <v>724</v>
      </c>
      <c r="D210" s="195"/>
      <c r="E210" s="287"/>
      <c r="F210" s="144" t="s">
        <v>305</v>
      </c>
      <c r="G210" s="121" t="s">
        <v>577</v>
      </c>
      <c r="H210" s="114">
        <f>ROUND(H208*100/1000,0)</f>
        <v>11</v>
      </c>
      <c r="I210" s="194"/>
      <c r="K210" s="107"/>
    </row>
    <row r="211" spans="1:11" s="139" customFormat="1" ht="25.5" customHeight="1" x14ac:dyDescent="0.15">
      <c r="A211" s="108" t="s">
        <v>236</v>
      </c>
      <c r="B211" s="108">
        <v>1284</v>
      </c>
      <c r="C211" s="144" t="s">
        <v>725</v>
      </c>
      <c r="D211" s="195"/>
      <c r="E211" s="287"/>
      <c r="F211" s="144" t="s">
        <v>578</v>
      </c>
      <c r="G211" s="121" t="s">
        <v>591</v>
      </c>
      <c r="H211" s="114">
        <f>ROUND(H208*55/1000,0)</f>
        <v>6</v>
      </c>
      <c r="I211" s="194"/>
      <c r="K211" s="107"/>
    </row>
    <row r="212" spans="1:11" s="139" customFormat="1" ht="25.5" customHeight="1" x14ac:dyDescent="0.15">
      <c r="A212" s="108" t="s">
        <v>236</v>
      </c>
      <c r="B212" s="108">
        <v>1285</v>
      </c>
      <c r="C212" s="144" t="s">
        <v>726</v>
      </c>
      <c r="D212" s="195"/>
      <c r="E212" s="287"/>
      <c r="F212" s="144" t="s">
        <v>580</v>
      </c>
      <c r="G212" s="121" t="s">
        <v>593</v>
      </c>
      <c r="H212" s="114">
        <f>ROUND(H208*63/1000,0)</f>
        <v>7</v>
      </c>
      <c r="I212" s="194"/>
      <c r="K212" s="107"/>
    </row>
    <row r="213" spans="1:11" ht="25.5" customHeight="1" x14ac:dyDescent="0.15">
      <c r="A213" s="108" t="s">
        <v>236</v>
      </c>
      <c r="B213" s="108">
        <v>1286</v>
      </c>
      <c r="C213" s="144" t="s">
        <v>727</v>
      </c>
      <c r="D213" s="195"/>
      <c r="E213" s="287"/>
      <c r="F213" s="144" t="s">
        <v>582</v>
      </c>
      <c r="G213" s="121" t="s">
        <v>592</v>
      </c>
      <c r="H213" s="114">
        <f>ROUND(H208*42/1000,0)</f>
        <v>5</v>
      </c>
      <c r="I213" s="194"/>
    </row>
    <row r="214" spans="1:11" ht="25.5" customHeight="1" x14ac:dyDescent="0.15">
      <c r="A214" s="108" t="s">
        <v>236</v>
      </c>
      <c r="B214" s="108">
        <v>1287</v>
      </c>
      <c r="C214" s="144" t="s">
        <v>728</v>
      </c>
      <c r="D214" s="195"/>
      <c r="E214" s="287"/>
      <c r="F214" s="144" t="s">
        <v>583</v>
      </c>
      <c r="G214" s="121" t="s">
        <v>584</v>
      </c>
      <c r="H214" s="114">
        <f>ROUND(H208*24/1000,0)</f>
        <v>3</v>
      </c>
      <c r="I214" s="194"/>
    </row>
    <row r="215" spans="1:11" ht="25.5" customHeight="1" x14ac:dyDescent="0.15">
      <c r="A215" s="108" t="s">
        <v>236</v>
      </c>
      <c r="B215" s="108">
        <v>8516</v>
      </c>
      <c r="C215" s="144" t="s">
        <v>729</v>
      </c>
      <c r="D215" s="195"/>
      <c r="E215" s="287"/>
      <c r="F215" s="144" t="s">
        <v>594</v>
      </c>
      <c r="G215" s="142" t="s">
        <v>602</v>
      </c>
      <c r="H215" s="163">
        <v>-1</v>
      </c>
      <c r="I215" s="194"/>
    </row>
    <row r="216" spans="1:11" ht="25.5" customHeight="1" x14ac:dyDescent="0.15">
      <c r="A216" s="74"/>
      <c r="B216" s="74"/>
      <c r="C216" s="84"/>
      <c r="D216" s="153"/>
      <c r="E216" s="153"/>
      <c r="F216" s="84"/>
      <c r="G216" s="151"/>
      <c r="H216" s="154"/>
      <c r="I216" s="152"/>
    </row>
    <row r="217" spans="1:11" ht="25.5" customHeight="1" x14ac:dyDescent="0.15">
      <c r="A217" s="155" t="s">
        <v>623</v>
      </c>
      <c r="B217" s="74"/>
      <c r="C217" s="84"/>
      <c r="D217" s="153"/>
      <c r="E217" s="153"/>
      <c r="F217" s="84"/>
      <c r="G217" s="151"/>
      <c r="H217" s="154"/>
      <c r="I217" s="152"/>
    </row>
    <row r="218" spans="1:11" ht="25.5" customHeight="1" x14ac:dyDescent="0.15">
      <c r="A218" s="289" t="s">
        <v>2</v>
      </c>
      <c r="B218" s="290"/>
      <c r="C218" s="291" t="s">
        <v>3</v>
      </c>
      <c r="D218" s="293" t="s">
        <v>4</v>
      </c>
      <c r="E218" s="294"/>
      <c r="F218" s="294"/>
      <c r="G218" s="295"/>
      <c r="H218" s="299" t="s">
        <v>1024</v>
      </c>
      <c r="I218" s="301" t="s">
        <v>8</v>
      </c>
    </row>
    <row r="219" spans="1:11" ht="25.5" customHeight="1" x14ac:dyDescent="0.15">
      <c r="A219" s="117" t="s">
        <v>0</v>
      </c>
      <c r="B219" s="117" t="s">
        <v>1</v>
      </c>
      <c r="C219" s="292"/>
      <c r="D219" s="296"/>
      <c r="E219" s="297"/>
      <c r="F219" s="297"/>
      <c r="G219" s="298"/>
      <c r="H219" s="300"/>
      <c r="I219" s="301"/>
    </row>
    <row r="220" spans="1:11" ht="25.5" customHeight="1" x14ac:dyDescent="0.15">
      <c r="A220" s="283" t="s">
        <v>237</v>
      </c>
      <c r="B220" s="284"/>
      <c r="C220" s="284"/>
      <c r="D220" s="284"/>
      <c r="E220" s="285"/>
      <c r="F220" s="284"/>
      <c r="G220" s="284"/>
      <c r="H220" s="284"/>
      <c r="I220" s="286"/>
    </row>
    <row r="221" spans="1:11" ht="25.5" customHeight="1" x14ac:dyDescent="0.15">
      <c r="A221" s="111" t="s">
        <v>236</v>
      </c>
      <c r="B221" s="111">
        <v>1701</v>
      </c>
      <c r="C221" s="156" t="s">
        <v>151</v>
      </c>
      <c r="D221" s="287" t="s">
        <v>503</v>
      </c>
      <c r="E221" s="90" t="s">
        <v>547</v>
      </c>
      <c r="F221" s="157"/>
      <c r="G221" s="158"/>
      <c r="H221" s="165">
        <f>'Ａ2　訪問型(健康づくりヘルパー)'!H4</f>
        <v>823</v>
      </c>
      <c r="I221" s="159" t="s">
        <v>9</v>
      </c>
      <c r="K221" s="145"/>
    </row>
    <row r="222" spans="1:11" ht="25.5" customHeight="1" x14ac:dyDescent="0.15">
      <c r="A222" s="108" t="s">
        <v>236</v>
      </c>
      <c r="B222" s="108">
        <v>1801</v>
      </c>
      <c r="C222" s="140" t="s">
        <v>96</v>
      </c>
      <c r="D222" s="287"/>
      <c r="E222" s="90" t="s">
        <v>619</v>
      </c>
      <c r="F222" s="160"/>
      <c r="G222" s="147"/>
      <c r="H222" s="163">
        <f>'Ａ2　訪問型(健康づくりヘルパー)'!H5</f>
        <v>27</v>
      </c>
      <c r="I222" s="161" t="s">
        <v>10</v>
      </c>
      <c r="K222" s="145"/>
    </row>
    <row r="223" spans="1:11" ht="25.5" customHeight="1" x14ac:dyDescent="0.15">
      <c r="A223" s="108" t="s">
        <v>236</v>
      </c>
      <c r="B223" s="108">
        <v>1711</v>
      </c>
      <c r="C223" s="140" t="s">
        <v>97</v>
      </c>
      <c r="D223" s="287"/>
      <c r="E223" s="90" t="s">
        <v>549</v>
      </c>
      <c r="F223" s="160"/>
      <c r="G223" s="147"/>
      <c r="H223" s="163">
        <f>'Ａ2　訪問型(健康づくりヘルパー)'!H6</f>
        <v>1644</v>
      </c>
      <c r="I223" s="161" t="s">
        <v>9</v>
      </c>
      <c r="K223" s="145"/>
    </row>
    <row r="224" spans="1:11" ht="25.5" customHeight="1" x14ac:dyDescent="0.15">
      <c r="A224" s="108" t="s">
        <v>236</v>
      </c>
      <c r="B224" s="108">
        <v>1811</v>
      </c>
      <c r="C224" s="140" t="s">
        <v>98</v>
      </c>
      <c r="D224" s="287"/>
      <c r="E224" s="90" t="s">
        <v>620</v>
      </c>
      <c r="F224" s="160"/>
      <c r="G224" s="147"/>
      <c r="H224" s="163">
        <f>'Ａ2　訪問型(健康づくりヘルパー)'!H7</f>
        <v>54</v>
      </c>
      <c r="I224" s="161" t="s">
        <v>10</v>
      </c>
      <c r="K224" s="145"/>
    </row>
    <row r="225" spans="1:11" ht="25.5" customHeight="1" x14ac:dyDescent="0.15">
      <c r="A225" s="108" t="s">
        <v>236</v>
      </c>
      <c r="B225" s="108">
        <v>1721</v>
      </c>
      <c r="C225" s="140" t="s">
        <v>99</v>
      </c>
      <c r="D225" s="287"/>
      <c r="E225" s="90" t="s">
        <v>621</v>
      </c>
      <c r="F225" s="160"/>
      <c r="G225" s="142"/>
      <c r="H225" s="163">
        <f>'Ａ2　訪問型(健康づくりヘルパー)'!H8</f>
        <v>2609</v>
      </c>
      <c r="I225" s="162" t="s">
        <v>9</v>
      </c>
      <c r="K225" s="145"/>
    </row>
    <row r="226" spans="1:11" ht="25.5" customHeight="1" x14ac:dyDescent="0.15">
      <c r="A226" s="108" t="s">
        <v>236</v>
      </c>
      <c r="B226" s="108">
        <v>1821</v>
      </c>
      <c r="C226" s="140" t="s">
        <v>100</v>
      </c>
      <c r="D226" s="287"/>
      <c r="E226" s="90" t="s">
        <v>622</v>
      </c>
      <c r="F226" s="160"/>
      <c r="G226" s="142"/>
      <c r="H226" s="163">
        <f>'Ａ2　訪問型(健康づくりヘルパー)'!H9</f>
        <v>86</v>
      </c>
      <c r="I226" s="162" t="s">
        <v>10</v>
      </c>
      <c r="K226" s="145"/>
    </row>
    <row r="227" spans="1:11" ht="30.75" customHeight="1" x14ac:dyDescent="0.15">
      <c r="A227" s="78"/>
      <c r="B227" s="78"/>
      <c r="C227" s="79"/>
      <c r="D227" s="80"/>
      <c r="E227" s="80"/>
      <c r="F227" s="79"/>
      <c r="G227" s="102"/>
      <c r="H227" s="81"/>
      <c r="I227" s="82"/>
    </row>
    <row r="228" spans="1:11" ht="30.75" customHeight="1" x14ac:dyDescent="0.15">
      <c r="A228" s="78"/>
      <c r="B228" s="78"/>
      <c r="C228" s="79"/>
      <c r="D228" s="80"/>
      <c r="E228" s="80"/>
      <c r="F228" s="79"/>
      <c r="G228" s="102"/>
      <c r="H228" s="81"/>
      <c r="I228" s="82"/>
    </row>
    <row r="229" spans="1:11" ht="30.75" customHeight="1" x14ac:dyDescent="0.15">
      <c r="A229" s="78"/>
      <c r="B229" s="78"/>
      <c r="C229" s="79"/>
      <c r="D229" s="80"/>
      <c r="E229" s="80"/>
      <c r="F229" s="79"/>
      <c r="G229" s="102"/>
      <c r="H229" s="81"/>
      <c r="I229" s="82"/>
    </row>
    <row r="230" spans="1:11" ht="30.75" customHeight="1" x14ac:dyDescent="0.15">
      <c r="A230" s="78"/>
      <c r="B230" s="78"/>
      <c r="C230" s="79"/>
      <c r="D230" s="80"/>
      <c r="E230" s="80"/>
      <c r="F230" s="79"/>
      <c r="G230" s="102"/>
      <c r="H230" s="81"/>
      <c r="I230" s="82"/>
    </row>
    <row r="231" spans="1:11" ht="30.75" customHeight="1" x14ac:dyDescent="0.15">
      <c r="A231" s="78"/>
      <c r="B231" s="78"/>
      <c r="C231" s="79"/>
      <c r="D231" s="80"/>
      <c r="E231" s="80"/>
      <c r="F231" s="79"/>
      <c r="G231" s="102"/>
      <c r="H231" s="81"/>
      <c r="I231" s="82"/>
    </row>
    <row r="232" spans="1:11" ht="30.75" customHeight="1" x14ac:dyDescent="0.15">
      <c r="A232" s="78"/>
      <c r="B232" s="78"/>
      <c r="C232" s="79"/>
      <c r="D232" s="80"/>
      <c r="E232" s="80"/>
      <c r="F232" s="79"/>
      <c r="G232" s="102"/>
      <c r="H232" s="81"/>
      <c r="I232" s="82"/>
    </row>
    <row r="233" spans="1:11" ht="30.75" customHeight="1" x14ac:dyDescent="0.15">
      <c r="A233" s="78"/>
      <c r="B233" s="78"/>
      <c r="C233" s="79"/>
      <c r="D233" s="80"/>
      <c r="E233" s="80"/>
      <c r="F233" s="79"/>
      <c r="G233" s="102"/>
      <c r="H233" s="81"/>
      <c r="I233" s="82"/>
    </row>
    <row r="234" spans="1:11" ht="30.75" customHeight="1" x14ac:dyDescent="0.15">
      <c r="A234" s="78"/>
      <c r="B234" s="78"/>
      <c r="C234" s="79"/>
      <c r="D234" s="80"/>
      <c r="E234" s="80"/>
      <c r="F234" s="79"/>
      <c r="G234" s="102"/>
      <c r="H234" s="81"/>
      <c r="I234" s="82"/>
    </row>
    <row r="235" spans="1:11" ht="30.75" customHeight="1" x14ac:dyDescent="0.15">
      <c r="A235" s="78"/>
      <c r="B235" s="78"/>
      <c r="C235" s="79"/>
      <c r="D235" s="80"/>
      <c r="E235" s="80"/>
      <c r="F235" s="79"/>
      <c r="G235" s="102"/>
      <c r="H235" s="81"/>
      <c r="I235" s="82"/>
    </row>
    <row r="236" spans="1:11" ht="30.75" customHeight="1" x14ac:dyDescent="0.15">
      <c r="A236" s="78"/>
      <c r="B236" s="78"/>
      <c r="C236" s="79"/>
      <c r="D236" s="80"/>
      <c r="E236" s="80"/>
      <c r="F236" s="79"/>
      <c r="G236" s="102"/>
      <c r="H236" s="81"/>
      <c r="I236" s="82"/>
    </row>
    <row r="237" spans="1:11" ht="30.75" customHeight="1" x14ac:dyDescent="0.15">
      <c r="A237" s="78"/>
      <c r="B237" s="78"/>
      <c r="C237" s="79"/>
      <c r="D237" s="80"/>
      <c r="E237" s="80"/>
      <c r="F237" s="79"/>
      <c r="G237" s="102"/>
      <c r="H237" s="81"/>
      <c r="I237" s="82"/>
    </row>
    <row r="238" spans="1:11" ht="30.75" customHeight="1" x14ac:dyDescent="0.15">
      <c r="A238" s="78"/>
      <c r="B238" s="78"/>
      <c r="C238" s="79"/>
      <c r="D238" s="80"/>
      <c r="E238" s="80"/>
      <c r="F238" s="79"/>
      <c r="G238" s="102"/>
      <c r="H238" s="81"/>
      <c r="I238" s="82"/>
      <c r="J238" s="107"/>
    </row>
    <row r="239" spans="1:11" ht="30.75" customHeight="1" x14ac:dyDescent="0.15">
      <c r="A239" s="83"/>
      <c r="B239" s="83"/>
      <c r="C239" s="79"/>
      <c r="D239" s="80"/>
      <c r="E239" s="80"/>
      <c r="F239" s="79"/>
      <c r="G239" s="102"/>
      <c r="H239" s="84"/>
      <c r="I239" s="79"/>
      <c r="J239" s="107"/>
    </row>
    <row r="240" spans="1:11" ht="30.75" customHeight="1" x14ac:dyDescent="0.15">
      <c r="A240" s="83"/>
      <c r="B240" s="83"/>
      <c r="C240" s="79"/>
      <c r="D240" s="80"/>
      <c r="E240" s="80"/>
      <c r="F240" s="79"/>
      <c r="G240" s="102"/>
      <c r="H240" s="84"/>
      <c r="I240" s="79"/>
      <c r="J240" s="107"/>
    </row>
    <row r="241" spans="1:10" ht="30.75" customHeight="1" x14ac:dyDescent="0.15">
      <c r="A241" s="83"/>
      <c r="B241" s="83"/>
      <c r="C241" s="79"/>
      <c r="D241" s="80"/>
      <c r="E241" s="80"/>
      <c r="F241" s="79"/>
      <c r="G241" s="102"/>
      <c r="H241" s="84"/>
      <c r="I241" s="79"/>
      <c r="J241" s="107"/>
    </row>
    <row r="242" spans="1:10" ht="30.75" customHeight="1" x14ac:dyDescent="0.15">
      <c r="A242" s="83"/>
      <c r="B242" s="83"/>
      <c r="C242" s="79"/>
      <c r="D242" s="80"/>
      <c r="E242" s="80"/>
      <c r="F242" s="79"/>
      <c r="G242" s="102"/>
      <c r="H242" s="84"/>
      <c r="I242" s="79"/>
      <c r="J242" s="107"/>
    </row>
    <row r="243" spans="1:10" ht="30.75" customHeight="1" x14ac:dyDescent="0.15">
      <c r="A243" s="83"/>
      <c r="B243" s="83"/>
      <c r="C243" s="79"/>
      <c r="D243" s="80"/>
      <c r="E243" s="80"/>
      <c r="F243" s="79"/>
      <c r="G243" s="102"/>
      <c r="H243" s="84"/>
      <c r="I243" s="79"/>
      <c r="J243" s="107"/>
    </row>
    <row r="244" spans="1:10" ht="30.75" customHeight="1" x14ac:dyDescent="0.15">
      <c r="A244" s="83"/>
      <c r="B244" s="83"/>
      <c r="C244" s="79"/>
      <c r="D244" s="80"/>
      <c r="E244" s="80"/>
      <c r="F244" s="79"/>
      <c r="G244" s="102"/>
      <c r="H244" s="84"/>
      <c r="I244" s="79"/>
      <c r="J244" s="107"/>
    </row>
    <row r="245" spans="1:10" ht="30.75" customHeight="1" x14ac:dyDescent="0.15">
      <c r="A245" s="83"/>
      <c r="B245" s="83"/>
      <c r="C245" s="79"/>
      <c r="D245" s="80"/>
      <c r="E245" s="80"/>
      <c r="F245" s="79"/>
      <c r="G245" s="102"/>
      <c r="H245" s="84"/>
      <c r="I245" s="79"/>
      <c r="J245" s="107"/>
    </row>
    <row r="246" spans="1:10" ht="30.75" customHeight="1" x14ac:dyDescent="0.15">
      <c r="A246" s="83"/>
      <c r="B246" s="83"/>
      <c r="C246" s="79"/>
      <c r="D246" s="80"/>
      <c r="E246" s="80"/>
      <c r="F246" s="79"/>
      <c r="G246" s="102"/>
      <c r="H246" s="84"/>
      <c r="I246" s="79"/>
      <c r="J246" s="107"/>
    </row>
    <row r="247" spans="1:10" ht="30.75" customHeight="1" x14ac:dyDescent="0.15">
      <c r="A247" s="83"/>
      <c r="B247" s="83"/>
      <c r="C247" s="79"/>
      <c r="D247" s="80"/>
      <c r="E247" s="80"/>
      <c r="F247" s="79"/>
      <c r="G247" s="102"/>
      <c r="H247" s="84"/>
      <c r="I247" s="79"/>
      <c r="J247" s="107"/>
    </row>
    <row r="248" spans="1:10" ht="30.75" customHeight="1" x14ac:dyDescent="0.15">
      <c r="A248" s="83"/>
      <c r="B248" s="83"/>
      <c r="C248" s="79"/>
      <c r="D248" s="80"/>
      <c r="E248" s="80"/>
      <c r="F248" s="79"/>
      <c r="G248" s="102"/>
      <c r="H248" s="84"/>
      <c r="I248" s="79"/>
      <c r="J248" s="107"/>
    </row>
    <row r="249" spans="1:10" ht="30.75" customHeight="1" x14ac:dyDescent="0.15">
      <c r="A249" s="83"/>
      <c r="B249" s="83"/>
      <c r="C249" s="79"/>
      <c r="D249" s="80"/>
      <c r="E249" s="80"/>
      <c r="F249" s="79"/>
      <c r="G249" s="102"/>
      <c r="H249" s="84"/>
      <c r="I249" s="79"/>
      <c r="J249" s="107"/>
    </row>
    <row r="250" spans="1:10" ht="30.75" customHeight="1" x14ac:dyDescent="0.15">
      <c r="A250" s="83"/>
      <c r="B250" s="83"/>
      <c r="C250" s="79"/>
      <c r="D250" s="80"/>
      <c r="E250" s="80"/>
      <c r="F250" s="79"/>
      <c r="G250" s="102"/>
      <c r="H250" s="84"/>
      <c r="I250" s="79"/>
      <c r="J250" s="107"/>
    </row>
    <row r="251" spans="1:10" ht="30.75" customHeight="1" x14ac:dyDescent="0.15">
      <c r="A251" s="83"/>
      <c r="B251" s="83"/>
      <c r="C251" s="79"/>
      <c r="D251" s="80"/>
      <c r="E251" s="80"/>
      <c r="F251" s="79"/>
      <c r="G251" s="102"/>
      <c r="H251" s="84"/>
      <c r="I251" s="79"/>
      <c r="J251" s="107"/>
    </row>
    <row r="252" spans="1:10" ht="30.75" customHeight="1" x14ac:dyDescent="0.15">
      <c r="A252" s="83"/>
      <c r="B252" s="83"/>
      <c r="C252" s="79"/>
      <c r="D252" s="80"/>
      <c r="E252" s="80"/>
      <c r="F252" s="79"/>
      <c r="G252" s="102"/>
      <c r="H252" s="84"/>
      <c r="I252" s="79"/>
      <c r="J252" s="107"/>
    </row>
    <row r="253" spans="1:10" ht="30.75" customHeight="1" x14ac:dyDescent="0.15">
      <c r="A253" s="83"/>
      <c r="B253" s="83"/>
      <c r="C253" s="79"/>
      <c r="D253" s="80"/>
      <c r="E253" s="80"/>
      <c r="F253" s="79"/>
      <c r="G253" s="102"/>
      <c r="H253" s="84"/>
      <c r="I253" s="79"/>
      <c r="J253" s="107"/>
    </row>
    <row r="254" spans="1:10" ht="30.75" customHeight="1" x14ac:dyDescent="0.15">
      <c r="A254" s="83"/>
      <c r="B254" s="83"/>
      <c r="C254" s="79"/>
      <c r="D254" s="80"/>
      <c r="E254" s="80"/>
      <c r="F254" s="79"/>
      <c r="G254" s="102"/>
      <c r="H254" s="84"/>
      <c r="I254" s="79"/>
      <c r="J254" s="107"/>
    </row>
    <row r="255" spans="1:10" ht="30.75" customHeight="1" x14ac:dyDescent="0.15">
      <c r="A255" s="83"/>
      <c r="B255" s="83"/>
      <c r="C255" s="79"/>
      <c r="D255" s="80"/>
      <c r="E255" s="80"/>
      <c r="F255" s="79"/>
      <c r="G255" s="102"/>
      <c r="H255" s="84"/>
      <c r="I255" s="79"/>
      <c r="J255" s="107"/>
    </row>
    <row r="256" spans="1:10" ht="30.75" customHeight="1" x14ac:dyDescent="0.15">
      <c r="A256" s="83"/>
      <c r="B256" s="83"/>
      <c r="C256" s="79"/>
      <c r="D256" s="80"/>
      <c r="E256" s="80"/>
      <c r="F256" s="79"/>
      <c r="G256" s="102"/>
      <c r="H256" s="84"/>
      <c r="I256" s="79"/>
      <c r="J256" s="107"/>
    </row>
    <row r="257" spans="1:10" ht="30.75" customHeight="1" x14ac:dyDescent="0.15">
      <c r="A257" s="83"/>
      <c r="B257" s="83"/>
      <c r="C257" s="79"/>
      <c r="D257" s="80"/>
      <c r="E257" s="80"/>
      <c r="F257" s="79"/>
      <c r="G257" s="102"/>
      <c r="H257" s="84"/>
      <c r="I257" s="79"/>
      <c r="J257" s="107"/>
    </row>
    <row r="258" spans="1:10" ht="30.75" customHeight="1" x14ac:dyDescent="0.15">
      <c r="A258" s="83"/>
      <c r="B258" s="83"/>
      <c r="C258" s="79"/>
      <c r="D258" s="80"/>
      <c r="E258" s="80"/>
      <c r="F258" s="79"/>
      <c r="G258" s="102"/>
      <c r="H258" s="84"/>
      <c r="I258" s="79"/>
      <c r="J258" s="107"/>
    </row>
    <row r="259" spans="1:10" ht="30.75" customHeight="1" x14ac:dyDescent="0.15">
      <c r="A259" s="83"/>
      <c r="B259" s="83"/>
      <c r="C259" s="79"/>
      <c r="D259" s="80"/>
      <c r="E259" s="80"/>
      <c r="F259" s="79"/>
      <c r="G259" s="102"/>
      <c r="H259" s="84"/>
      <c r="I259" s="79"/>
      <c r="J259" s="107"/>
    </row>
    <row r="260" spans="1:10" ht="30.75" customHeight="1" x14ac:dyDescent="0.15">
      <c r="A260" s="83"/>
      <c r="B260" s="83"/>
      <c r="C260" s="79"/>
      <c r="D260" s="80"/>
      <c r="E260" s="80"/>
      <c r="F260" s="79"/>
      <c r="G260" s="102"/>
      <c r="H260" s="84"/>
      <c r="I260" s="79"/>
      <c r="J260" s="107"/>
    </row>
    <row r="261" spans="1:10" ht="30.75" customHeight="1" x14ac:dyDescent="0.15">
      <c r="A261" s="83"/>
      <c r="B261" s="83"/>
      <c r="C261" s="79"/>
      <c r="D261" s="80"/>
      <c r="E261" s="80"/>
      <c r="F261" s="79"/>
      <c r="G261" s="102"/>
      <c r="H261" s="84"/>
      <c r="I261" s="79"/>
      <c r="J261" s="107"/>
    </row>
    <row r="262" spans="1:10" ht="30.75" customHeight="1" x14ac:dyDescent="0.15">
      <c r="A262" s="83"/>
      <c r="B262" s="83"/>
      <c r="C262" s="79"/>
      <c r="D262" s="80"/>
      <c r="E262" s="80"/>
      <c r="F262" s="79"/>
      <c r="G262" s="102"/>
      <c r="H262" s="84"/>
      <c r="I262" s="79"/>
      <c r="J262" s="107"/>
    </row>
    <row r="263" spans="1:10" ht="30.75" customHeight="1" x14ac:dyDescent="0.15">
      <c r="A263" s="83"/>
      <c r="B263" s="83"/>
      <c r="C263" s="79"/>
      <c r="D263" s="80"/>
      <c r="E263" s="80"/>
      <c r="F263" s="79"/>
      <c r="G263" s="102"/>
      <c r="H263" s="84"/>
      <c r="I263" s="79"/>
      <c r="J263" s="107"/>
    </row>
    <row r="264" spans="1:10" ht="30.75" customHeight="1" x14ac:dyDescent="0.15">
      <c r="A264" s="83"/>
      <c r="B264" s="83"/>
      <c r="C264" s="79"/>
      <c r="D264" s="80"/>
      <c r="E264" s="80"/>
      <c r="F264" s="79"/>
      <c r="G264" s="102"/>
      <c r="H264" s="84"/>
      <c r="I264" s="79"/>
      <c r="J264" s="107"/>
    </row>
    <row r="265" spans="1:10" ht="30.75" customHeight="1" x14ac:dyDescent="0.15">
      <c r="A265" s="83"/>
      <c r="B265" s="83"/>
      <c r="C265" s="79"/>
      <c r="D265" s="80"/>
      <c r="E265" s="80"/>
      <c r="F265" s="79"/>
      <c r="G265" s="102"/>
      <c r="H265" s="84"/>
      <c r="I265" s="79"/>
      <c r="J265" s="107"/>
    </row>
    <row r="266" spans="1:10" ht="30.75" customHeight="1" x14ac:dyDescent="0.15">
      <c r="A266" s="83"/>
      <c r="B266" s="83"/>
      <c r="C266" s="79"/>
      <c r="D266" s="80"/>
      <c r="E266" s="80"/>
      <c r="F266" s="79"/>
      <c r="G266" s="102"/>
      <c r="H266" s="84"/>
      <c r="I266" s="79"/>
      <c r="J266" s="107"/>
    </row>
    <row r="267" spans="1:10" ht="30.75" customHeight="1" x14ac:dyDescent="0.15">
      <c r="A267" s="83"/>
      <c r="B267" s="83"/>
      <c r="C267" s="79"/>
      <c r="D267" s="80"/>
      <c r="E267" s="80"/>
      <c r="F267" s="79"/>
      <c r="G267" s="102"/>
      <c r="H267" s="84"/>
      <c r="I267" s="79"/>
      <c r="J267" s="107"/>
    </row>
    <row r="268" spans="1:10" ht="30.75" customHeight="1" x14ac:dyDescent="0.15">
      <c r="A268" s="83"/>
      <c r="B268" s="83"/>
      <c r="C268" s="79"/>
      <c r="D268" s="80"/>
      <c r="E268" s="80"/>
      <c r="F268" s="79"/>
      <c r="G268" s="102"/>
      <c r="H268" s="84"/>
      <c r="I268" s="79"/>
      <c r="J268" s="107"/>
    </row>
    <row r="269" spans="1:10" ht="30.75" customHeight="1" x14ac:dyDescent="0.15">
      <c r="A269" s="83"/>
      <c r="B269" s="83"/>
      <c r="C269" s="79"/>
      <c r="D269" s="80"/>
      <c r="E269" s="80"/>
      <c r="F269" s="79"/>
      <c r="G269" s="102"/>
      <c r="H269" s="84"/>
      <c r="I269" s="79"/>
      <c r="J269" s="107"/>
    </row>
    <row r="270" spans="1:10" ht="30.75" customHeight="1" x14ac:dyDescent="0.15">
      <c r="A270" s="83"/>
      <c r="B270" s="83"/>
      <c r="C270" s="79"/>
      <c r="D270" s="80"/>
      <c r="E270" s="80"/>
      <c r="F270" s="79"/>
      <c r="G270" s="102"/>
      <c r="H270" s="84"/>
      <c r="I270" s="79"/>
      <c r="J270" s="107"/>
    </row>
    <row r="271" spans="1:10" ht="30.75" customHeight="1" x14ac:dyDescent="0.15">
      <c r="A271" s="83"/>
      <c r="B271" s="83"/>
      <c r="C271" s="79"/>
      <c r="D271" s="80"/>
      <c r="E271" s="80"/>
      <c r="F271" s="79"/>
      <c r="G271" s="102"/>
      <c r="H271" s="84"/>
      <c r="I271" s="79"/>
      <c r="J271" s="107"/>
    </row>
    <row r="272" spans="1:10" ht="30.75" customHeight="1" x14ac:dyDescent="0.15">
      <c r="A272" s="83"/>
      <c r="B272" s="83"/>
      <c r="C272" s="79"/>
      <c r="D272" s="80"/>
      <c r="E272" s="80"/>
      <c r="F272" s="79"/>
      <c r="G272" s="102"/>
      <c r="H272" s="84"/>
      <c r="I272" s="79"/>
      <c r="J272" s="107"/>
    </row>
    <row r="273" spans="1:10" ht="30.75" customHeight="1" x14ac:dyDescent="0.15">
      <c r="A273" s="83"/>
      <c r="B273" s="83"/>
      <c r="C273" s="79"/>
      <c r="D273" s="80"/>
      <c r="E273" s="80"/>
      <c r="F273" s="79"/>
      <c r="G273" s="102"/>
      <c r="H273" s="84"/>
      <c r="I273" s="79"/>
      <c r="J273" s="107"/>
    </row>
    <row r="274" spans="1:10" ht="30.75" customHeight="1" x14ac:dyDescent="0.15">
      <c r="A274" s="83"/>
      <c r="B274" s="83"/>
      <c r="C274" s="79"/>
      <c r="D274" s="80"/>
      <c r="E274" s="80"/>
      <c r="F274" s="79"/>
      <c r="G274" s="102"/>
      <c r="H274" s="84"/>
      <c r="I274" s="79"/>
      <c r="J274" s="107"/>
    </row>
    <row r="275" spans="1:10" ht="30.75" customHeight="1" x14ac:dyDescent="0.15">
      <c r="A275" s="83"/>
      <c r="B275" s="83"/>
      <c r="C275" s="79"/>
      <c r="D275" s="80"/>
      <c r="E275" s="80"/>
      <c r="F275" s="79"/>
      <c r="G275" s="102"/>
      <c r="H275" s="84"/>
      <c r="I275" s="79"/>
      <c r="J275" s="107"/>
    </row>
    <row r="276" spans="1:10" ht="30.75" customHeight="1" x14ac:dyDescent="0.15">
      <c r="A276" s="83"/>
      <c r="B276" s="83"/>
      <c r="C276" s="79"/>
      <c r="D276" s="80"/>
      <c r="E276" s="80"/>
      <c r="F276" s="79"/>
      <c r="G276" s="102"/>
      <c r="H276" s="84"/>
      <c r="I276" s="79"/>
      <c r="J276" s="107"/>
    </row>
    <row r="277" spans="1:10" ht="30.75" customHeight="1" x14ac:dyDescent="0.15">
      <c r="A277" s="83"/>
      <c r="B277" s="83"/>
      <c r="C277" s="79"/>
      <c r="D277" s="80"/>
      <c r="E277" s="80"/>
      <c r="F277" s="79"/>
      <c r="G277" s="102"/>
      <c r="H277" s="84"/>
      <c r="I277" s="79"/>
      <c r="J277" s="107"/>
    </row>
    <row r="278" spans="1:10" ht="30.75" customHeight="1" x14ac:dyDescent="0.15">
      <c r="A278" s="83"/>
      <c r="B278" s="83"/>
      <c r="C278" s="79"/>
      <c r="D278" s="80"/>
      <c r="E278" s="80"/>
      <c r="F278" s="79"/>
      <c r="G278" s="102"/>
      <c r="H278" s="84"/>
      <c r="I278" s="79"/>
      <c r="J278" s="107"/>
    </row>
    <row r="279" spans="1:10" ht="30.75" customHeight="1" x14ac:dyDescent="0.15">
      <c r="A279" s="83"/>
      <c r="B279" s="83"/>
      <c r="C279" s="79"/>
      <c r="D279" s="80"/>
      <c r="E279" s="80"/>
      <c r="F279" s="79"/>
      <c r="G279" s="102"/>
      <c r="H279" s="84"/>
      <c r="I279" s="79"/>
      <c r="J279" s="107"/>
    </row>
    <row r="280" spans="1:10" ht="30.75" customHeight="1" x14ac:dyDescent="0.15">
      <c r="A280" s="83"/>
      <c r="B280" s="83"/>
      <c r="C280" s="79"/>
      <c r="D280" s="80"/>
      <c r="E280" s="80"/>
      <c r="F280" s="79"/>
      <c r="G280" s="102"/>
      <c r="H280" s="84"/>
      <c r="I280" s="79"/>
      <c r="J280" s="107"/>
    </row>
    <row r="281" spans="1:10" ht="30.75" customHeight="1" x14ac:dyDescent="0.15">
      <c r="A281" s="83"/>
      <c r="B281" s="83"/>
      <c r="C281" s="79"/>
      <c r="D281" s="80"/>
      <c r="E281" s="80"/>
      <c r="F281" s="79"/>
      <c r="G281" s="102"/>
      <c r="H281" s="84"/>
      <c r="I281" s="79"/>
      <c r="J281" s="107"/>
    </row>
    <row r="282" spans="1:10" ht="30.75" customHeight="1" x14ac:dyDescent="0.15">
      <c r="A282" s="83"/>
      <c r="B282" s="83"/>
      <c r="C282" s="79"/>
      <c r="D282" s="80"/>
      <c r="E282" s="80"/>
      <c r="F282" s="79"/>
      <c r="G282" s="102"/>
      <c r="H282" s="84"/>
      <c r="I282" s="79"/>
      <c r="J282" s="107"/>
    </row>
    <row r="283" spans="1:10" ht="30.75" customHeight="1" x14ac:dyDescent="0.15">
      <c r="A283" s="83"/>
      <c r="B283" s="83"/>
      <c r="C283" s="79"/>
      <c r="D283" s="80"/>
      <c r="E283" s="80"/>
      <c r="F283" s="79"/>
      <c r="G283" s="102"/>
      <c r="H283" s="84"/>
      <c r="I283" s="79"/>
      <c r="J283" s="107"/>
    </row>
    <row r="284" spans="1:10" ht="30.75" customHeight="1" x14ac:dyDescent="0.15">
      <c r="A284" s="83"/>
      <c r="B284" s="83"/>
      <c r="C284" s="79"/>
      <c r="D284" s="80"/>
      <c r="E284" s="80"/>
      <c r="F284" s="79"/>
      <c r="G284" s="102"/>
      <c r="H284" s="84"/>
      <c r="I284" s="79"/>
      <c r="J284" s="107"/>
    </row>
    <row r="285" spans="1:10" ht="30.75" customHeight="1" x14ac:dyDescent="0.15">
      <c r="A285" s="83"/>
      <c r="B285" s="83"/>
      <c r="C285" s="79"/>
      <c r="D285" s="80"/>
      <c r="E285" s="80"/>
      <c r="F285" s="79"/>
      <c r="G285" s="102"/>
      <c r="H285" s="84"/>
      <c r="I285" s="79"/>
      <c r="J285" s="107"/>
    </row>
    <row r="286" spans="1:10" ht="30.75" customHeight="1" x14ac:dyDescent="0.15">
      <c r="A286" s="83"/>
      <c r="B286" s="83"/>
      <c r="C286" s="79"/>
      <c r="D286" s="80"/>
      <c r="E286" s="80"/>
      <c r="F286" s="79"/>
      <c r="G286" s="102"/>
      <c r="H286" s="84"/>
      <c r="I286" s="79"/>
      <c r="J286" s="107"/>
    </row>
    <row r="287" spans="1:10" ht="30.75" customHeight="1" x14ac:dyDescent="0.15">
      <c r="A287" s="83"/>
      <c r="B287" s="83"/>
      <c r="C287" s="79"/>
      <c r="D287" s="80"/>
      <c r="E287" s="80"/>
      <c r="F287" s="79"/>
      <c r="G287" s="102"/>
      <c r="H287" s="84"/>
      <c r="I287" s="79"/>
      <c r="J287" s="107"/>
    </row>
    <row r="288" spans="1:10" ht="30.75" customHeight="1" x14ac:dyDescent="0.15">
      <c r="A288" s="83"/>
      <c r="B288" s="83"/>
      <c r="C288" s="79"/>
      <c r="D288" s="80"/>
      <c r="E288" s="80"/>
      <c r="F288" s="79"/>
      <c r="G288" s="102"/>
      <c r="H288" s="84"/>
      <c r="I288" s="79"/>
      <c r="J288" s="107"/>
    </row>
    <row r="289" spans="1:10" ht="30.75" customHeight="1" x14ac:dyDescent="0.15">
      <c r="A289" s="83"/>
      <c r="B289" s="83"/>
      <c r="C289" s="79"/>
      <c r="D289" s="80"/>
      <c r="E289" s="80"/>
      <c r="F289" s="79"/>
      <c r="G289" s="102"/>
      <c r="H289" s="84"/>
      <c r="I289" s="79"/>
      <c r="J289" s="107"/>
    </row>
    <row r="290" spans="1:10" ht="30.75" customHeight="1" x14ac:dyDescent="0.15">
      <c r="A290" s="83"/>
      <c r="B290" s="83"/>
      <c r="C290" s="79"/>
      <c r="D290" s="80"/>
      <c r="E290" s="80"/>
      <c r="F290" s="79"/>
      <c r="G290" s="102"/>
      <c r="H290" s="84"/>
      <c r="I290" s="79"/>
      <c r="J290" s="107"/>
    </row>
    <row r="291" spans="1:10" ht="30.75" customHeight="1" x14ac:dyDescent="0.15">
      <c r="A291" s="83"/>
      <c r="B291" s="83"/>
      <c r="C291" s="79"/>
      <c r="D291" s="80"/>
      <c r="E291" s="80"/>
      <c r="F291" s="79"/>
      <c r="G291" s="102"/>
      <c r="H291" s="84"/>
      <c r="I291" s="79"/>
      <c r="J291" s="107"/>
    </row>
    <row r="292" spans="1:10" ht="30.75" customHeight="1" x14ac:dyDescent="0.15">
      <c r="A292" s="83"/>
      <c r="B292" s="83"/>
      <c r="C292" s="79"/>
      <c r="D292" s="80"/>
      <c r="E292" s="80"/>
      <c r="F292" s="79"/>
      <c r="G292" s="102"/>
      <c r="H292" s="84"/>
      <c r="I292" s="79"/>
      <c r="J292" s="107"/>
    </row>
    <row r="293" spans="1:10" ht="30.75" customHeight="1" x14ac:dyDescent="0.15">
      <c r="A293" s="83"/>
      <c r="B293" s="83"/>
      <c r="C293" s="79"/>
      <c r="D293" s="80"/>
      <c r="E293" s="80"/>
      <c r="F293" s="79"/>
      <c r="G293" s="102"/>
      <c r="H293" s="84"/>
      <c r="I293" s="79"/>
      <c r="J293" s="107"/>
    </row>
    <row r="294" spans="1:10" ht="30.75" customHeight="1" x14ac:dyDescent="0.15">
      <c r="A294" s="83"/>
      <c r="B294" s="83"/>
      <c r="C294" s="79"/>
      <c r="D294" s="80"/>
      <c r="E294" s="80"/>
      <c r="F294" s="79"/>
      <c r="G294" s="102"/>
      <c r="H294" s="84"/>
      <c r="I294" s="79"/>
      <c r="J294" s="107"/>
    </row>
    <row r="295" spans="1:10" ht="30.75" customHeight="1" x14ac:dyDescent="0.15">
      <c r="A295" s="83"/>
      <c r="B295" s="83"/>
      <c r="C295" s="79"/>
      <c r="D295" s="80"/>
      <c r="E295" s="80"/>
      <c r="F295" s="79"/>
      <c r="G295" s="102"/>
      <c r="H295" s="84"/>
      <c r="I295" s="79"/>
      <c r="J295" s="107"/>
    </row>
    <row r="296" spans="1:10" ht="30.75" customHeight="1" x14ac:dyDescent="0.15">
      <c r="A296" s="83"/>
      <c r="B296" s="83"/>
      <c r="C296" s="79"/>
      <c r="D296" s="80"/>
      <c r="E296" s="80"/>
      <c r="F296" s="79"/>
      <c r="G296" s="102"/>
      <c r="H296" s="84"/>
      <c r="I296" s="79"/>
      <c r="J296" s="107"/>
    </row>
    <row r="297" spans="1:10" ht="30.75" customHeight="1" x14ac:dyDescent="0.15">
      <c r="A297" s="83"/>
      <c r="B297" s="83"/>
      <c r="C297" s="79"/>
      <c r="D297" s="80"/>
      <c r="E297" s="80"/>
      <c r="F297" s="79"/>
      <c r="G297" s="102"/>
      <c r="H297" s="84"/>
      <c r="I297" s="79"/>
      <c r="J297" s="107"/>
    </row>
    <row r="298" spans="1:10" ht="30.75" customHeight="1" x14ac:dyDescent="0.15">
      <c r="A298" s="83"/>
      <c r="B298" s="83"/>
      <c r="C298" s="79"/>
      <c r="D298" s="80"/>
      <c r="E298" s="80"/>
      <c r="F298" s="79"/>
      <c r="G298" s="102"/>
      <c r="H298" s="84"/>
      <c r="I298" s="79"/>
      <c r="J298" s="107"/>
    </row>
    <row r="299" spans="1:10" ht="30.75" customHeight="1" x14ac:dyDescent="0.15">
      <c r="A299" s="83"/>
      <c r="B299" s="83"/>
      <c r="C299" s="79"/>
      <c r="D299" s="80"/>
      <c r="E299" s="80"/>
      <c r="F299" s="79"/>
      <c r="G299" s="102"/>
      <c r="H299" s="84"/>
      <c r="I299" s="79"/>
      <c r="J299" s="107"/>
    </row>
    <row r="300" spans="1:10" ht="30.75" customHeight="1" x14ac:dyDescent="0.15">
      <c r="A300" s="83"/>
      <c r="B300" s="83"/>
      <c r="C300" s="79"/>
      <c r="D300" s="80"/>
      <c r="E300" s="80"/>
      <c r="F300" s="79"/>
      <c r="G300" s="102"/>
      <c r="H300" s="84"/>
      <c r="I300" s="79"/>
      <c r="J300" s="107"/>
    </row>
    <row r="301" spans="1:10" ht="30.75" customHeight="1" x14ac:dyDescent="0.15">
      <c r="A301" s="83"/>
      <c r="B301" s="83"/>
      <c r="C301" s="79"/>
      <c r="D301" s="80"/>
      <c r="E301" s="80"/>
      <c r="F301" s="79"/>
      <c r="G301" s="102"/>
      <c r="H301" s="84"/>
      <c r="I301" s="79"/>
      <c r="J301" s="107"/>
    </row>
    <row r="302" spans="1:10" ht="30.75" customHeight="1" x14ac:dyDescent="0.15">
      <c r="A302" s="83"/>
      <c r="B302" s="83"/>
      <c r="C302" s="79"/>
      <c r="D302" s="80"/>
      <c r="E302" s="80"/>
      <c r="F302" s="79"/>
      <c r="G302" s="102"/>
      <c r="H302" s="84"/>
      <c r="I302" s="79"/>
      <c r="J302" s="107"/>
    </row>
    <row r="303" spans="1:10" ht="30.75" customHeight="1" x14ac:dyDescent="0.15">
      <c r="A303" s="83"/>
      <c r="B303" s="83"/>
      <c r="C303" s="79"/>
      <c r="D303" s="80"/>
      <c r="E303" s="80"/>
      <c r="F303" s="79"/>
      <c r="G303" s="102"/>
      <c r="H303" s="84"/>
      <c r="I303" s="79"/>
      <c r="J303" s="107"/>
    </row>
    <row r="304" spans="1:10" ht="30.75" customHeight="1" x14ac:dyDescent="0.15">
      <c r="A304" s="83"/>
      <c r="B304" s="83"/>
      <c r="C304" s="79"/>
      <c r="D304" s="80"/>
      <c r="E304" s="80"/>
      <c r="F304" s="79"/>
      <c r="G304" s="102"/>
      <c r="H304" s="84"/>
      <c r="I304" s="79"/>
      <c r="J304" s="107"/>
    </row>
    <row r="305" spans="1:10" ht="30.75" customHeight="1" x14ac:dyDescent="0.15">
      <c r="A305" s="83"/>
      <c r="B305" s="83"/>
      <c r="C305" s="79"/>
      <c r="D305" s="80"/>
      <c r="E305" s="80"/>
      <c r="F305" s="79"/>
      <c r="G305" s="102"/>
      <c r="H305" s="84"/>
      <c r="I305" s="79"/>
      <c r="J305" s="107"/>
    </row>
    <row r="306" spans="1:10" ht="30.75" customHeight="1" x14ac:dyDescent="0.15">
      <c r="A306" s="83"/>
      <c r="B306" s="83"/>
      <c r="C306" s="79"/>
      <c r="D306" s="80"/>
      <c r="E306" s="80"/>
      <c r="F306" s="79"/>
      <c r="G306" s="102"/>
      <c r="H306" s="84"/>
      <c r="I306" s="79"/>
      <c r="J306" s="107"/>
    </row>
    <row r="307" spans="1:10" ht="30.75" customHeight="1" x14ac:dyDescent="0.15">
      <c r="A307" s="83"/>
      <c r="B307" s="83"/>
      <c r="C307" s="79"/>
      <c r="D307" s="80"/>
      <c r="E307" s="80"/>
      <c r="F307" s="79"/>
      <c r="G307" s="102"/>
      <c r="H307" s="84"/>
      <c r="I307" s="79"/>
      <c r="J307" s="107"/>
    </row>
    <row r="308" spans="1:10" ht="30.75" customHeight="1" x14ac:dyDescent="0.15">
      <c r="A308" s="83"/>
      <c r="B308" s="83"/>
      <c r="C308" s="79"/>
      <c r="D308" s="80"/>
      <c r="E308" s="80"/>
      <c r="F308" s="79"/>
      <c r="G308" s="102"/>
      <c r="H308" s="84"/>
      <c r="I308" s="79"/>
      <c r="J308" s="107"/>
    </row>
    <row r="309" spans="1:10" ht="30.75" customHeight="1" x14ac:dyDescent="0.15">
      <c r="A309" s="83"/>
      <c r="B309" s="83"/>
      <c r="C309" s="79"/>
      <c r="D309" s="80"/>
      <c r="E309" s="80"/>
      <c r="F309" s="79"/>
      <c r="G309" s="102"/>
      <c r="H309" s="84"/>
      <c r="I309" s="79"/>
      <c r="J309" s="107"/>
    </row>
    <row r="310" spans="1:10" ht="30.75" customHeight="1" x14ac:dyDescent="0.15">
      <c r="A310" s="83"/>
      <c r="B310" s="83"/>
      <c r="C310" s="79"/>
      <c r="D310" s="80"/>
      <c r="E310" s="80"/>
      <c r="F310" s="79"/>
      <c r="G310" s="102"/>
      <c r="H310" s="84"/>
      <c r="I310" s="79"/>
      <c r="J310" s="107"/>
    </row>
    <row r="311" spans="1:10" ht="30.75" customHeight="1" x14ac:dyDescent="0.15">
      <c r="A311" s="83"/>
      <c r="B311" s="83"/>
      <c r="C311" s="79"/>
      <c r="D311" s="80"/>
      <c r="E311" s="80"/>
      <c r="F311" s="79"/>
      <c r="G311" s="102"/>
      <c r="H311" s="84"/>
      <c r="I311" s="79"/>
      <c r="J311" s="107"/>
    </row>
    <row r="312" spans="1:10" ht="30.75" customHeight="1" x14ac:dyDescent="0.15">
      <c r="A312" s="83"/>
      <c r="B312" s="83"/>
      <c r="C312" s="79"/>
      <c r="D312" s="80"/>
      <c r="E312" s="80"/>
      <c r="F312" s="79"/>
      <c r="G312" s="102"/>
      <c r="H312" s="84"/>
      <c r="I312" s="79"/>
      <c r="J312" s="107"/>
    </row>
    <row r="313" spans="1:10" ht="30.75" customHeight="1" x14ac:dyDescent="0.15">
      <c r="A313" s="83"/>
      <c r="B313" s="83"/>
      <c r="C313" s="79"/>
      <c r="D313" s="80"/>
      <c r="E313" s="80"/>
      <c r="F313" s="79"/>
      <c r="G313" s="102"/>
      <c r="H313" s="84"/>
      <c r="I313" s="79"/>
      <c r="J313" s="107"/>
    </row>
    <row r="314" spans="1:10" ht="30.75" customHeight="1" x14ac:dyDescent="0.15">
      <c r="A314" s="83"/>
      <c r="B314" s="83"/>
      <c r="C314" s="79"/>
      <c r="D314" s="80"/>
      <c r="E314" s="80"/>
      <c r="F314" s="79"/>
      <c r="G314" s="102"/>
      <c r="H314" s="84"/>
      <c r="I314" s="79"/>
      <c r="J314" s="107"/>
    </row>
    <row r="315" spans="1:10" ht="30.75" customHeight="1" x14ac:dyDescent="0.15">
      <c r="A315" s="83"/>
      <c r="B315" s="83"/>
      <c r="C315" s="79"/>
      <c r="D315" s="80"/>
      <c r="E315" s="80"/>
      <c r="F315" s="79"/>
      <c r="G315" s="102"/>
      <c r="H315" s="84"/>
      <c r="I315" s="79"/>
      <c r="J315" s="107"/>
    </row>
    <row r="316" spans="1:10" ht="30.75" customHeight="1" x14ac:dyDescent="0.15">
      <c r="A316" s="83"/>
      <c r="B316" s="83"/>
      <c r="C316" s="79"/>
      <c r="D316" s="80"/>
      <c r="E316" s="80"/>
      <c r="F316" s="79"/>
      <c r="G316" s="102"/>
      <c r="H316" s="84"/>
      <c r="I316" s="79"/>
      <c r="J316" s="107"/>
    </row>
    <row r="317" spans="1:10" ht="30.75" customHeight="1" x14ac:dyDescent="0.15">
      <c r="A317" s="83"/>
      <c r="B317" s="83"/>
      <c r="C317" s="79"/>
      <c r="D317" s="80"/>
      <c r="E317" s="80"/>
      <c r="F317" s="79"/>
      <c r="G317" s="102"/>
      <c r="H317" s="84"/>
      <c r="I317" s="79"/>
      <c r="J317" s="107"/>
    </row>
    <row r="318" spans="1:10" ht="30.75" customHeight="1" x14ac:dyDescent="0.15">
      <c r="A318" s="83"/>
      <c r="B318" s="83"/>
      <c r="C318" s="79"/>
      <c r="D318" s="80"/>
      <c r="E318" s="80"/>
      <c r="F318" s="79"/>
      <c r="G318" s="102"/>
      <c r="H318" s="84"/>
      <c r="I318" s="79"/>
      <c r="J318" s="107"/>
    </row>
    <row r="319" spans="1:10" ht="30.75" customHeight="1" x14ac:dyDescent="0.15">
      <c r="A319" s="83"/>
      <c r="B319" s="83"/>
      <c r="C319" s="79"/>
      <c r="D319" s="80"/>
      <c r="E319" s="80"/>
      <c r="F319" s="79"/>
      <c r="G319" s="102"/>
      <c r="H319" s="84"/>
      <c r="I319" s="79"/>
      <c r="J319" s="107"/>
    </row>
    <row r="320" spans="1:10" ht="30.75" customHeight="1" x14ac:dyDescent="0.15">
      <c r="A320" s="83"/>
      <c r="B320" s="83"/>
      <c r="C320" s="79"/>
      <c r="D320" s="80"/>
      <c r="E320" s="80"/>
      <c r="F320" s="79"/>
      <c r="G320" s="102"/>
      <c r="H320" s="84"/>
      <c r="I320" s="79"/>
      <c r="J320" s="107"/>
    </row>
    <row r="321" spans="1:10" ht="30.75" customHeight="1" x14ac:dyDescent="0.15">
      <c r="A321" s="83"/>
      <c r="B321" s="83"/>
      <c r="C321" s="79"/>
      <c r="D321" s="80"/>
      <c r="E321" s="80"/>
      <c r="F321" s="79"/>
      <c r="G321" s="102"/>
      <c r="H321" s="84"/>
      <c r="I321" s="79"/>
      <c r="J321" s="107"/>
    </row>
    <row r="322" spans="1:10" ht="30.75" customHeight="1" x14ac:dyDescent="0.15">
      <c r="A322" s="83"/>
      <c r="B322" s="83"/>
      <c r="C322" s="79"/>
      <c r="D322" s="80"/>
      <c r="E322" s="80"/>
      <c r="F322" s="79"/>
      <c r="G322" s="102"/>
      <c r="H322" s="84"/>
      <c r="I322" s="79"/>
      <c r="J322" s="107"/>
    </row>
    <row r="323" spans="1:10" ht="30.75" customHeight="1" x14ac:dyDescent="0.15">
      <c r="A323" s="83"/>
      <c r="B323" s="83"/>
      <c r="C323" s="79"/>
      <c r="D323" s="80"/>
      <c r="E323" s="80"/>
      <c r="F323" s="79"/>
      <c r="G323" s="102"/>
      <c r="H323" s="84"/>
      <c r="I323" s="79"/>
      <c r="J323" s="107"/>
    </row>
    <row r="324" spans="1:10" ht="30.75" customHeight="1" x14ac:dyDescent="0.15">
      <c r="A324" s="83"/>
      <c r="B324" s="83"/>
      <c r="C324" s="79"/>
      <c r="D324" s="80"/>
      <c r="E324" s="80"/>
      <c r="F324" s="79"/>
      <c r="G324" s="102"/>
      <c r="H324" s="84"/>
      <c r="I324" s="79"/>
      <c r="J324" s="107"/>
    </row>
    <row r="325" spans="1:10" ht="30.75" customHeight="1" x14ac:dyDescent="0.15">
      <c r="A325" s="83"/>
      <c r="B325" s="83"/>
      <c r="C325" s="79"/>
      <c r="D325" s="80"/>
      <c r="E325" s="80"/>
      <c r="F325" s="79"/>
      <c r="G325" s="102"/>
      <c r="H325" s="84"/>
      <c r="I325" s="79"/>
      <c r="J325" s="107"/>
    </row>
    <row r="326" spans="1:10" ht="30.75" customHeight="1" x14ac:dyDescent="0.15">
      <c r="A326" s="83"/>
      <c r="B326" s="83"/>
      <c r="C326" s="79"/>
      <c r="D326" s="80"/>
      <c r="E326" s="80"/>
      <c r="F326" s="79"/>
      <c r="G326" s="102"/>
      <c r="H326" s="84"/>
      <c r="I326" s="79"/>
      <c r="J326" s="107"/>
    </row>
    <row r="327" spans="1:10" ht="30.75" customHeight="1" x14ac:dyDescent="0.15">
      <c r="A327" s="83"/>
      <c r="B327" s="83"/>
      <c r="C327" s="79"/>
      <c r="D327" s="80"/>
      <c r="E327" s="80"/>
      <c r="F327" s="79"/>
      <c r="G327" s="102"/>
      <c r="H327" s="84"/>
      <c r="I327" s="79"/>
      <c r="J327" s="107"/>
    </row>
    <row r="328" spans="1:10" ht="30.75" customHeight="1" x14ac:dyDescent="0.15">
      <c r="A328" s="83"/>
      <c r="B328" s="83"/>
      <c r="C328" s="79"/>
      <c r="D328" s="80"/>
      <c r="E328" s="80"/>
      <c r="F328" s="79"/>
      <c r="G328" s="102"/>
      <c r="H328" s="84"/>
      <c r="I328" s="79"/>
      <c r="J328" s="107"/>
    </row>
    <row r="329" spans="1:10" ht="30.75" customHeight="1" x14ac:dyDescent="0.15">
      <c r="A329" s="83"/>
      <c r="B329" s="83"/>
      <c r="C329" s="79"/>
      <c r="D329" s="80"/>
      <c r="E329" s="80"/>
      <c r="F329" s="79"/>
      <c r="G329" s="102"/>
      <c r="H329" s="84"/>
      <c r="I329" s="79"/>
      <c r="J329" s="107"/>
    </row>
    <row r="330" spans="1:10" ht="30.75" customHeight="1" x14ac:dyDescent="0.15">
      <c r="A330" s="83"/>
      <c r="B330" s="83"/>
      <c r="C330" s="79"/>
      <c r="D330" s="80"/>
      <c r="E330" s="80"/>
      <c r="F330" s="79"/>
      <c r="G330" s="102"/>
      <c r="H330" s="84"/>
      <c r="I330" s="79"/>
      <c r="J330" s="107"/>
    </row>
    <row r="331" spans="1:10" ht="30.75" customHeight="1" x14ac:dyDescent="0.15">
      <c r="A331" s="83"/>
      <c r="B331" s="83"/>
      <c r="C331" s="79"/>
      <c r="D331" s="80"/>
      <c r="E331" s="80"/>
      <c r="F331" s="79"/>
      <c r="G331" s="102"/>
      <c r="H331" s="84"/>
      <c r="I331" s="79"/>
      <c r="J331" s="107"/>
    </row>
    <row r="332" spans="1:10" ht="30.75" customHeight="1" x14ac:dyDescent="0.15">
      <c r="A332" s="83"/>
      <c r="B332" s="83"/>
      <c r="C332" s="79"/>
      <c r="D332" s="80"/>
      <c r="E332" s="80"/>
      <c r="F332" s="79"/>
      <c r="G332" s="102"/>
      <c r="H332" s="84"/>
      <c r="I332" s="79"/>
      <c r="J332" s="107"/>
    </row>
    <row r="333" spans="1:10" ht="30.75" customHeight="1" x14ac:dyDescent="0.15">
      <c r="A333" s="83"/>
      <c r="B333" s="83"/>
      <c r="C333" s="79"/>
      <c r="D333" s="80"/>
      <c r="E333" s="80"/>
      <c r="F333" s="79"/>
      <c r="G333" s="102"/>
      <c r="H333" s="84"/>
      <c r="I333" s="79"/>
      <c r="J333" s="107"/>
    </row>
    <row r="334" spans="1:10" ht="30.75" customHeight="1" x14ac:dyDescent="0.15">
      <c r="A334" s="83"/>
      <c r="B334" s="83"/>
      <c r="C334" s="79"/>
      <c r="D334" s="80"/>
      <c r="E334" s="80"/>
      <c r="F334" s="79"/>
      <c r="G334" s="102"/>
      <c r="H334" s="84"/>
      <c r="I334" s="79"/>
      <c r="J334" s="107"/>
    </row>
    <row r="335" spans="1:10" ht="30.75" customHeight="1" x14ac:dyDescent="0.15">
      <c r="A335" s="83"/>
      <c r="B335" s="83"/>
      <c r="C335" s="79"/>
      <c r="D335" s="80"/>
      <c r="E335" s="80"/>
      <c r="F335" s="79"/>
      <c r="G335" s="102"/>
      <c r="H335" s="84"/>
      <c r="I335" s="79"/>
      <c r="J335" s="107"/>
    </row>
    <row r="336" spans="1:10" ht="30.75" customHeight="1" x14ac:dyDescent="0.15">
      <c r="A336" s="83"/>
      <c r="B336" s="83"/>
      <c r="C336" s="79"/>
      <c r="D336" s="80"/>
      <c r="E336" s="80"/>
      <c r="F336" s="79"/>
      <c r="G336" s="102"/>
      <c r="H336" s="84"/>
      <c r="I336" s="79"/>
      <c r="J336" s="107"/>
    </row>
    <row r="337" spans="1:10" ht="30.75" customHeight="1" x14ac:dyDescent="0.15">
      <c r="A337" s="83"/>
      <c r="B337" s="83"/>
      <c r="C337" s="79"/>
      <c r="D337" s="80"/>
      <c r="E337" s="80"/>
      <c r="F337" s="79"/>
      <c r="G337" s="102"/>
      <c r="H337" s="84"/>
      <c r="I337" s="79"/>
      <c r="J337" s="107"/>
    </row>
    <row r="338" spans="1:10" ht="30.75" customHeight="1" x14ac:dyDescent="0.15">
      <c r="A338" s="83"/>
      <c r="B338" s="83"/>
      <c r="C338" s="79"/>
      <c r="D338" s="80"/>
      <c r="E338" s="80"/>
      <c r="F338" s="79"/>
      <c r="G338" s="102"/>
      <c r="H338" s="84"/>
      <c r="I338" s="79"/>
      <c r="J338" s="107"/>
    </row>
    <row r="339" spans="1:10" ht="30.75" customHeight="1" x14ac:dyDescent="0.15">
      <c r="A339" s="83"/>
      <c r="B339" s="83"/>
      <c r="C339" s="79"/>
      <c r="D339" s="80"/>
      <c r="E339" s="80"/>
      <c r="F339" s="79"/>
      <c r="G339" s="102"/>
      <c r="H339" s="84"/>
      <c r="I339" s="79"/>
      <c r="J339" s="107"/>
    </row>
    <row r="340" spans="1:10" ht="30.75" customHeight="1" x14ac:dyDescent="0.15">
      <c r="A340" s="83"/>
      <c r="B340" s="83"/>
      <c r="C340" s="79"/>
      <c r="D340" s="80"/>
      <c r="E340" s="80"/>
      <c r="F340" s="79"/>
      <c r="G340" s="102"/>
      <c r="H340" s="84"/>
      <c r="I340" s="79"/>
      <c r="J340" s="107"/>
    </row>
    <row r="341" spans="1:10" ht="30.75" customHeight="1" x14ac:dyDescent="0.15">
      <c r="A341" s="83"/>
      <c r="B341" s="83"/>
      <c r="C341" s="79"/>
      <c r="D341" s="80"/>
      <c r="E341" s="80"/>
      <c r="F341" s="79"/>
      <c r="G341" s="102"/>
      <c r="H341" s="84"/>
      <c r="I341" s="79"/>
      <c r="J341" s="107"/>
    </row>
    <row r="342" spans="1:10" ht="30.75" customHeight="1" x14ac:dyDescent="0.15">
      <c r="A342" s="83"/>
      <c r="B342" s="83"/>
      <c r="C342" s="79"/>
      <c r="D342" s="80"/>
      <c r="E342" s="80"/>
      <c r="F342" s="79"/>
      <c r="G342" s="102"/>
      <c r="H342" s="84"/>
      <c r="I342" s="79"/>
      <c r="J342" s="107"/>
    </row>
    <row r="343" spans="1:10" ht="30.75" customHeight="1" x14ac:dyDescent="0.15">
      <c r="A343" s="83"/>
      <c r="B343" s="83"/>
      <c r="C343" s="79"/>
      <c r="D343" s="80"/>
      <c r="E343" s="80"/>
      <c r="F343" s="79"/>
      <c r="G343" s="102"/>
      <c r="H343" s="84"/>
      <c r="I343" s="79"/>
      <c r="J343" s="107"/>
    </row>
    <row r="344" spans="1:10" ht="30.75" customHeight="1" x14ac:dyDescent="0.15">
      <c r="A344" s="83"/>
      <c r="B344" s="83"/>
      <c r="C344" s="79"/>
      <c r="D344" s="80"/>
      <c r="E344" s="80"/>
      <c r="F344" s="79"/>
      <c r="G344" s="102"/>
      <c r="H344" s="84"/>
      <c r="I344" s="79"/>
      <c r="J344" s="107"/>
    </row>
    <row r="345" spans="1:10" ht="30.75" customHeight="1" x14ac:dyDescent="0.15">
      <c r="A345" s="83"/>
      <c r="B345" s="83"/>
      <c r="C345" s="79"/>
      <c r="D345" s="80"/>
      <c r="E345" s="80"/>
      <c r="F345" s="79"/>
      <c r="G345" s="102"/>
      <c r="H345" s="84"/>
      <c r="I345" s="79"/>
      <c r="J345" s="107"/>
    </row>
    <row r="346" spans="1:10" ht="30.75" customHeight="1" x14ac:dyDescent="0.15">
      <c r="A346" s="83"/>
      <c r="B346" s="83"/>
      <c r="C346" s="79"/>
      <c r="D346" s="80"/>
      <c r="E346" s="80"/>
      <c r="F346" s="79"/>
      <c r="G346" s="102"/>
      <c r="H346" s="84"/>
      <c r="I346" s="79"/>
      <c r="J346" s="107"/>
    </row>
    <row r="347" spans="1:10" ht="30.75" customHeight="1" x14ac:dyDescent="0.15">
      <c r="A347" s="83"/>
      <c r="B347" s="83"/>
      <c r="C347" s="79"/>
      <c r="D347" s="80"/>
      <c r="E347" s="80"/>
      <c r="F347" s="79"/>
      <c r="G347" s="102"/>
      <c r="H347" s="84"/>
      <c r="I347" s="79"/>
      <c r="J347" s="107"/>
    </row>
    <row r="348" spans="1:10" ht="30.75" customHeight="1" x14ac:dyDescent="0.15">
      <c r="A348" s="83"/>
      <c r="B348" s="83"/>
      <c r="C348" s="79"/>
      <c r="D348" s="80"/>
      <c r="E348" s="80"/>
      <c r="F348" s="79"/>
      <c r="G348" s="102"/>
      <c r="H348" s="84"/>
      <c r="I348" s="79"/>
      <c r="J348" s="107"/>
    </row>
    <row r="349" spans="1:10" ht="30.75" customHeight="1" x14ac:dyDescent="0.15">
      <c r="A349" s="83"/>
      <c r="B349" s="83"/>
      <c r="C349" s="79"/>
      <c r="D349" s="80"/>
      <c r="E349" s="80"/>
      <c r="F349" s="79"/>
      <c r="G349" s="102"/>
      <c r="H349" s="84"/>
      <c r="I349" s="79"/>
      <c r="J349" s="107"/>
    </row>
    <row r="350" spans="1:10" ht="30.75" customHeight="1" x14ac:dyDescent="0.15">
      <c r="A350" s="83"/>
      <c r="B350" s="83"/>
      <c r="C350" s="79"/>
      <c r="D350" s="80"/>
      <c r="E350" s="80"/>
      <c r="F350" s="79"/>
      <c r="G350" s="102"/>
      <c r="H350" s="84"/>
      <c r="I350" s="79"/>
      <c r="J350" s="107"/>
    </row>
    <row r="351" spans="1:10" ht="30.75" customHeight="1" x14ac:dyDescent="0.15">
      <c r="A351" s="83"/>
      <c r="B351" s="83"/>
      <c r="C351" s="79"/>
      <c r="D351" s="80"/>
      <c r="E351" s="80"/>
      <c r="F351" s="79"/>
      <c r="G351" s="102"/>
      <c r="H351" s="84"/>
      <c r="I351" s="79"/>
      <c r="J351" s="107"/>
    </row>
    <row r="352" spans="1:10" ht="30.75" customHeight="1" x14ac:dyDescent="0.15">
      <c r="A352" s="83"/>
      <c r="B352" s="83"/>
      <c r="C352" s="79"/>
      <c r="D352" s="80"/>
      <c r="E352" s="80"/>
      <c r="F352" s="79"/>
      <c r="G352" s="102"/>
      <c r="H352" s="84"/>
      <c r="I352" s="79"/>
      <c r="J352" s="107"/>
    </row>
    <row r="353" spans="1:10" ht="30.75" customHeight="1" x14ac:dyDescent="0.15">
      <c r="A353" s="83"/>
      <c r="B353" s="83"/>
      <c r="C353" s="79"/>
      <c r="D353" s="80"/>
      <c r="E353" s="80"/>
      <c r="F353" s="79"/>
      <c r="G353" s="102"/>
      <c r="H353" s="84"/>
      <c r="I353" s="79"/>
      <c r="J353" s="107"/>
    </row>
    <row r="354" spans="1:10" ht="30.75" customHeight="1" x14ac:dyDescent="0.15">
      <c r="A354" s="83"/>
      <c r="B354" s="83"/>
      <c r="C354" s="79"/>
      <c r="D354" s="80"/>
      <c r="E354" s="80"/>
      <c r="F354" s="79"/>
      <c r="G354" s="102"/>
      <c r="H354" s="84"/>
      <c r="I354" s="79"/>
      <c r="J354" s="107"/>
    </row>
    <row r="355" spans="1:10" ht="30.75" customHeight="1" x14ac:dyDescent="0.15">
      <c r="A355" s="83"/>
      <c r="B355" s="83"/>
      <c r="C355" s="79"/>
      <c r="D355" s="80"/>
      <c r="E355" s="80"/>
      <c r="F355" s="79"/>
      <c r="G355" s="102"/>
      <c r="H355" s="84"/>
      <c r="I355" s="79"/>
      <c r="J355" s="107"/>
    </row>
    <row r="356" spans="1:10" ht="30.75" customHeight="1" x14ac:dyDescent="0.15">
      <c r="A356" s="83"/>
      <c r="B356" s="83"/>
      <c r="C356" s="79"/>
      <c r="D356" s="80"/>
      <c r="E356" s="80"/>
      <c r="F356" s="79"/>
      <c r="G356" s="102"/>
      <c r="H356" s="84"/>
      <c r="I356" s="79"/>
      <c r="J356" s="107"/>
    </row>
    <row r="357" spans="1:10" ht="30.75" customHeight="1" x14ac:dyDescent="0.15">
      <c r="A357" s="83"/>
      <c r="B357" s="83"/>
      <c r="C357" s="79"/>
      <c r="D357" s="80"/>
      <c r="E357" s="80"/>
      <c r="F357" s="79"/>
      <c r="G357" s="102"/>
      <c r="H357" s="84"/>
      <c r="I357" s="79"/>
      <c r="J357" s="107"/>
    </row>
    <row r="358" spans="1:10" ht="30.75" customHeight="1" x14ac:dyDescent="0.15">
      <c r="A358" s="83"/>
      <c r="B358" s="83"/>
      <c r="C358" s="79"/>
      <c r="D358" s="80"/>
      <c r="E358" s="80"/>
      <c r="F358" s="79"/>
      <c r="G358" s="102"/>
      <c r="H358" s="84"/>
      <c r="I358" s="79"/>
      <c r="J358" s="107"/>
    </row>
    <row r="359" spans="1:10" ht="30.75" customHeight="1" x14ac:dyDescent="0.15">
      <c r="A359" s="83"/>
      <c r="B359" s="83"/>
      <c r="C359" s="79"/>
      <c r="D359" s="80"/>
      <c r="E359" s="80"/>
      <c r="F359" s="79"/>
      <c r="G359" s="102"/>
      <c r="H359" s="84"/>
      <c r="I359" s="79"/>
      <c r="J359" s="107"/>
    </row>
    <row r="360" spans="1:10" ht="30.75" customHeight="1" x14ac:dyDescent="0.15">
      <c r="A360" s="83"/>
      <c r="B360" s="83"/>
      <c r="C360" s="79"/>
      <c r="D360" s="80"/>
      <c r="E360" s="80"/>
      <c r="F360" s="79"/>
      <c r="G360" s="102"/>
      <c r="H360" s="84"/>
      <c r="I360" s="79"/>
      <c r="J360" s="107"/>
    </row>
    <row r="361" spans="1:10" ht="30.75" customHeight="1" x14ac:dyDescent="0.15">
      <c r="A361" s="83"/>
      <c r="B361" s="83"/>
      <c r="C361" s="79"/>
      <c r="D361" s="80"/>
      <c r="E361" s="80"/>
      <c r="F361" s="79"/>
      <c r="G361" s="102"/>
      <c r="H361" s="84"/>
      <c r="I361" s="79"/>
      <c r="J361" s="107"/>
    </row>
    <row r="362" spans="1:10" ht="30.75" customHeight="1" x14ac:dyDescent="0.15">
      <c r="A362" s="83"/>
      <c r="B362" s="83"/>
      <c r="C362" s="79"/>
      <c r="D362" s="80"/>
      <c r="E362" s="80"/>
      <c r="F362" s="79"/>
      <c r="G362" s="102"/>
      <c r="H362" s="84"/>
      <c r="I362" s="79"/>
      <c r="J362" s="107"/>
    </row>
    <row r="363" spans="1:10" ht="30.75" customHeight="1" x14ac:dyDescent="0.15">
      <c r="A363" s="83"/>
      <c r="B363" s="83"/>
      <c r="C363" s="79"/>
      <c r="D363" s="80"/>
      <c r="E363" s="80"/>
      <c r="F363" s="79"/>
      <c r="G363" s="102"/>
      <c r="H363" s="84"/>
      <c r="I363" s="79"/>
      <c r="J363" s="107"/>
    </row>
    <row r="364" spans="1:10" ht="30.75" customHeight="1" x14ac:dyDescent="0.15">
      <c r="A364" s="83"/>
      <c r="B364" s="83"/>
      <c r="C364" s="79"/>
      <c r="D364" s="80"/>
      <c r="E364" s="80"/>
      <c r="F364" s="79"/>
      <c r="G364" s="102"/>
      <c r="H364" s="84"/>
      <c r="I364" s="79"/>
      <c r="J364" s="107"/>
    </row>
    <row r="365" spans="1:10" ht="30.75" customHeight="1" x14ac:dyDescent="0.15">
      <c r="A365" s="83"/>
      <c r="B365" s="83"/>
      <c r="C365" s="79"/>
      <c r="D365" s="80"/>
      <c r="E365" s="80"/>
      <c r="F365" s="79"/>
      <c r="G365" s="102"/>
      <c r="H365" s="84"/>
      <c r="I365" s="79"/>
      <c r="J365" s="107"/>
    </row>
    <row r="366" spans="1:10" ht="30.75" customHeight="1" x14ac:dyDescent="0.15">
      <c r="A366" s="83"/>
      <c r="B366" s="83"/>
      <c r="C366" s="79"/>
      <c r="D366" s="80"/>
      <c r="E366" s="80"/>
      <c r="F366" s="79"/>
      <c r="G366" s="102"/>
      <c r="H366" s="84"/>
      <c r="I366" s="79"/>
      <c r="J366" s="107"/>
    </row>
    <row r="367" spans="1:10" ht="30.75" customHeight="1" x14ac:dyDescent="0.15">
      <c r="A367" s="83"/>
      <c r="B367" s="83"/>
      <c r="C367" s="79"/>
      <c r="D367" s="80"/>
      <c r="E367" s="80"/>
      <c r="F367" s="79"/>
      <c r="G367" s="102"/>
      <c r="H367" s="84"/>
      <c r="I367" s="79"/>
      <c r="J367" s="107"/>
    </row>
    <row r="368" spans="1:10" ht="30.75" customHeight="1" x14ac:dyDescent="0.15">
      <c r="A368" s="83"/>
      <c r="B368" s="83"/>
      <c r="C368" s="79"/>
      <c r="D368" s="80"/>
      <c r="E368" s="80"/>
      <c r="F368" s="79"/>
      <c r="G368" s="102"/>
      <c r="H368" s="84"/>
      <c r="I368" s="79"/>
      <c r="J368" s="107"/>
    </row>
    <row r="369" spans="1:10" ht="30.75" customHeight="1" x14ac:dyDescent="0.15">
      <c r="A369" s="83"/>
      <c r="B369" s="83"/>
      <c r="C369" s="79"/>
      <c r="D369" s="80"/>
      <c r="E369" s="80"/>
      <c r="F369" s="79"/>
      <c r="G369" s="102"/>
      <c r="H369" s="84"/>
      <c r="I369" s="79"/>
      <c r="J369" s="107"/>
    </row>
    <row r="370" spans="1:10" ht="30.75" customHeight="1" x14ac:dyDescent="0.15">
      <c r="A370" s="83"/>
      <c r="B370" s="83"/>
      <c r="C370" s="79"/>
      <c r="D370" s="80"/>
      <c r="E370" s="80"/>
      <c r="F370" s="79"/>
      <c r="G370" s="102"/>
      <c r="H370" s="84"/>
      <c r="I370" s="79"/>
      <c r="J370" s="107"/>
    </row>
    <row r="371" spans="1:10" ht="30.75" customHeight="1" x14ac:dyDescent="0.15">
      <c r="A371" s="83"/>
      <c r="B371" s="83"/>
      <c r="C371" s="79"/>
      <c r="D371" s="80"/>
      <c r="E371" s="80"/>
      <c r="F371" s="79"/>
      <c r="G371" s="102"/>
      <c r="H371" s="84"/>
      <c r="I371" s="79"/>
      <c r="J371" s="107"/>
    </row>
    <row r="372" spans="1:10" ht="30.75" customHeight="1" x14ac:dyDescent="0.15">
      <c r="A372" s="83"/>
      <c r="B372" s="83"/>
      <c r="C372" s="79"/>
      <c r="D372" s="80"/>
      <c r="E372" s="80"/>
      <c r="F372" s="79"/>
      <c r="G372" s="102"/>
      <c r="H372" s="84"/>
      <c r="I372" s="79"/>
      <c r="J372" s="107"/>
    </row>
    <row r="373" spans="1:10" ht="30.75" customHeight="1" x14ac:dyDescent="0.15">
      <c r="A373" s="83"/>
      <c r="B373" s="83"/>
      <c r="C373" s="79"/>
      <c r="D373" s="80"/>
      <c r="E373" s="80"/>
      <c r="F373" s="79"/>
      <c r="G373" s="102"/>
      <c r="H373" s="84"/>
      <c r="I373" s="79"/>
      <c r="J373" s="107"/>
    </row>
    <row r="374" spans="1:10" ht="30.75" customHeight="1" x14ac:dyDescent="0.15">
      <c r="A374" s="32"/>
      <c r="B374" s="32"/>
      <c r="H374" s="48"/>
      <c r="I374" s="45"/>
      <c r="J374" s="107"/>
    </row>
    <row r="375" spans="1:10" ht="30.75" customHeight="1" x14ac:dyDescent="0.15">
      <c r="A375" s="32"/>
      <c r="B375" s="32"/>
      <c r="H375" s="48"/>
      <c r="I375" s="45"/>
      <c r="J375" s="107"/>
    </row>
    <row r="376" spans="1:10" ht="30.75" customHeight="1" x14ac:dyDescent="0.15">
      <c r="A376" s="32"/>
      <c r="B376" s="32"/>
      <c r="H376" s="48"/>
      <c r="I376" s="45"/>
      <c r="J376" s="107"/>
    </row>
    <row r="377" spans="1:10" ht="30.75" customHeight="1" x14ac:dyDescent="0.15">
      <c r="A377" s="32"/>
      <c r="B377" s="32"/>
      <c r="H377" s="48"/>
      <c r="I377" s="45"/>
      <c r="J377" s="107"/>
    </row>
    <row r="378" spans="1:10" ht="30.75" customHeight="1" x14ac:dyDescent="0.15">
      <c r="A378" s="32"/>
      <c r="B378" s="32"/>
      <c r="H378" s="48"/>
      <c r="I378" s="45"/>
      <c r="J378" s="107"/>
    </row>
    <row r="379" spans="1:10" ht="30.75" customHeight="1" x14ac:dyDescent="0.15">
      <c r="A379" s="32"/>
      <c r="B379" s="32"/>
      <c r="H379" s="48"/>
      <c r="I379" s="45"/>
      <c r="J379" s="107"/>
    </row>
    <row r="380" spans="1:10" ht="30.75" customHeight="1" x14ac:dyDescent="0.15">
      <c r="A380" s="32"/>
      <c r="B380" s="32"/>
      <c r="H380" s="48"/>
      <c r="I380" s="45"/>
      <c r="J380" s="107"/>
    </row>
    <row r="381" spans="1:10" ht="30.75" customHeight="1" x14ac:dyDescent="0.15">
      <c r="A381" s="32"/>
      <c r="B381" s="32"/>
      <c r="H381" s="48"/>
      <c r="I381" s="45"/>
      <c r="J381" s="107"/>
    </row>
    <row r="382" spans="1:10" ht="30.75" customHeight="1" x14ac:dyDescent="0.15">
      <c r="A382" s="32"/>
      <c r="B382" s="32"/>
      <c r="H382" s="48"/>
      <c r="I382" s="45"/>
      <c r="J382" s="107"/>
    </row>
    <row r="383" spans="1:10" ht="30.75" customHeight="1" x14ac:dyDescent="0.15">
      <c r="A383" s="32"/>
      <c r="B383" s="32"/>
      <c r="H383" s="48"/>
      <c r="I383" s="45"/>
      <c r="J383" s="107"/>
    </row>
    <row r="384" spans="1:10" ht="30.75" customHeight="1" x14ac:dyDescent="0.15">
      <c r="A384" s="32"/>
      <c r="B384" s="32"/>
      <c r="H384" s="48"/>
      <c r="I384" s="45"/>
      <c r="J384" s="107"/>
    </row>
    <row r="385" spans="1:10" ht="30.75" customHeight="1" x14ac:dyDescent="0.15">
      <c r="A385" s="32"/>
      <c r="B385" s="32"/>
      <c r="H385" s="48"/>
      <c r="I385" s="45"/>
      <c r="J385" s="107"/>
    </row>
    <row r="386" spans="1:10" ht="30.75" customHeight="1" x14ac:dyDescent="0.15">
      <c r="A386" s="32"/>
      <c r="B386" s="32"/>
      <c r="H386" s="48"/>
      <c r="I386" s="45"/>
      <c r="J386" s="107"/>
    </row>
    <row r="387" spans="1:10" ht="30.75" customHeight="1" x14ac:dyDescent="0.15">
      <c r="A387" s="32"/>
      <c r="B387" s="32"/>
      <c r="H387" s="48"/>
      <c r="I387" s="45"/>
      <c r="J387" s="107"/>
    </row>
    <row r="388" spans="1:10" ht="30.75" customHeight="1" x14ac:dyDescent="0.15">
      <c r="A388" s="32"/>
      <c r="B388" s="32"/>
      <c r="H388" s="48"/>
      <c r="I388" s="45"/>
      <c r="J388" s="107"/>
    </row>
    <row r="389" spans="1:10" ht="30.75" customHeight="1" x14ac:dyDescent="0.15">
      <c r="A389" s="32"/>
      <c r="B389" s="32"/>
      <c r="H389" s="48"/>
      <c r="I389" s="45"/>
      <c r="J389" s="107"/>
    </row>
    <row r="390" spans="1:10" ht="30.75" customHeight="1" x14ac:dyDescent="0.15">
      <c r="A390" s="32"/>
      <c r="B390" s="32"/>
      <c r="H390" s="48"/>
      <c r="I390" s="45"/>
      <c r="J390" s="107"/>
    </row>
    <row r="391" spans="1:10" ht="30.75" customHeight="1" x14ac:dyDescent="0.15">
      <c r="A391" s="32"/>
      <c r="B391" s="32"/>
      <c r="H391" s="48"/>
      <c r="I391" s="45"/>
      <c r="J391" s="107"/>
    </row>
    <row r="392" spans="1:10" ht="30.75" customHeight="1" x14ac:dyDescent="0.15">
      <c r="A392" s="32"/>
      <c r="B392" s="32"/>
      <c r="H392" s="48"/>
      <c r="I392" s="45"/>
      <c r="J392" s="107"/>
    </row>
    <row r="393" spans="1:10" ht="30.75" customHeight="1" x14ac:dyDescent="0.15">
      <c r="A393" s="32"/>
      <c r="B393" s="32"/>
      <c r="H393" s="48"/>
      <c r="I393" s="45"/>
      <c r="J393" s="107"/>
    </row>
    <row r="394" spans="1:10" ht="30.75" customHeight="1" x14ac:dyDescent="0.15">
      <c r="A394" s="32"/>
      <c r="B394" s="32"/>
      <c r="H394" s="48"/>
      <c r="I394" s="45"/>
      <c r="J394" s="107"/>
    </row>
    <row r="395" spans="1:10" ht="30.75" customHeight="1" x14ac:dyDescent="0.15">
      <c r="A395" s="32"/>
      <c r="B395" s="32"/>
      <c r="H395" s="48"/>
      <c r="I395" s="45"/>
      <c r="J395" s="107"/>
    </row>
    <row r="396" spans="1:10" ht="30.75" customHeight="1" x14ac:dyDescent="0.15">
      <c r="A396" s="32"/>
      <c r="B396" s="32"/>
      <c r="H396" s="48"/>
      <c r="I396" s="45"/>
      <c r="J396" s="107"/>
    </row>
    <row r="397" spans="1:10" ht="30.75" customHeight="1" x14ac:dyDescent="0.15">
      <c r="A397" s="32"/>
      <c r="B397" s="32"/>
      <c r="H397" s="48"/>
      <c r="I397" s="45"/>
      <c r="J397" s="107"/>
    </row>
    <row r="398" spans="1:10" ht="30.75" customHeight="1" x14ac:dyDescent="0.15">
      <c r="A398" s="32"/>
      <c r="B398" s="32"/>
      <c r="H398" s="48"/>
      <c r="I398" s="45"/>
      <c r="J398" s="107"/>
    </row>
    <row r="399" spans="1:10" ht="30.75" customHeight="1" x14ac:dyDescent="0.15">
      <c r="A399" s="32"/>
      <c r="B399" s="32"/>
      <c r="H399" s="48"/>
      <c r="I399" s="45"/>
      <c r="J399" s="107"/>
    </row>
    <row r="400" spans="1:10" ht="30.75" customHeight="1" x14ac:dyDescent="0.15">
      <c r="A400" s="32"/>
      <c r="B400" s="32"/>
      <c r="H400" s="48"/>
      <c r="I400" s="45"/>
      <c r="J400" s="107"/>
    </row>
    <row r="401" spans="1:10" ht="30.75" customHeight="1" x14ac:dyDescent="0.15">
      <c r="A401" s="32"/>
      <c r="B401" s="32"/>
      <c r="H401" s="48"/>
      <c r="I401" s="45"/>
      <c r="J401" s="107"/>
    </row>
    <row r="402" spans="1:10" ht="30.75" customHeight="1" x14ac:dyDescent="0.15">
      <c r="A402" s="32"/>
      <c r="B402" s="32"/>
      <c r="H402" s="48"/>
      <c r="I402" s="45"/>
      <c r="J402" s="107"/>
    </row>
    <row r="403" spans="1:10" ht="30.75" customHeight="1" x14ac:dyDescent="0.15">
      <c r="A403" s="32"/>
      <c r="B403" s="32"/>
      <c r="H403" s="48"/>
      <c r="I403" s="45"/>
      <c r="J403" s="107"/>
    </row>
    <row r="404" spans="1:10" ht="30.75" customHeight="1" x14ac:dyDescent="0.15">
      <c r="A404" s="32"/>
      <c r="B404" s="32"/>
      <c r="H404" s="48"/>
      <c r="I404" s="45"/>
      <c r="J404" s="107"/>
    </row>
    <row r="405" spans="1:10" ht="30.75" customHeight="1" x14ac:dyDescent="0.15">
      <c r="A405" s="32"/>
      <c r="B405" s="32"/>
      <c r="H405" s="48"/>
      <c r="I405" s="45"/>
      <c r="J405" s="107"/>
    </row>
    <row r="406" spans="1:10" ht="30.75" customHeight="1" x14ac:dyDescent="0.15">
      <c r="A406" s="32"/>
      <c r="B406" s="32"/>
      <c r="H406" s="48"/>
      <c r="I406" s="45"/>
      <c r="J406" s="107"/>
    </row>
    <row r="407" spans="1:10" ht="30.75" customHeight="1" x14ac:dyDescent="0.15">
      <c r="A407" s="32"/>
      <c r="B407" s="32"/>
      <c r="H407" s="48"/>
      <c r="I407" s="45"/>
      <c r="J407" s="107"/>
    </row>
    <row r="408" spans="1:10" ht="30.75" customHeight="1" x14ac:dyDescent="0.15">
      <c r="A408" s="32"/>
      <c r="B408" s="32"/>
      <c r="H408" s="48"/>
      <c r="I408" s="45"/>
      <c r="J408" s="107"/>
    </row>
    <row r="409" spans="1:10" ht="30.75" customHeight="1" x14ac:dyDescent="0.15">
      <c r="A409" s="32"/>
      <c r="B409" s="32"/>
      <c r="H409" s="48"/>
      <c r="I409" s="45"/>
      <c r="J409" s="107"/>
    </row>
    <row r="410" spans="1:10" ht="30.75" customHeight="1" x14ac:dyDescent="0.15">
      <c r="A410" s="32"/>
      <c r="B410" s="32"/>
      <c r="H410" s="48"/>
      <c r="I410" s="45"/>
      <c r="J410" s="107"/>
    </row>
    <row r="411" spans="1:10" ht="30.75" customHeight="1" x14ac:dyDescent="0.15">
      <c r="A411" s="32"/>
      <c r="B411" s="32"/>
      <c r="H411" s="48"/>
      <c r="I411" s="45"/>
      <c r="J411" s="107"/>
    </row>
    <row r="412" spans="1:10" ht="30.75" customHeight="1" x14ac:dyDescent="0.15">
      <c r="A412" s="32"/>
      <c r="B412" s="32"/>
      <c r="H412" s="48"/>
      <c r="I412" s="45"/>
      <c r="J412" s="107"/>
    </row>
    <row r="413" spans="1:10" ht="30.75" customHeight="1" x14ac:dyDescent="0.15">
      <c r="A413" s="32"/>
      <c r="B413" s="32"/>
      <c r="H413" s="48"/>
      <c r="I413" s="45"/>
      <c r="J413" s="107"/>
    </row>
    <row r="414" spans="1:10" ht="30.75" customHeight="1" x14ac:dyDescent="0.15">
      <c r="A414" s="32"/>
      <c r="B414" s="32"/>
      <c r="H414" s="48"/>
      <c r="I414" s="45"/>
      <c r="J414" s="107"/>
    </row>
    <row r="415" spans="1:10" ht="30.75" customHeight="1" x14ac:dyDescent="0.15">
      <c r="A415" s="32"/>
      <c r="B415" s="32"/>
      <c r="H415" s="48"/>
      <c r="I415" s="45"/>
      <c r="J415" s="107"/>
    </row>
    <row r="416" spans="1:10" ht="30.75" customHeight="1" x14ac:dyDescent="0.15">
      <c r="A416" s="32"/>
      <c r="B416" s="32"/>
      <c r="H416" s="48"/>
      <c r="I416" s="45"/>
      <c r="J416" s="107"/>
    </row>
    <row r="417" spans="1:10" ht="30.75" customHeight="1" x14ac:dyDescent="0.15">
      <c r="A417" s="32"/>
      <c r="B417" s="32"/>
      <c r="H417" s="48"/>
      <c r="I417" s="45"/>
      <c r="J417" s="107"/>
    </row>
    <row r="418" spans="1:10" ht="30.75" customHeight="1" x14ac:dyDescent="0.15">
      <c r="A418" s="32"/>
      <c r="B418" s="32"/>
      <c r="H418" s="48"/>
      <c r="I418" s="45"/>
      <c r="J418" s="107"/>
    </row>
    <row r="419" spans="1:10" ht="30.75" customHeight="1" x14ac:dyDescent="0.15">
      <c r="A419" s="32"/>
      <c r="B419" s="32"/>
      <c r="H419" s="48"/>
      <c r="I419" s="45"/>
      <c r="J419" s="107"/>
    </row>
    <row r="420" spans="1:10" ht="30.75" customHeight="1" x14ac:dyDescent="0.15">
      <c r="A420" s="32"/>
      <c r="B420" s="32"/>
      <c r="H420" s="48"/>
      <c r="I420" s="45"/>
      <c r="J420" s="107"/>
    </row>
    <row r="421" spans="1:10" ht="30.75" customHeight="1" x14ac:dyDescent="0.15">
      <c r="A421" s="32"/>
      <c r="B421" s="32"/>
      <c r="H421" s="48"/>
      <c r="I421" s="45"/>
      <c r="J421" s="107"/>
    </row>
    <row r="422" spans="1:10" ht="30.75" customHeight="1" x14ac:dyDescent="0.15">
      <c r="A422" s="32"/>
      <c r="B422" s="32"/>
      <c r="H422" s="48"/>
      <c r="I422" s="45"/>
      <c r="J422" s="107"/>
    </row>
    <row r="423" spans="1:10" ht="30.75" customHeight="1" x14ac:dyDescent="0.15">
      <c r="A423" s="32"/>
      <c r="B423" s="32"/>
      <c r="H423" s="48"/>
      <c r="I423" s="45"/>
      <c r="J423" s="107"/>
    </row>
    <row r="424" spans="1:10" ht="30.75" customHeight="1" x14ac:dyDescent="0.15">
      <c r="A424" s="32"/>
      <c r="B424" s="32"/>
      <c r="H424" s="48"/>
      <c r="I424" s="45"/>
      <c r="J424" s="107"/>
    </row>
    <row r="425" spans="1:10" ht="30.75" customHeight="1" x14ac:dyDescent="0.15">
      <c r="A425" s="32"/>
      <c r="B425" s="32"/>
      <c r="H425" s="48"/>
      <c r="I425" s="45"/>
      <c r="J425" s="107"/>
    </row>
    <row r="426" spans="1:10" ht="30.75" customHeight="1" x14ac:dyDescent="0.15">
      <c r="A426" s="32"/>
      <c r="B426" s="32"/>
      <c r="H426" s="48"/>
      <c r="I426" s="45"/>
      <c r="J426" s="107"/>
    </row>
    <row r="427" spans="1:10" ht="30.75" customHeight="1" x14ac:dyDescent="0.15">
      <c r="A427" s="32"/>
      <c r="B427" s="32"/>
      <c r="H427" s="48"/>
      <c r="I427" s="45"/>
      <c r="J427" s="107"/>
    </row>
    <row r="428" spans="1:10" ht="30.75" customHeight="1" x14ac:dyDescent="0.15">
      <c r="A428" s="32"/>
      <c r="B428" s="32"/>
      <c r="H428" s="48"/>
      <c r="I428" s="45"/>
      <c r="J428" s="107"/>
    </row>
    <row r="429" spans="1:10" ht="30.75" customHeight="1" x14ac:dyDescent="0.15">
      <c r="A429" s="32"/>
      <c r="B429" s="32"/>
      <c r="H429" s="48"/>
      <c r="I429" s="45"/>
      <c r="J429" s="107"/>
    </row>
    <row r="430" spans="1:10" ht="30.75" customHeight="1" x14ac:dyDescent="0.15">
      <c r="A430" s="32"/>
      <c r="B430" s="32"/>
      <c r="H430" s="48"/>
      <c r="I430" s="45"/>
      <c r="J430" s="107"/>
    </row>
    <row r="431" spans="1:10" ht="30.75" customHeight="1" x14ac:dyDescent="0.15">
      <c r="A431" s="32"/>
      <c r="B431" s="32"/>
      <c r="H431" s="48"/>
      <c r="I431" s="45"/>
      <c r="J431" s="107"/>
    </row>
    <row r="432" spans="1:10" ht="30.75" customHeight="1" x14ac:dyDescent="0.15">
      <c r="A432" s="32"/>
      <c r="B432" s="32"/>
      <c r="H432" s="48"/>
      <c r="I432" s="45"/>
      <c r="J432" s="107"/>
    </row>
    <row r="433" spans="1:10" ht="30.75" customHeight="1" x14ac:dyDescent="0.15">
      <c r="A433" s="32"/>
      <c r="B433" s="32"/>
      <c r="H433" s="48"/>
      <c r="I433" s="45"/>
      <c r="J433" s="107"/>
    </row>
    <row r="434" spans="1:10" ht="30.75" customHeight="1" x14ac:dyDescent="0.15">
      <c r="A434" s="32"/>
      <c r="B434" s="32"/>
      <c r="H434" s="48"/>
      <c r="I434" s="45"/>
      <c r="J434" s="107"/>
    </row>
    <row r="435" spans="1:10" ht="30.75" customHeight="1" x14ac:dyDescent="0.15">
      <c r="A435" s="32"/>
      <c r="B435" s="32"/>
      <c r="H435" s="48"/>
      <c r="I435" s="45"/>
      <c r="J435" s="107"/>
    </row>
    <row r="436" spans="1:10" ht="30.75" customHeight="1" x14ac:dyDescent="0.15">
      <c r="A436" s="32"/>
      <c r="B436" s="32"/>
      <c r="H436" s="48"/>
      <c r="I436" s="45"/>
      <c r="J436" s="107"/>
    </row>
    <row r="437" spans="1:10" ht="30.75" customHeight="1" x14ac:dyDescent="0.15">
      <c r="A437" s="32"/>
      <c r="B437" s="32"/>
      <c r="H437" s="48"/>
      <c r="I437" s="45"/>
      <c r="J437" s="107"/>
    </row>
    <row r="438" spans="1:10" ht="30.75" customHeight="1" x14ac:dyDescent="0.15">
      <c r="A438" s="32"/>
      <c r="B438" s="32"/>
      <c r="H438" s="48"/>
      <c r="I438" s="45"/>
      <c r="J438" s="107"/>
    </row>
    <row r="439" spans="1:10" ht="30.75" customHeight="1" x14ac:dyDescent="0.15">
      <c r="A439" s="32"/>
      <c r="B439" s="32"/>
      <c r="H439" s="48"/>
      <c r="I439" s="45"/>
      <c r="J439" s="107"/>
    </row>
    <row r="440" spans="1:10" ht="30.75" customHeight="1" x14ac:dyDescent="0.15">
      <c r="A440" s="32"/>
      <c r="B440" s="32"/>
      <c r="H440" s="48"/>
      <c r="I440" s="45"/>
      <c r="J440" s="107"/>
    </row>
    <row r="441" spans="1:10" ht="30.75" customHeight="1" x14ac:dyDescent="0.15">
      <c r="A441" s="32"/>
      <c r="B441" s="32"/>
      <c r="H441" s="48"/>
      <c r="I441" s="45"/>
      <c r="J441" s="107"/>
    </row>
    <row r="442" spans="1:10" ht="30.75" customHeight="1" x14ac:dyDescent="0.15">
      <c r="A442" s="32"/>
      <c r="B442" s="32"/>
      <c r="H442" s="48"/>
      <c r="I442" s="45"/>
      <c r="J442" s="107"/>
    </row>
    <row r="443" spans="1:10" ht="30.75" customHeight="1" x14ac:dyDescent="0.15">
      <c r="A443" s="32"/>
      <c r="B443" s="32"/>
      <c r="H443" s="48"/>
      <c r="I443" s="45"/>
      <c r="J443" s="107"/>
    </row>
    <row r="444" spans="1:10" ht="30.75" customHeight="1" x14ac:dyDescent="0.15">
      <c r="A444" s="32"/>
      <c r="B444" s="32"/>
      <c r="H444" s="48"/>
      <c r="I444" s="45"/>
      <c r="J444" s="107"/>
    </row>
    <row r="445" spans="1:10" ht="30.75" customHeight="1" x14ac:dyDescent="0.15">
      <c r="A445" s="32"/>
      <c r="B445" s="32"/>
      <c r="H445" s="48"/>
      <c r="I445" s="45"/>
      <c r="J445" s="107"/>
    </row>
    <row r="446" spans="1:10" ht="30.75" customHeight="1" x14ac:dyDescent="0.15">
      <c r="A446" s="32"/>
      <c r="B446" s="32"/>
      <c r="H446" s="48"/>
      <c r="I446" s="45"/>
      <c r="J446" s="107"/>
    </row>
    <row r="447" spans="1:10" ht="30.75" customHeight="1" x14ac:dyDescent="0.15">
      <c r="A447" s="32"/>
      <c r="B447" s="32"/>
      <c r="H447" s="48"/>
      <c r="I447" s="45"/>
      <c r="J447" s="107"/>
    </row>
    <row r="448" spans="1:10" ht="30.75" customHeight="1" x14ac:dyDescent="0.15">
      <c r="A448" s="32"/>
      <c r="B448" s="32"/>
      <c r="H448" s="48"/>
      <c r="I448" s="45"/>
      <c r="J448" s="107"/>
    </row>
    <row r="449" spans="1:10" ht="30.75" customHeight="1" x14ac:dyDescent="0.15">
      <c r="A449" s="32"/>
      <c r="B449" s="32"/>
      <c r="H449" s="48"/>
      <c r="I449" s="45"/>
      <c r="J449" s="107"/>
    </row>
    <row r="450" spans="1:10" ht="30.75" customHeight="1" x14ac:dyDescent="0.15">
      <c r="A450" s="32"/>
      <c r="B450" s="32"/>
      <c r="H450" s="48"/>
      <c r="I450" s="45"/>
      <c r="J450" s="107"/>
    </row>
    <row r="451" spans="1:10" ht="30.75" customHeight="1" x14ac:dyDescent="0.15">
      <c r="A451" s="32"/>
      <c r="B451" s="32"/>
      <c r="H451" s="48"/>
      <c r="I451" s="45"/>
      <c r="J451" s="107"/>
    </row>
    <row r="452" spans="1:10" ht="30.75" customHeight="1" x14ac:dyDescent="0.15">
      <c r="A452" s="32"/>
      <c r="B452" s="32"/>
      <c r="H452" s="48"/>
      <c r="I452" s="45"/>
      <c r="J452" s="107"/>
    </row>
    <row r="453" spans="1:10" ht="30.75" customHeight="1" x14ac:dyDescent="0.15">
      <c r="A453" s="32"/>
      <c r="B453" s="32"/>
      <c r="H453" s="48"/>
      <c r="I453" s="45"/>
      <c r="J453" s="107"/>
    </row>
    <row r="454" spans="1:10" ht="30.75" customHeight="1" x14ac:dyDescent="0.15">
      <c r="A454" s="32"/>
      <c r="B454" s="32"/>
      <c r="H454" s="48"/>
      <c r="I454" s="45"/>
      <c r="J454" s="107"/>
    </row>
    <row r="455" spans="1:10" ht="30.75" customHeight="1" x14ac:dyDescent="0.15">
      <c r="A455" s="32"/>
      <c r="B455" s="32"/>
      <c r="H455" s="48"/>
      <c r="I455" s="45"/>
      <c r="J455" s="107"/>
    </row>
    <row r="456" spans="1:10" ht="30.75" customHeight="1" x14ac:dyDescent="0.15">
      <c r="A456" s="32"/>
      <c r="B456" s="32"/>
      <c r="H456" s="48"/>
      <c r="I456" s="45"/>
      <c r="J456" s="107"/>
    </row>
    <row r="457" spans="1:10" ht="30.75" customHeight="1" x14ac:dyDescent="0.15">
      <c r="A457" s="32"/>
      <c r="B457" s="32"/>
      <c r="H457" s="48"/>
      <c r="I457" s="45"/>
      <c r="J457" s="107"/>
    </row>
    <row r="458" spans="1:10" ht="30.75" customHeight="1" x14ac:dyDescent="0.15">
      <c r="A458" s="32"/>
      <c r="B458" s="32"/>
      <c r="H458" s="48"/>
      <c r="I458" s="45"/>
      <c r="J458" s="107"/>
    </row>
    <row r="459" spans="1:10" ht="30.75" customHeight="1" x14ac:dyDescent="0.15">
      <c r="A459" s="32"/>
      <c r="B459" s="32"/>
      <c r="H459" s="48"/>
      <c r="I459" s="45"/>
      <c r="J459" s="107"/>
    </row>
    <row r="460" spans="1:10" ht="30.75" customHeight="1" x14ac:dyDescent="0.15">
      <c r="A460" s="32"/>
      <c r="B460" s="32"/>
      <c r="H460" s="48"/>
      <c r="I460" s="45"/>
      <c r="J460" s="107"/>
    </row>
    <row r="461" spans="1:10" ht="30.75" customHeight="1" x14ac:dyDescent="0.15">
      <c r="A461" s="32"/>
      <c r="B461" s="32"/>
      <c r="H461" s="48"/>
      <c r="I461" s="45"/>
      <c r="J461" s="107"/>
    </row>
    <row r="462" spans="1:10" ht="30.75" customHeight="1" x14ac:dyDescent="0.15">
      <c r="A462" s="32"/>
      <c r="B462" s="32"/>
      <c r="H462" s="48"/>
      <c r="I462" s="45"/>
      <c r="J462" s="107"/>
    </row>
    <row r="463" spans="1:10" ht="30.75" customHeight="1" x14ac:dyDescent="0.15">
      <c r="A463" s="32"/>
      <c r="B463" s="32"/>
      <c r="H463" s="48"/>
      <c r="I463" s="45"/>
      <c r="J463" s="107"/>
    </row>
    <row r="464" spans="1:10" ht="30.75" customHeight="1" x14ac:dyDescent="0.15">
      <c r="A464" s="32"/>
      <c r="B464" s="32"/>
      <c r="H464" s="48"/>
      <c r="I464" s="45"/>
      <c r="J464" s="107"/>
    </row>
    <row r="465" spans="1:10" ht="30.75" customHeight="1" x14ac:dyDescent="0.15">
      <c r="A465" s="32"/>
      <c r="B465" s="32"/>
      <c r="H465" s="48"/>
      <c r="I465" s="45"/>
      <c r="J465" s="107"/>
    </row>
    <row r="466" spans="1:10" ht="30.75" customHeight="1" x14ac:dyDescent="0.15">
      <c r="A466" s="32"/>
      <c r="B466" s="32"/>
      <c r="H466" s="48"/>
      <c r="I466" s="45"/>
      <c r="J466" s="107"/>
    </row>
    <row r="467" spans="1:10" ht="30.75" customHeight="1" x14ac:dyDescent="0.15">
      <c r="A467" s="32"/>
      <c r="B467" s="32"/>
      <c r="H467" s="48"/>
      <c r="I467" s="45"/>
      <c r="J467" s="107"/>
    </row>
    <row r="468" spans="1:10" ht="30.75" customHeight="1" x14ac:dyDescent="0.15">
      <c r="A468" s="32"/>
      <c r="B468" s="32"/>
      <c r="H468" s="48"/>
      <c r="I468" s="45"/>
      <c r="J468" s="107"/>
    </row>
    <row r="469" spans="1:10" ht="30.75" customHeight="1" x14ac:dyDescent="0.15">
      <c r="A469" s="32"/>
      <c r="B469" s="32"/>
      <c r="H469" s="48"/>
      <c r="I469" s="45"/>
      <c r="J469" s="107"/>
    </row>
    <row r="470" spans="1:10" ht="30.75" customHeight="1" x14ac:dyDescent="0.15">
      <c r="A470" s="32"/>
      <c r="B470" s="32"/>
      <c r="H470" s="48"/>
      <c r="I470" s="45"/>
      <c r="J470" s="107"/>
    </row>
    <row r="471" spans="1:10" x14ac:dyDescent="0.15">
      <c r="A471" s="32"/>
      <c r="B471" s="32"/>
      <c r="H471" s="48"/>
      <c r="I471" s="45"/>
    </row>
  </sheetData>
  <mergeCells count="106">
    <mergeCell ref="A1:F1"/>
    <mergeCell ref="A2:B2"/>
    <mergeCell ref="C2:C3"/>
    <mergeCell ref="D2:G3"/>
    <mergeCell ref="H2:H3"/>
    <mergeCell ref="I2:I3"/>
    <mergeCell ref="A4:I4"/>
    <mergeCell ref="D5:D52"/>
    <mergeCell ref="E5:E12"/>
    <mergeCell ref="I5:I12"/>
    <mergeCell ref="E13:E20"/>
    <mergeCell ref="I13:I20"/>
    <mergeCell ref="E21:E28"/>
    <mergeCell ref="I21:I28"/>
    <mergeCell ref="E29:E36"/>
    <mergeCell ref="D56:E56"/>
    <mergeCell ref="A59:B59"/>
    <mergeCell ref="C59:C60"/>
    <mergeCell ref="D59:G60"/>
    <mergeCell ref="H59:H60"/>
    <mergeCell ref="I59:I60"/>
    <mergeCell ref="I29:I36"/>
    <mergeCell ref="E37:E44"/>
    <mergeCell ref="I37:I44"/>
    <mergeCell ref="E45:E52"/>
    <mergeCell ref="I45:I52"/>
    <mergeCell ref="D53:E53"/>
    <mergeCell ref="I53:I55"/>
    <mergeCell ref="D54:E55"/>
    <mergeCell ref="I78:I85"/>
    <mergeCell ref="E86:E93"/>
    <mergeCell ref="F86:G86"/>
    <mergeCell ref="I86:I93"/>
    <mergeCell ref="E94:E101"/>
    <mergeCell ref="F94:G94"/>
    <mergeCell ref="I94:I101"/>
    <mergeCell ref="A61:I61"/>
    <mergeCell ref="D62:D109"/>
    <mergeCell ref="E62:E69"/>
    <mergeCell ref="F62:G62"/>
    <mergeCell ref="I62:I69"/>
    <mergeCell ref="E70:E77"/>
    <mergeCell ref="F70:G70"/>
    <mergeCell ref="I70:I77"/>
    <mergeCell ref="E78:E85"/>
    <mergeCell ref="F78:G78"/>
    <mergeCell ref="E102:E109"/>
    <mergeCell ref="F102:G102"/>
    <mergeCell ref="I102:I109"/>
    <mergeCell ref="A112:B112"/>
    <mergeCell ref="C112:C113"/>
    <mergeCell ref="D112:G113"/>
    <mergeCell ref="H112:H113"/>
    <mergeCell ref="I112:I113"/>
    <mergeCell ref="I131:I138"/>
    <mergeCell ref="E139:E146"/>
    <mergeCell ref="F139:G139"/>
    <mergeCell ref="I139:I146"/>
    <mergeCell ref="E147:E154"/>
    <mergeCell ref="F147:G147"/>
    <mergeCell ref="I147:I154"/>
    <mergeCell ref="A114:I114"/>
    <mergeCell ref="D115:D162"/>
    <mergeCell ref="E115:E122"/>
    <mergeCell ref="F115:G115"/>
    <mergeCell ref="I115:I122"/>
    <mergeCell ref="E123:E130"/>
    <mergeCell ref="F123:G123"/>
    <mergeCell ref="I123:I130"/>
    <mergeCell ref="E131:E138"/>
    <mergeCell ref="F131:G131"/>
    <mergeCell ref="E155:E162"/>
    <mergeCell ref="F155:G155"/>
    <mergeCell ref="I155:I162"/>
    <mergeCell ref="A165:B165"/>
    <mergeCell ref="C165:C166"/>
    <mergeCell ref="D165:G166"/>
    <mergeCell ref="H165:H166"/>
    <mergeCell ref="I165:I166"/>
    <mergeCell ref="I184:I191"/>
    <mergeCell ref="E192:E199"/>
    <mergeCell ref="F192:G192"/>
    <mergeCell ref="I192:I199"/>
    <mergeCell ref="E200:E207"/>
    <mergeCell ref="F200:G200"/>
    <mergeCell ref="I200:I207"/>
    <mergeCell ref="A167:I167"/>
    <mergeCell ref="D168:D215"/>
    <mergeCell ref="E168:E175"/>
    <mergeCell ref="F168:G168"/>
    <mergeCell ref="I168:I175"/>
    <mergeCell ref="E176:E183"/>
    <mergeCell ref="F176:G176"/>
    <mergeCell ref="I176:I183"/>
    <mergeCell ref="E184:E191"/>
    <mergeCell ref="F184:G184"/>
    <mergeCell ref="A220:I220"/>
    <mergeCell ref="D221:D226"/>
    <mergeCell ref="E208:E215"/>
    <mergeCell ref="F208:G208"/>
    <mergeCell ref="I208:I215"/>
    <mergeCell ref="A218:B218"/>
    <mergeCell ref="C218:C219"/>
    <mergeCell ref="D218:G219"/>
    <mergeCell ref="H218:H219"/>
    <mergeCell ref="I218:I219"/>
  </mergeCells>
  <phoneticPr fontId="12"/>
  <pageMargins left="0.70866141732283472" right="0.70866141732283472" top="0.35433070866141736" bottom="0.35433070866141736" header="0.31496062992125984" footer="0.31496062992125984"/>
  <pageSetup paperSize="9" scale="37" fitToHeight="0" orientation="landscape" r:id="rId1"/>
  <headerFooter>
    <oddHeader>&amp;C&amp;P</oddHeader>
  </headerFooter>
  <rowBreaks count="4" manualBreakCount="4">
    <brk id="57" max="16383" man="1"/>
    <brk id="110" max="16383" man="1"/>
    <brk id="163" max="16383" man="1"/>
    <brk id="2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71"/>
  <sheetViews>
    <sheetView view="pageBreakPreview" zoomScale="50" zoomScaleNormal="50" zoomScaleSheetLayoutView="50" zoomScalePageLayoutView="40" workbookViewId="0">
      <selection activeCell="C17" sqref="C17"/>
    </sheetView>
  </sheetViews>
  <sheetFormatPr defaultRowHeight="18.75" x14ac:dyDescent="0.15"/>
  <cols>
    <col min="1" max="2" width="17.75" style="33" customWidth="1"/>
    <col min="3" max="3" width="91.25" style="45" bestFit="1" customWidth="1"/>
    <col min="4" max="4" width="40.875" style="49" customWidth="1"/>
    <col min="5" max="5" width="36.75" style="49" customWidth="1"/>
    <col min="6" max="6" width="56.75" style="45" customWidth="1"/>
    <col min="7" max="7" width="56.75" style="103" customWidth="1"/>
    <col min="8" max="8" width="17.75" style="47" customWidth="1"/>
    <col min="9" max="9" width="17.75" style="46" customWidth="1"/>
    <col min="10" max="10" width="2.5" style="139" customWidth="1"/>
    <col min="11" max="16384" width="9" style="107"/>
  </cols>
  <sheetData>
    <row r="1" spans="1:11" ht="27" customHeight="1" x14ac:dyDescent="0.15">
      <c r="A1" s="312" t="s">
        <v>163</v>
      </c>
      <c r="B1" s="312"/>
      <c r="C1" s="312"/>
      <c r="D1" s="312"/>
      <c r="E1" s="312"/>
      <c r="F1" s="312"/>
      <c r="G1" s="101"/>
    </row>
    <row r="2" spans="1:11" ht="30" customHeight="1" x14ac:dyDescent="0.15">
      <c r="A2" s="289" t="s">
        <v>2</v>
      </c>
      <c r="B2" s="290"/>
      <c r="C2" s="291" t="s">
        <v>3</v>
      </c>
      <c r="D2" s="293" t="s">
        <v>4</v>
      </c>
      <c r="E2" s="294"/>
      <c r="F2" s="294"/>
      <c r="G2" s="295"/>
      <c r="H2" s="299" t="s">
        <v>1024</v>
      </c>
      <c r="I2" s="301" t="s">
        <v>8</v>
      </c>
    </row>
    <row r="3" spans="1:11" ht="30" customHeight="1" x14ac:dyDescent="0.15">
      <c r="A3" s="117" t="s">
        <v>0</v>
      </c>
      <c r="B3" s="117" t="s">
        <v>1</v>
      </c>
      <c r="C3" s="292"/>
      <c r="D3" s="296"/>
      <c r="E3" s="297"/>
      <c r="F3" s="297"/>
      <c r="G3" s="298"/>
      <c r="H3" s="300"/>
      <c r="I3" s="301"/>
    </row>
    <row r="4" spans="1:11" ht="19.5" customHeight="1" x14ac:dyDescent="0.15">
      <c r="A4" s="283" t="s">
        <v>391</v>
      </c>
      <c r="B4" s="284"/>
      <c r="C4" s="284"/>
      <c r="D4" s="284"/>
      <c r="E4" s="284"/>
      <c r="F4" s="284"/>
      <c r="G4" s="284"/>
      <c r="H4" s="284"/>
      <c r="I4" s="286"/>
    </row>
    <row r="5" spans="1:11" ht="25.5" customHeight="1" x14ac:dyDescent="0.15">
      <c r="A5" s="108" t="s">
        <v>238</v>
      </c>
      <c r="B5" s="108">
        <v>2001</v>
      </c>
      <c r="C5" s="140" t="s">
        <v>239</v>
      </c>
      <c r="D5" s="287" t="s">
        <v>503</v>
      </c>
      <c r="E5" s="307" t="s">
        <v>547</v>
      </c>
      <c r="F5" s="141"/>
      <c r="G5" s="142"/>
      <c r="H5" s="163">
        <f>'Ａ2　訪問型(介護予防訪問介護相当）'!H4</f>
        <v>1176</v>
      </c>
      <c r="I5" s="305" t="s">
        <v>9</v>
      </c>
    </row>
    <row r="6" spans="1:11" ht="25.5" customHeight="1" x14ac:dyDescent="0.15">
      <c r="A6" s="108" t="s">
        <v>238</v>
      </c>
      <c r="B6" s="108">
        <v>2002</v>
      </c>
      <c r="C6" s="140" t="s">
        <v>240</v>
      </c>
      <c r="D6" s="287"/>
      <c r="E6" s="308"/>
      <c r="F6" s="144" t="s">
        <v>574</v>
      </c>
      <c r="G6" s="142" t="s">
        <v>575</v>
      </c>
      <c r="H6" s="163">
        <f>ROUND(H5*137/1000,0)</f>
        <v>161</v>
      </c>
      <c r="I6" s="306"/>
      <c r="K6" s="145"/>
    </row>
    <row r="7" spans="1:11" ht="25.5" customHeight="1" x14ac:dyDescent="0.15">
      <c r="A7" s="108" t="s">
        <v>238</v>
      </c>
      <c r="B7" s="108">
        <v>2003</v>
      </c>
      <c r="C7" s="140" t="s">
        <v>241</v>
      </c>
      <c r="D7" s="287"/>
      <c r="E7" s="308"/>
      <c r="F7" s="144" t="s">
        <v>576</v>
      </c>
      <c r="G7" s="142" t="s">
        <v>577</v>
      </c>
      <c r="H7" s="163">
        <f>ROUND(H5*100/1000,0)</f>
        <v>118</v>
      </c>
      <c r="I7" s="306"/>
      <c r="K7" s="145"/>
    </row>
    <row r="8" spans="1:11" ht="25.5" customHeight="1" x14ac:dyDescent="0.15">
      <c r="A8" s="108" t="s">
        <v>238</v>
      </c>
      <c r="B8" s="108">
        <v>2004</v>
      </c>
      <c r="C8" s="140" t="s">
        <v>242</v>
      </c>
      <c r="D8" s="287"/>
      <c r="E8" s="308"/>
      <c r="F8" s="144" t="s">
        <v>578</v>
      </c>
      <c r="G8" s="142" t="s">
        <v>579</v>
      </c>
      <c r="H8" s="163">
        <f>ROUND(H5*55/1000,0)</f>
        <v>65</v>
      </c>
      <c r="I8" s="306"/>
      <c r="K8" s="145"/>
    </row>
    <row r="9" spans="1:11" ht="25.5" customHeight="1" x14ac:dyDescent="0.15">
      <c r="A9" s="108" t="s">
        <v>236</v>
      </c>
      <c r="B9" s="108">
        <v>2007</v>
      </c>
      <c r="C9" s="140" t="s">
        <v>263</v>
      </c>
      <c r="D9" s="287"/>
      <c r="E9" s="308"/>
      <c r="F9" s="144" t="s">
        <v>580</v>
      </c>
      <c r="G9" s="142" t="s">
        <v>581</v>
      </c>
      <c r="H9" s="163">
        <f>ROUND(H5*63/1000,0)</f>
        <v>74</v>
      </c>
      <c r="I9" s="306"/>
      <c r="K9" s="145"/>
    </row>
    <row r="10" spans="1:11" ht="25.5" customHeight="1" x14ac:dyDescent="0.15">
      <c r="A10" s="108" t="s">
        <v>236</v>
      </c>
      <c r="B10" s="108">
        <v>2008</v>
      </c>
      <c r="C10" s="140" t="s">
        <v>264</v>
      </c>
      <c r="D10" s="287"/>
      <c r="E10" s="308"/>
      <c r="F10" s="144" t="s">
        <v>582</v>
      </c>
      <c r="G10" s="142" t="s">
        <v>592</v>
      </c>
      <c r="H10" s="163">
        <f>ROUND(H5*42/1000,0)</f>
        <v>49</v>
      </c>
      <c r="I10" s="306"/>
      <c r="K10" s="145"/>
    </row>
    <row r="11" spans="1:11" ht="25.5" customHeight="1" x14ac:dyDescent="0.15">
      <c r="A11" s="108" t="s">
        <v>236</v>
      </c>
      <c r="B11" s="108">
        <v>2009</v>
      </c>
      <c r="C11" s="140" t="s">
        <v>572</v>
      </c>
      <c r="D11" s="287"/>
      <c r="E11" s="308"/>
      <c r="F11" s="144" t="s">
        <v>583</v>
      </c>
      <c r="G11" s="142" t="s">
        <v>584</v>
      </c>
      <c r="H11" s="163">
        <v>28</v>
      </c>
      <c r="I11" s="306"/>
      <c r="K11" s="145"/>
    </row>
    <row r="12" spans="1:11" ht="25.5" customHeight="1" x14ac:dyDescent="0.15">
      <c r="A12" s="108" t="s">
        <v>236</v>
      </c>
      <c r="B12" s="108">
        <v>8201</v>
      </c>
      <c r="C12" s="140" t="s">
        <v>573</v>
      </c>
      <c r="D12" s="287"/>
      <c r="E12" s="308"/>
      <c r="F12" s="144" t="s">
        <v>586</v>
      </c>
      <c r="G12" s="146" t="s">
        <v>585</v>
      </c>
      <c r="H12" s="163">
        <v>-12</v>
      </c>
      <c r="I12" s="306"/>
      <c r="K12" s="145"/>
    </row>
    <row r="13" spans="1:11" ht="25.5" customHeight="1" x14ac:dyDescent="0.15">
      <c r="A13" s="108" t="s">
        <v>236</v>
      </c>
      <c r="B13" s="108">
        <v>2201</v>
      </c>
      <c r="C13" s="140" t="s">
        <v>85</v>
      </c>
      <c r="D13" s="287"/>
      <c r="E13" s="307" t="s">
        <v>548</v>
      </c>
      <c r="F13" s="141"/>
      <c r="G13" s="142"/>
      <c r="H13" s="163">
        <f>'Ａ2　訪問型(介護予防訪問介護相当）'!H5</f>
        <v>39</v>
      </c>
      <c r="I13" s="305" t="s">
        <v>10</v>
      </c>
      <c r="K13" s="145"/>
    </row>
    <row r="14" spans="1:11" ht="25.5" customHeight="1" x14ac:dyDescent="0.15">
      <c r="A14" s="108" t="s">
        <v>236</v>
      </c>
      <c r="B14" s="108">
        <v>2202</v>
      </c>
      <c r="C14" s="140" t="s">
        <v>243</v>
      </c>
      <c r="D14" s="287"/>
      <c r="E14" s="308"/>
      <c r="F14" s="144" t="s">
        <v>574</v>
      </c>
      <c r="G14" s="142" t="s">
        <v>590</v>
      </c>
      <c r="H14" s="163">
        <f>ROUND(H13*137/1000,0)</f>
        <v>5</v>
      </c>
      <c r="I14" s="306"/>
      <c r="K14" s="145"/>
    </row>
    <row r="15" spans="1:11" ht="25.5" customHeight="1" x14ac:dyDescent="0.15">
      <c r="A15" s="108" t="s">
        <v>236</v>
      </c>
      <c r="B15" s="108">
        <v>2203</v>
      </c>
      <c r="C15" s="140" t="s">
        <v>244</v>
      </c>
      <c r="D15" s="287"/>
      <c r="E15" s="308"/>
      <c r="F15" s="144" t="s">
        <v>305</v>
      </c>
      <c r="G15" s="142" t="s">
        <v>577</v>
      </c>
      <c r="H15" s="163">
        <f>ROUND(H13*100/1000,0)</f>
        <v>4</v>
      </c>
      <c r="I15" s="306"/>
      <c r="K15" s="145"/>
    </row>
    <row r="16" spans="1:11" ht="25.5" customHeight="1" x14ac:dyDescent="0.15">
      <c r="A16" s="108" t="s">
        <v>236</v>
      </c>
      <c r="B16" s="108">
        <v>2204</v>
      </c>
      <c r="C16" s="140" t="s">
        <v>245</v>
      </c>
      <c r="D16" s="287"/>
      <c r="E16" s="308"/>
      <c r="F16" s="144" t="s">
        <v>578</v>
      </c>
      <c r="G16" s="142" t="s">
        <v>591</v>
      </c>
      <c r="H16" s="163">
        <f>ROUND(H13*55/1000,0)</f>
        <v>2</v>
      </c>
      <c r="I16" s="306"/>
      <c r="K16" s="145"/>
    </row>
    <row r="17" spans="1:11" ht="25.5" customHeight="1" x14ac:dyDescent="0.15">
      <c r="A17" s="108" t="s">
        <v>236</v>
      </c>
      <c r="B17" s="108">
        <v>2207</v>
      </c>
      <c r="C17" s="140" t="s">
        <v>268</v>
      </c>
      <c r="D17" s="287"/>
      <c r="E17" s="308"/>
      <c r="F17" s="144" t="s">
        <v>580</v>
      </c>
      <c r="G17" s="142" t="s">
        <v>581</v>
      </c>
      <c r="H17" s="163">
        <f>ROUND(H13*63/1000,0)</f>
        <v>2</v>
      </c>
      <c r="I17" s="306"/>
      <c r="K17" s="145"/>
    </row>
    <row r="18" spans="1:11" ht="25.5" customHeight="1" x14ac:dyDescent="0.15">
      <c r="A18" s="108" t="s">
        <v>236</v>
      </c>
      <c r="B18" s="108">
        <v>2208</v>
      </c>
      <c r="C18" s="140" t="s">
        <v>269</v>
      </c>
      <c r="D18" s="287"/>
      <c r="E18" s="308"/>
      <c r="F18" s="144" t="s">
        <v>582</v>
      </c>
      <c r="G18" s="142" t="s">
        <v>592</v>
      </c>
      <c r="H18" s="163">
        <f>ROUND(H13*42/1000,0)</f>
        <v>2</v>
      </c>
      <c r="I18" s="306"/>
      <c r="K18" s="145"/>
    </row>
    <row r="19" spans="1:11" ht="25.5" customHeight="1" x14ac:dyDescent="0.15">
      <c r="A19" s="108" t="s">
        <v>236</v>
      </c>
      <c r="B19" s="108">
        <v>2209</v>
      </c>
      <c r="C19" s="140" t="s">
        <v>425</v>
      </c>
      <c r="D19" s="287"/>
      <c r="E19" s="308"/>
      <c r="F19" s="144" t="s">
        <v>583</v>
      </c>
      <c r="G19" s="142" t="s">
        <v>584</v>
      </c>
      <c r="H19" s="163">
        <v>1</v>
      </c>
      <c r="I19" s="306"/>
      <c r="K19" s="145"/>
    </row>
    <row r="20" spans="1:11" ht="25.5" customHeight="1" x14ac:dyDescent="0.15">
      <c r="A20" s="108" t="s">
        <v>236</v>
      </c>
      <c r="B20" s="108">
        <v>8200</v>
      </c>
      <c r="C20" s="140" t="s">
        <v>606</v>
      </c>
      <c r="D20" s="287"/>
      <c r="E20" s="308"/>
      <c r="F20" s="144" t="s">
        <v>594</v>
      </c>
      <c r="G20" s="142" t="s">
        <v>598</v>
      </c>
      <c r="H20" s="163">
        <v>-1</v>
      </c>
      <c r="I20" s="306"/>
      <c r="K20" s="145"/>
    </row>
    <row r="21" spans="1:11" ht="25.5" customHeight="1" x14ac:dyDescent="0.15">
      <c r="A21" s="108" t="s">
        <v>236</v>
      </c>
      <c r="B21" s="108">
        <v>2021</v>
      </c>
      <c r="C21" s="140" t="s">
        <v>86</v>
      </c>
      <c r="D21" s="287"/>
      <c r="E21" s="307" t="s">
        <v>549</v>
      </c>
      <c r="F21" s="141"/>
      <c r="G21" s="142"/>
      <c r="H21" s="163">
        <f>'Ａ2　訪問型(介護予防訪問介護相当）'!H6</f>
        <v>2349</v>
      </c>
      <c r="I21" s="305" t="s">
        <v>9</v>
      </c>
    </row>
    <row r="22" spans="1:11" ht="25.5" customHeight="1" x14ac:dyDescent="0.15">
      <c r="A22" s="108" t="s">
        <v>236</v>
      </c>
      <c r="B22" s="108">
        <v>2022</v>
      </c>
      <c r="C22" s="140" t="s">
        <v>246</v>
      </c>
      <c r="D22" s="287"/>
      <c r="E22" s="308"/>
      <c r="F22" s="144" t="s">
        <v>574</v>
      </c>
      <c r="G22" s="142" t="s">
        <v>590</v>
      </c>
      <c r="H22" s="163">
        <f>ROUND(H21*137/1000,0)</f>
        <v>322</v>
      </c>
      <c r="I22" s="306"/>
    </row>
    <row r="23" spans="1:11" ht="25.5" customHeight="1" x14ac:dyDescent="0.15">
      <c r="A23" s="108" t="s">
        <v>236</v>
      </c>
      <c r="B23" s="108">
        <v>2023</v>
      </c>
      <c r="C23" s="140" t="s">
        <v>247</v>
      </c>
      <c r="D23" s="287"/>
      <c r="E23" s="308"/>
      <c r="F23" s="144" t="s">
        <v>305</v>
      </c>
      <c r="G23" s="142" t="s">
        <v>577</v>
      </c>
      <c r="H23" s="163">
        <f>ROUND(H21*100/1000,0)</f>
        <v>235</v>
      </c>
      <c r="I23" s="306"/>
    </row>
    <row r="24" spans="1:11" ht="25.5" customHeight="1" x14ac:dyDescent="0.15">
      <c r="A24" s="108" t="s">
        <v>236</v>
      </c>
      <c r="B24" s="108">
        <v>2024</v>
      </c>
      <c r="C24" s="140" t="s">
        <v>248</v>
      </c>
      <c r="D24" s="287"/>
      <c r="E24" s="308"/>
      <c r="F24" s="144" t="s">
        <v>578</v>
      </c>
      <c r="G24" s="142" t="s">
        <v>591</v>
      </c>
      <c r="H24" s="163">
        <f>ROUND(H21*55/1000,0)</f>
        <v>129</v>
      </c>
      <c r="I24" s="306"/>
    </row>
    <row r="25" spans="1:11" ht="25.5" customHeight="1" x14ac:dyDescent="0.15">
      <c r="A25" s="108" t="s">
        <v>236</v>
      </c>
      <c r="B25" s="108">
        <v>2027</v>
      </c>
      <c r="C25" s="140" t="s">
        <v>266</v>
      </c>
      <c r="D25" s="287"/>
      <c r="E25" s="308"/>
      <c r="F25" s="144" t="s">
        <v>580</v>
      </c>
      <c r="G25" s="142" t="s">
        <v>581</v>
      </c>
      <c r="H25" s="163">
        <f>ROUND(H21*63/1000,0)</f>
        <v>148</v>
      </c>
      <c r="I25" s="306"/>
    </row>
    <row r="26" spans="1:11" ht="25.5" customHeight="1" x14ac:dyDescent="0.15">
      <c r="A26" s="108" t="s">
        <v>236</v>
      </c>
      <c r="B26" s="108">
        <v>2028</v>
      </c>
      <c r="C26" s="140" t="s">
        <v>267</v>
      </c>
      <c r="D26" s="287"/>
      <c r="E26" s="308"/>
      <c r="F26" s="144" t="s">
        <v>582</v>
      </c>
      <c r="G26" s="142" t="s">
        <v>592</v>
      </c>
      <c r="H26" s="163">
        <f>ROUND(H21*42/1000,0)</f>
        <v>99</v>
      </c>
      <c r="I26" s="306"/>
    </row>
    <row r="27" spans="1:11" ht="25.5" customHeight="1" x14ac:dyDescent="0.15">
      <c r="A27" s="108" t="s">
        <v>236</v>
      </c>
      <c r="B27" s="108">
        <v>2029</v>
      </c>
      <c r="C27" s="140" t="s">
        <v>423</v>
      </c>
      <c r="D27" s="287"/>
      <c r="E27" s="308"/>
      <c r="F27" s="144" t="s">
        <v>583</v>
      </c>
      <c r="G27" s="142" t="s">
        <v>584</v>
      </c>
      <c r="H27" s="163">
        <v>56</v>
      </c>
      <c r="I27" s="306"/>
    </row>
    <row r="28" spans="1:11" ht="25.5" customHeight="1" x14ac:dyDescent="0.15">
      <c r="A28" s="108" t="s">
        <v>236</v>
      </c>
      <c r="B28" s="108">
        <v>8202</v>
      </c>
      <c r="C28" s="140" t="s">
        <v>607</v>
      </c>
      <c r="D28" s="287"/>
      <c r="E28" s="308"/>
      <c r="F28" s="144" t="s">
        <v>594</v>
      </c>
      <c r="G28" s="142" t="s">
        <v>600</v>
      </c>
      <c r="H28" s="163">
        <v>-23</v>
      </c>
      <c r="I28" s="306"/>
    </row>
    <row r="29" spans="1:11" ht="25.5" customHeight="1" x14ac:dyDescent="0.15">
      <c r="A29" s="108" t="s">
        <v>236</v>
      </c>
      <c r="B29" s="108">
        <v>2221</v>
      </c>
      <c r="C29" s="140" t="s">
        <v>87</v>
      </c>
      <c r="D29" s="287"/>
      <c r="E29" s="307" t="s">
        <v>550</v>
      </c>
      <c r="F29" s="141"/>
      <c r="G29" s="142"/>
      <c r="H29" s="163">
        <f>'Ａ2　訪問型(介護予防訪問介護相当）'!H7</f>
        <v>77</v>
      </c>
      <c r="I29" s="305" t="s">
        <v>10</v>
      </c>
      <c r="K29" s="145"/>
    </row>
    <row r="30" spans="1:11" ht="25.5" customHeight="1" x14ac:dyDescent="0.15">
      <c r="A30" s="108" t="s">
        <v>236</v>
      </c>
      <c r="B30" s="108">
        <v>2222</v>
      </c>
      <c r="C30" s="140" t="s">
        <v>249</v>
      </c>
      <c r="D30" s="287"/>
      <c r="E30" s="308"/>
      <c r="F30" s="144" t="s">
        <v>574</v>
      </c>
      <c r="G30" s="142" t="s">
        <v>590</v>
      </c>
      <c r="H30" s="163">
        <f>ROUND(H29*137/1000,0)</f>
        <v>11</v>
      </c>
      <c r="I30" s="306"/>
      <c r="K30" s="145"/>
    </row>
    <row r="31" spans="1:11" ht="25.5" customHeight="1" x14ac:dyDescent="0.15">
      <c r="A31" s="108" t="s">
        <v>236</v>
      </c>
      <c r="B31" s="108">
        <v>2223</v>
      </c>
      <c r="C31" s="140" t="s">
        <v>250</v>
      </c>
      <c r="D31" s="287"/>
      <c r="E31" s="308"/>
      <c r="F31" s="144" t="s">
        <v>305</v>
      </c>
      <c r="G31" s="142" t="s">
        <v>577</v>
      </c>
      <c r="H31" s="163">
        <f>ROUND(H29*100/1000,0)</f>
        <v>8</v>
      </c>
      <c r="I31" s="306"/>
      <c r="K31" s="145"/>
    </row>
    <row r="32" spans="1:11" ht="25.5" customHeight="1" x14ac:dyDescent="0.15">
      <c r="A32" s="108" t="s">
        <v>236</v>
      </c>
      <c r="B32" s="108">
        <v>2224</v>
      </c>
      <c r="C32" s="140" t="s">
        <v>251</v>
      </c>
      <c r="D32" s="287"/>
      <c r="E32" s="308"/>
      <c r="F32" s="144" t="s">
        <v>578</v>
      </c>
      <c r="G32" s="142" t="s">
        <v>591</v>
      </c>
      <c r="H32" s="163">
        <f>ROUND(H29*55/1000,0)</f>
        <v>4</v>
      </c>
      <c r="I32" s="306"/>
      <c r="K32" s="145"/>
    </row>
    <row r="33" spans="1:11" ht="25.5" customHeight="1" x14ac:dyDescent="0.15">
      <c r="A33" s="108" t="s">
        <v>236</v>
      </c>
      <c r="B33" s="108">
        <v>2227</v>
      </c>
      <c r="C33" s="140" t="s">
        <v>265</v>
      </c>
      <c r="D33" s="287"/>
      <c r="E33" s="308"/>
      <c r="F33" s="144" t="s">
        <v>580</v>
      </c>
      <c r="G33" s="142" t="s">
        <v>581</v>
      </c>
      <c r="H33" s="163">
        <f>ROUND(H29*63/1000,0)</f>
        <v>5</v>
      </c>
      <c r="I33" s="306"/>
      <c r="K33" s="145"/>
    </row>
    <row r="34" spans="1:11" ht="25.5" customHeight="1" x14ac:dyDescent="0.15">
      <c r="A34" s="108" t="s">
        <v>236</v>
      </c>
      <c r="B34" s="108">
        <v>2228</v>
      </c>
      <c r="C34" s="140" t="s">
        <v>274</v>
      </c>
      <c r="D34" s="287"/>
      <c r="E34" s="308"/>
      <c r="F34" s="144" t="s">
        <v>582</v>
      </c>
      <c r="G34" s="142" t="s">
        <v>592</v>
      </c>
      <c r="H34" s="163">
        <f>ROUND(H29*42/1000,0)</f>
        <v>3</v>
      </c>
      <c r="I34" s="306"/>
      <c r="K34" s="145"/>
    </row>
    <row r="35" spans="1:11" ht="25.5" customHeight="1" x14ac:dyDescent="0.15">
      <c r="A35" s="108" t="s">
        <v>236</v>
      </c>
      <c r="B35" s="108">
        <v>2229</v>
      </c>
      <c r="C35" s="140" t="s">
        <v>426</v>
      </c>
      <c r="D35" s="287"/>
      <c r="E35" s="308"/>
      <c r="F35" s="144" t="s">
        <v>583</v>
      </c>
      <c r="G35" s="142" t="s">
        <v>584</v>
      </c>
      <c r="H35" s="163">
        <v>2</v>
      </c>
      <c r="I35" s="306"/>
      <c r="K35" s="145"/>
    </row>
    <row r="36" spans="1:11" ht="25.5" customHeight="1" x14ac:dyDescent="0.15">
      <c r="A36" s="108" t="s">
        <v>236</v>
      </c>
      <c r="B36" s="108">
        <v>8203</v>
      </c>
      <c r="C36" s="140" t="s">
        <v>608</v>
      </c>
      <c r="D36" s="287"/>
      <c r="E36" s="308"/>
      <c r="F36" s="144" t="s">
        <v>594</v>
      </c>
      <c r="G36" s="142" t="s">
        <v>598</v>
      </c>
      <c r="H36" s="163">
        <v>-1</v>
      </c>
      <c r="I36" s="306"/>
      <c r="K36" s="145"/>
    </row>
    <row r="37" spans="1:11" ht="25.5" customHeight="1" x14ac:dyDescent="0.15">
      <c r="A37" s="108" t="s">
        <v>236</v>
      </c>
      <c r="B37" s="108">
        <v>2041</v>
      </c>
      <c r="C37" s="140" t="s">
        <v>88</v>
      </c>
      <c r="D37" s="287"/>
      <c r="E37" s="307" t="s">
        <v>551</v>
      </c>
      <c r="F37" s="141"/>
      <c r="G37" s="142"/>
      <c r="H37" s="163">
        <f>'Ａ2　訪問型(介護予防訪問介護相当）'!H8</f>
        <v>3727</v>
      </c>
      <c r="I37" s="305" t="s">
        <v>9</v>
      </c>
    </row>
    <row r="38" spans="1:11" ht="25.5" customHeight="1" x14ac:dyDescent="0.15">
      <c r="A38" s="108" t="s">
        <v>236</v>
      </c>
      <c r="B38" s="108">
        <v>2042</v>
      </c>
      <c r="C38" s="140" t="s">
        <v>252</v>
      </c>
      <c r="D38" s="287"/>
      <c r="E38" s="308"/>
      <c r="F38" s="144" t="s">
        <v>574</v>
      </c>
      <c r="G38" s="142" t="s">
        <v>590</v>
      </c>
      <c r="H38" s="163">
        <f>ROUND(H37*137/1000,0)</f>
        <v>511</v>
      </c>
      <c r="I38" s="306"/>
    </row>
    <row r="39" spans="1:11" ht="25.5" customHeight="1" x14ac:dyDescent="0.15">
      <c r="A39" s="108" t="s">
        <v>236</v>
      </c>
      <c r="B39" s="108">
        <v>2043</v>
      </c>
      <c r="C39" s="140" t="s">
        <v>253</v>
      </c>
      <c r="D39" s="287"/>
      <c r="E39" s="308"/>
      <c r="F39" s="144" t="s">
        <v>305</v>
      </c>
      <c r="G39" s="142" t="s">
        <v>577</v>
      </c>
      <c r="H39" s="163">
        <f>ROUND(H37*100/1000,0)</f>
        <v>373</v>
      </c>
      <c r="I39" s="306"/>
    </row>
    <row r="40" spans="1:11" ht="25.5" customHeight="1" x14ac:dyDescent="0.15">
      <c r="A40" s="108" t="s">
        <v>236</v>
      </c>
      <c r="B40" s="108">
        <v>2044</v>
      </c>
      <c r="C40" s="140" t="s">
        <v>254</v>
      </c>
      <c r="D40" s="287"/>
      <c r="E40" s="308"/>
      <c r="F40" s="144" t="s">
        <v>578</v>
      </c>
      <c r="G40" s="142" t="s">
        <v>591</v>
      </c>
      <c r="H40" s="163">
        <f>ROUND(H37*55/1000,0)</f>
        <v>205</v>
      </c>
      <c r="I40" s="306"/>
    </row>
    <row r="41" spans="1:11" ht="25.5" customHeight="1" x14ac:dyDescent="0.15">
      <c r="A41" s="108" t="s">
        <v>236</v>
      </c>
      <c r="B41" s="108">
        <v>2047</v>
      </c>
      <c r="C41" s="140" t="s">
        <v>270</v>
      </c>
      <c r="D41" s="287"/>
      <c r="E41" s="308"/>
      <c r="F41" s="144" t="s">
        <v>580</v>
      </c>
      <c r="G41" s="142" t="s">
        <v>581</v>
      </c>
      <c r="H41" s="163">
        <f>ROUND(H37*63/1000,0)</f>
        <v>235</v>
      </c>
      <c r="I41" s="306"/>
    </row>
    <row r="42" spans="1:11" ht="25.5" customHeight="1" x14ac:dyDescent="0.15">
      <c r="A42" s="108" t="s">
        <v>236</v>
      </c>
      <c r="B42" s="108">
        <v>2048</v>
      </c>
      <c r="C42" s="140" t="s">
        <v>271</v>
      </c>
      <c r="D42" s="287"/>
      <c r="E42" s="308"/>
      <c r="F42" s="144" t="s">
        <v>582</v>
      </c>
      <c r="G42" s="142" t="s">
        <v>592</v>
      </c>
      <c r="H42" s="163">
        <f>ROUND(H37*42/1000,0)</f>
        <v>157</v>
      </c>
      <c r="I42" s="306"/>
    </row>
    <row r="43" spans="1:11" ht="25.5" customHeight="1" x14ac:dyDescent="0.15">
      <c r="A43" s="108" t="s">
        <v>236</v>
      </c>
      <c r="B43" s="108">
        <v>2049</v>
      </c>
      <c r="C43" s="140" t="s">
        <v>424</v>
      </c>
      <c r="D43" s="287"/>
      <c r="E43" s="308"/>
      <c r="F43" s="144" t="s">
        <v>583</v>
      </c>
      <c r="G43" s="142" t="s">
        <v>584</v>
      </c>
      <c r="H43" s="163">
        <v>89</v>
      </c>
      <c r="I43" s="306"/>
    </row>
    <row r="44" spans="1:11" ht="25.5" customHeight="1" x14ac:dyDescent="0.15">
      <c r="A44" s="108" t="s">
        <v>236</v>
      </c>
      <c r="B44" s="108">
        <v>8204</v>
      </c>
      <c r="C44" s="140" t="s">
        <v>609</v>
      </c>
      <c r="D44" s="287"/>
      <c r="E44" s="308"/>
      <c r="F44" s="144" t="s">
        <v>594</v>
      </c>
      <c r="G44" s="142" t="s">
        <v>604</v>
      </c>
      <c r="H44" s="163">
        <v>-37</v>
      </c>
      <c r="I44" s="306"/>
    </row>
    <row r="45" spans="1:11" ht="25.5" customHeight="1" x14ac:dyDescent="0.15">
      <c r="A45" s="108" t="s">
        <v>236</v>
      </c>
      <c r="B45" s="108">
        <v>2241</v>
      </c>
      <c r="C45" s="140" t="s">
        <v>89</v>
      </c>
      <c r="D45" s="287"/>
      <c r="E45" s="309" t="s">
        <v>552</v>
      </c>
      <c r="F45" s="141"/>
      <c r="G45" s="142"/>
      <c r="H45" s="163">
        <f>'Ａ2　訪問型(介護予防訪問介護相当）'!H9</f>
        <v>123</v>
      </c>
      <c r="I45" s="305" t="s">
        <v>10</v>
      </c>
      <c r="K45" s="145"/>
    </row>
    <row r="46" spans="1:11" ht="25.5" customHeight="1" x14ac:dyDescent="0.15">
      <c r="A46" s="108" t="s">
        <v>236</v>
      </c>
      <c r="B46" s="108">
        <v>2242</v>
      </c>
      <c r="C46" s="140" t="s">
        <v>255</v>
      </c>
      <c r="D46" s="287"/>
      <c r="E46" s="309"/>
      <c r="F46" s="144" t="s">
        <v>574</v>
      </c>
      <c r="G46" s="142" t="s">
        <v>590</v>
      </c>
      <c r="H46" s="163">
        <f>ROUND(H45*137/1000,0)</f>
        <v>17</v>
      </c>
      <c r="I46" s="306"/>
      <c r="K46" s="145"/>
    </row>
    <row r="47" spans="1:11" ht="25.5" customHeight="1" x14ac:dyDescent="0.15">
      <c r="A47" s="108" t="s">
        <v>236</v>
      </c>
      <c r="B47" s="108">
        <v>2243</v>
      </c>
      <c r="C47" s="140" t="s">
        <v>256</v>
      </c>
      <c r="D47" s="287"/>
      <c r="E47" s="309"/>
      <c r="F47" s="144" t="s">
        <v>305</v>
      </c>
      <c r="G47" s="142" t="s">
        <v>577</v>
      </c>
      <c r="H47" s="163">
        <f>ROUND(H45*100/1000,0)</f>
        <v>12</v>
      </c>
      <c r="I47" s="306"/>
      <c r="K47" s="145"/>
    </row>
    <row r="48" spans="1:11" ht="25.5" customHeight="1" x14ac:dyDescent="0.15">
      <c r="A48" s="108" t="s">
        <v>236</v>
      </c>
      <c r="B48" s="108">
        <v>2244</v>
      </c>
      <c r="C48" s="140" t="s">
        <v>257</v>
      </c>
      <c r="D48" s="287"/>
      <c r="E48" s="309"/>
      <c r="F48" s="144" t="s">
        <v>578</v>
      </c>
      <c r="G48" s="142" t="s">
        <v>591</v>
      </c>
      <c r="H48" s="163">
        <f>ROUND(H45*55/1000,0)</f>
        <v>7</v>
      </c>
      <c r="I48" s="306"/>
      <c r="K48" s="145"/>
    </row>
    <row r="49" spans="1:11" ht="25.5" customHeight="1" x14ac:dyDescent="0.15">
      <c r="A49" s="108" t="s">
        <v>236</v>
      </c>
      <c r="B49" s="108">
        <v>2247</v>
      </c>
      <c r="C49" s="140" t="s">
        <v>272</v>
      </c>
      <c r="D49" s="287"/>
      <c r="E49" s="309"/>
      <c r="F49" s="144" t="s">
        <v>580</v>
      </c>
      <c r="G49" s="142" t="s">
        <v>581</v>
      </c>
      <c r="H49" s="163">
        <f>ROUND(H45*63/1000,0)</f>
        <v>8</v>
      </c>
      <c r="I49" s="306"/>
      <c r="K49" s="145"/>
    </row>
    <row r="50" spans="1:11" ht="25.5" customHeight="1" x14ac:dyDescent="0.15">
      <c r="A50" s="108" t="s">
        <v>236</v>
      </c>
      <c r="B50" s="108">
        <v>2248</v>
      </c>
      <c r="C50" s="140" t="s">
        <v>273</v>
      </c>
      <c r="D50" s="287"/>
      <c r="E50" s="309"/>
      <c r="F50" s="144" t="s">
        <v>582</v>
      </c>
      <c r="G50" s="142" t="s">
        <v>592</v>
      </c>
      <c r="H50" s="163">
        <f>ROUND(H45*42/1000,0)</f>
        <v>5</v>
      </c>
      <c r="I50" s="306"/>
      <c r="K50" s="145"/>
    </row>
    <row r="51" spans="1:11" ht="25.5" customHeight="1" x14ac:dyDescent="0.15">
      <c r="A51" s="108" t="s">
        <v>236</v>
      </c>
      <c r="B51" s="108">
        <v>2249</v>
      </c>
      <c r="C51" s="140" t="s">
        <v>427</v>
      </c>
      <c r="D51" s="287"/>
      <c r="E51" s="309"/>
      <c r="F51" s="144" t="s">
        <v>583</v>
      </c>
      <c r="G51" s="142" t="s">
        <v>584</v>
      </c>
      <c r="H51" s="163">
        <v>3</v>
      </c>
      <c r="I51" s="306"/>
      <c r="K51" s="145"/>
    </row>
    <row r="52" spans="1:11" ht="25.5" customHeight="1" x14ac:dyDescent="0.15">
      <c r="A52" s="108" t="s">
        <v>236</v>
      </c>
      <c r="B52" s="108">
        <v>8205</v>
      </c>
      <c r="C52" s="140" t="s">
        <v>610</v>
      </c>
      <c r="D52" s="287"/>
      <c r="E52" s="309"/>
      <c r="F52" s="144" t="s">
        <v>594</v>
      </c>
      <c r="G52" s="142" t="s">
        <v>598</v>
      </c>
      <c r="H52" s="163">
        <v>-1</v>
      </c>
      <c r="I52" s="306"/>
      <c r="K52" s="145"/>
    </row>
    <row r="53" spans="1:11" ht="25.5" customHeight="1" x14ac:dyDescent="0.15">
      <c r="A53" s="108" t="s">
        <v>236</v>
      </c>
      <c r="B53" s="108">
        <v>2301</v>
      </c>
      <c r="C53" s="144" t="s">
        <v>153</v>
      </c>
      <c r="D53" s="310" t="s">
        <v>962</v>
      </c>
      <c r="E53" s="308"/>
      <c r="F53" s="144" t="s">
        <v>18</v>
      </c>
      <c r="G53" s="142"/>
      <c r="H53" s="163">
        <f>'Ａ2　訪問型(介護予防訪問介護相当）'!H25</f>
        <v>200</v>
      </c>
      <c r="I53" s="311" t="s">
        <v>258</v>
      </c>
      <c r="K53" s="145"/>
    </row>
    <row r="54" spans="1:11" ht="25.5" customHeight="1" x14ac:dyDescent="0.15">
      <c r="A54" s="108" t="s">
        <v>236</v>
      </c>
      <c r="B54" s="108">
        <v>2411</v>
      </c>
      <c r="C54" s="144" t="s">
        <v>167</v>
      </c>
      <c r="D54" s="287" t="s">
        <v>963</v>
      </c>
      <c r="E54" s="287"/>
      <c r="F54" s="144" t="s">
        <v>611</v>
      </c>
      <c r="G54" s="147" t="s">
        <v>612</v>
      </c>
      <c r="H54" s="163">
        <f>'Ａ2　訪問型(介護予防訪問介護相当）'!H26</f>
        <v>100</v>
      </c>
      <c r="I54" s="311"/>
    </row>
    <row r="55" spans="1:11" ht="25.5" customHeight="1" x14ac:dyDescent="0.15">
      <c r="A55" s="108" t="s">
        <v>236</v>
      </c>
      <c r="B55" s="108">
        <v>2421</v>
      </c>
      <c r="C55" s="148" t="s">
        <v>428</v>
      </c>
      <c r="D55" s="287"/>
      <c r="E55" s="287"/>
      <c r="F55" s="144" t="s">
        <v>177</v>
      </c>
      <c r="G55" s="147" t="s">
        <v>613</v>
      </c>
      <c r="H55" s="163">
        <f>'Ａ2　訪問型(介護予防訪問介護相当）'!H27</f>
        <v>200</v>
      </c>
      <c r="I55" s="311"/>
    </row>
    <row r="56" spans="1:11" ht="25.5" customHeight="1" x14ac:dyDescent="0.15">
      <c r="A56" s="108" t="s">
        <v>236</v>
      </c>
      <c r="B56" s="108">
        <v>6302</v>
      </c>
      <c r="C56" s="144" t="s">
        <v>615</v>
      </c>
      <c r="D56" s="287" t="s">
        <v>614</v>
      </c>
      <c r="E56" s="287"/>
      <c r="F56" s="144" t="s">
        <v>616</v>
      </c>
      <c r="G56" s="147" t="s">
        <v>618</v>
      </c>
      <c r="H56" s="163">
        <f>'Ａ2　訪問型(介護予防訪問介護相当）'!H28</f>
        <v>50</v>
      </c>
      <c r="I56" s="193" t="s">
        <v>617</v>
      </c>
    </row>
    <row r="57" spans="1:11" ht="25.5" customHeight="1" x14ac:dyDescent="0.15">
      <c r="A57" s="74"/>
      <c r="B57" s="74"/>
      <c r="C57" s="84"/>
      <c r="D57" s="149"/>
      <c r="E57" s="149"/>
      <c r="F57" s="150"/>
      <c r="G57" s="151"/>
      <c r="H57" s="81"/>
      <c r="I57" s="152"/>
      <c r="K57" s="145"/>
    </row>
    <row r="58" spans="1:11" ht="30" customHeight="1" x14ac:dyDescent="0.15">
      <c r="A58" s="75" t="s">
        <v>595</v>
      </c>
      <c r="B58" s="74"/>
      <c r="C58" s="84"/>
      <c r="D58" s="149"/>
      <c r="E58" s="149"/>
      <c r="F58" s="150"/>
      <c r="G58" s="151"/>
      <c r="H58" s="81"/>
      <c r="I58" s="152"/>
      <c r="K58" s="145"/>
    </row>
    <row r="59" spans="1:11" ht="30" customHeight="1" x14ac:dyDescent="0.15">
      <c r="A59" s="222" t="s">
        <v>2</v>
      </c>
      <c r="B59" s="222"/>
      <c r="C59" s="301" t="s">
        <v>3</v>
      </c>
      <c r="D59" s="301" t="s">
        <v>4</v>
      </c>
      <c r="E59" s="301"/>
      <c r="F59" s="301"/>
      <c r="G59" s="301"/>
      <c r="H59" s="299" t="s">
        <v>1024</v>
      </c>
      <c r="I59" s="301" t="s">
        <v>8</v>
      </c>
      <c r="K59" s="145"/>
    </row>
    <row r="60" spans="1:11" ht="25.5" customHeight="1" x14ac:dyDescent="0.15">
      <c r="A60" s="117" t="s">
        <v>0</v>
      </c>
      <c r="B60" s="117" t="s">
        <v>1</v>
      </c>
      <c r="C60" s="301"/>
      <c r="D60" s="301"/>
      <c r="E60" s="301"/>
      <c r="F60" s="301"/>
      <c r="G60" s="301"/>
      <c r="H60" s="300"/>
      <c r="I60" s="301"/>
      <c r="K60" s="145"/>
    </row>
    <row r="61" spans="1:11" ht="25.5" customHeight="1" x14ac:dyDescent="0.15">
      <c r="A61" s="283" t="s">
        <v>391</v>
      </c>
      <c r="B61" s="284"/>
      <c r="C61" s="284"/>
      <c r="D61" s="284"/>
      <c r="E61" s="284"/>
      <c r="F61" s="284"/>
      <c r="G61" s="284"/>
      <c r="H61" s="284"/>
      <c r="I61" s="286"/>
      <c r="K61" s="145"/>
    </row>
    <row r="62" spans="1:11" ht="25.5" customHeight="1" x14ac:dyDescent="0.15">
      <c r="A62" s="108" t="s">
        <v>236</v>
      </c>
      <c r="B62" s="108">
        <v>2011</v>
      </c>
      <c r="C62" s="144" t="s">
        <v>969</v>
      </c>
      <c r="D62" s="195" t="s">
        <v>588</v>
      </c>
      <c r="E62" s="194" t="s">
        <v>589</v>
      </c>
      <c r="F62" s="288"/>
      <c r="G62" s="288"/>
      <c r="H62" s="143">
        <f>'Ａ３訪問型【給付制限】60%'!H5*0.9</f>
        <v>1058.4000000000001</v>
      </c>
      <c r="I62" s="198" t="s">
        <v>587</v>
      </c>
      <c r="K62" s="145"/>
    </row>
    <row r="63" spans="1:11" ht="25.5" customHeight="1" x14ac:dyDescent="0.15">
      <c r="A63" s="108" t="s">
        <v>236</v>
      </c>
      <c r="B63" s="108">
        <v>2012</v>
      </c>
      <c r="C63" s="144" t="s">
        <v>970</v>
      </c>
      <c r="D63" s="195"/>
      <c r="E63" s="194"/>
      <c r="F63" s="144" t="s">
        <v>574</v>
      </c>
      <c r="G63" s="121" t="s">
        <v>590</v>
      </c>
      <c r="H63" s="114">
        <f>ROUND(H62*137/1000,0)</f>
        <v>145</v>
      </c>
      <c r="I63" s="199"/>
      <c r="K63" s="145"/>
    </row>
    <row r="64" spans="1:11" ht="25.5" customHeight="1" x14ac:dyDescent="0.15">
      <c r="A64" s="108" t="s">
        <v>236</v>
      </c>
      <c r="B64" s="108">
        <v>2013</v>
      </c>
      <c r="C64" s="144" t="s">
        <v>971</v>
      </c>
      <c r="D64" s="195"/>
      <c r="E64" s="194"/>
      <c r="F64" s="144" t="s">
        <v>305</v>
      </c>
      <c r="G64" s="121" t="s">
        <v>577</v>
      </c>
      <c r="H64" s="114">
        <f>ROUND(H62*100/1000,0)</f>
        <v>106</v>
      </c>
      <c r="I64" s="199"/>
      <c r="K64" s="145"/>
    </row>
    <row r="65" spans="1:11" ht="25.5" customHeight="1" x14ac:dyDescent="0.15">
      <c r="A65" s="108" t="s">
        <v>236</v>
      </c>
      <c r="B65" s="108">
        <v>2014</v>
      </c>
      <c r="C65" s="144" t="s">
        <v>972</v>
      </c>
      <c r="D65" s="195"/>
      <c r="E65" s="194"/>
      <c r="F65" s="144" t="s">
        <v>578</v>
      </c>
      <c r="G65" s="121" t="s">
        <v>591</v>
      </c>
      <c r="H65" s="114">
        <f>ROUND(H62*55/1000,0)</f>
        <v>58</v>
      </c>
      <c r="I65" s="199"/>
      <c r="K65" s="145"/>
    </row>
    <row r="66" spans="1:11" ht="25.5" customHeight="1" x14ac:dyDescent="0.15">
      <c r="A66" s="108" t="s">
        <v>236</v>
      </c>
      <c r="B66" s="108">
        <v>2017</v>
      </c>
      <c r="C66" s="144" t="s">
        <v>973</v>
      </c>
      <c r="D66" s="195"/>
      <c r="E66" s="194"/>
      <c r="F66" s="144" t="s">
        <v>580</v>
      </c>
      <c r="G66" s="121" t="s">
        <v>593</v>
      </c>
      <c r="H66" s="114">
        <f>ROUND(H62*63/1000,0)</f>
        <v>67</v>
      </c>
      <c r="I66" s="199"/>
      <c r="K66" s="145"/>
    </row>
    <row r="67" spans="1:11" ht="25.5" customHeight="1" x14ac:dyDescent="0.15">
      <c r="A67" s="108" t="s">
        <v>236</v>
      </c>
      <c r="B67" s="108">
        <v>2018</v>
      </c>
      <c r="C67" s="144" t="s">
        <v>974</v>
      </c>
      <c r="D67" s="195"/>
      <c r="E67" s="194"/>
      <c r="F67" s="144" t="s">
        <v>582</v>
      </c>
      <c r="G67" s="121" t="s">
        <v>592</v>
      </c>
      <c r="H67" s="114">
        <f>ROUND(H62*42/1000,0)</f>
        <v>44</v>
      </c>
      <c r="I67" s="199"/>
      <c r="K67" s="145"/>
    </row>
    <row r="68" spans="1:11" ht="25.5" customHeight="1" x14ac:dyDescent="0.15">
      <c r="A68" s="108" t="s">
        <v>236</v>
      </c>
      <c r="B68" s="108">
        <v>2019</v>
      </c>
      <c r="C68" s="144" t="s">
        <v>975</v>
      </c>
      <c r="D68" s="195"/>
      <c r="E68" s="194"/>
      <c r="F68" s="144" t="s">
        <v>583</v>
      </c>
      <c r="G68" s="121" t="s">
        <v>584</v>
      </c>
      <c r="H68" s="114">
        <f>ROUND(H62*24/1000,0)</f>
        <v>25</v>
      </c>
      <c r="I68" s="199"/>
      <c r="K68" s="145"/>
    </row>
    <row r="69" spans="1:11" ht="25.5" customHeight="1" x14ac:dyDescent="0.15">
      <c r="A69" s="108" t="s">
        <v>236</v>
      </c>
      <c r="B69" s="108">
        <v>8301</v>
      </c>
      <c r="C69" s="112" t="s">
        <v>976</v>
      </c>
      <c r="D69" s="195"/>
      <c r="E69" s="194"/>
      <c r="F69" s="144" t="s">
        <v>594</v>
      </c>
      <c r="G69" s="142" t="s">
        <v>674</v>
      </c>
      <c r="H69" s="163">
        <v>-11</v>
      </c>
      <c r="I69" s="200"/>
      <c r="K69" s="145"/>
    </row>
    <row r="70" spans="1:11" ht="25.5" customHeight="1" x14ac:dyDescent="0.15">
      <c r="A70" s="108" t="s">
        <v>236</v>
      </c>
      <c r="B70" s="108">
        <v>2211</v>
      </c>
      <c r="C70" s="144" t="s">
        <v>977</v>
      </c>
      <c r="D70" s="195"/>
      <c r="E70" s="195" t="s">
        <v>596</v>
      </c>
      <c r="F70" s="302"/>
      <c r="G70" s="303"/>
      <c r="H70" s="143">
        <f>'Ａ３訪問型【給付制限】60%'!H13*0.9</f>
        <v>35.1</v>
      </c>
      <c r="I70" s="194" t="s">
        <v>446</v>
      </c>
      <c r="K70" s="145"/>
    </row>
    <row r="71" spans="1:11" ht="25.5" customHeight="1" x14ac:dyDescent="0.15">
      <c r="A71" s="108" t="s">
        <v>236</v>
      </c>
      <c r="B71" s="108">
        <v>2212</v>
      </c>
      <c r="C71" s="144" t="s">
        <v>978</v>
      </c>
      <c r="D71" s="195"/>
      <c r="E71" s="195"/>
      <c r="F71" s="144" t="s">
        <v>574</v>
      </c>
      <c r="G71" s="142" t="s">
        <v>590</v>
      </c>
      <c r="H71" s="143">
        <f>ROUND(H70*137/1000,0)</f>
        <v>5</v>
      </c>
      <c r="I71" s="194"/>
      <c r="K71" s="145"/>
    </row>
    <row r="72" spans="1:11" ht="25.5" customHeight="1" x14ac:dyDescent="0.15">
      <c r="A72" s="108" t="s">
        <v>236</v>
      </c>
      <c r="B72" s="108">
        <v>2213</v>
      </c>
      <c r="C72" s="144" t="s">
        <v>979</v>
      </c>
      <c r="D72" s="195"/>
      <c r="E72" s="195"/>
      <c r="F72" s="144" t="s">
        <v>305</v>
      </c>
      <c r="G72" s="142" t="s">
        <v>577</v>
      </c>
      <c r="H72" s="143">
        <f>ROUND(H70*100/1000,0)</f>
        <v>4</v>
      </c>
      <c r="I72" s="194"/>
      <c r="K72" s="145"/>
    </row>
    <row r="73" spans="1:11" ht="25.5" customHeight="1" x14ac:dyDescent="0.15">
      <c r="A73" s="108" t="s">
        <v>236</v>
      </c>
      <c r="B73" s="108">
        <v>2214</v>
      </c>
      <c r="C73" s="144" t="s">
        <v>980</v>
      </c>
      <c r="D73" s="195"/>
      <c r="E73" s="195"/>
      <c r="F73" s="144" t="s">
        <v>578</v>
      </c>
      <c r="G73" s="142" t="s">
        <v>591</v>
      </c>
      <c r="H73" s="143">
        <f>ROUND(H70*55/1000,0)</f>
        <v>2</v>
      </c>
      <c r="I73" s="194"/>
      <c r="K73" s="145"/>
    </row>
    <row r="74" spans="1:11" ht="25.5" customHeight="1" x14ac:dyDescent="0.15">
      <c r="A74" s="108" t="s">
        <v>236</v>
      </c>
      <c r="B74" s="108">
        <v>2217</v>
      </c>
      <c r="C74" s="144" t="s">
        <v>981</v>
      </c>
      <c r="D74" s="195"/>
      <c r="E74" s="195"/>
      <c r="F74" s="144" t="s">
        <v>580</v>
      </c>
      <c r="G74" s="142" t="s">
        <v>593</v>
      </c>
      <c r="H74" s="143">
        <f>ROUND(H70*63/1000,0)</f>
        <v>2</v>
      </c>
      <c r="I74" s="194"/>
      <c r="K74" s="145"/>
    </row>
    <row r="75" spans="1:11" ht="25.5" customHeight="1" x14ac:dyDescent="0.15">
      <c r="A75" s="108" t="s">
        <v>236</v>
      </c>
      <c r="B75" s="108">
        <v>2218</v>
      </c>
      <c r="C75" s="144" t="s">
        <v>982</v>
      </c>
      <c r="D75" s="195"/>
      <c r="E75" s="195"/>
      <c r="F75" s="144" t="s">
        <v>582</v>
      </c>
      <c r="G75" s="142" t="s">
        <v>597</v>
      </c>
      <c r="H75" s="143">
        <f>ROUND(H70*42/1000,0)</f>
        <v>1</v>
      </c>
      <c r="I75" s="194"/>
      <c r="K75" s="145"/>
    </row>
    <row r="76" spans="1:11" ht="25.5" customHeight="1" x14ac:dyDescent="0.15">
      <c r="A76" s="108" t="s">
        <v>236</v>
      </c>
      <c r="B76" s="108">
        <v>2219</v>
      </c>
      <c r="C76" s="144" t="s">
        <v>983</v>
      </c>
      <c r="D76" s="195"/>
      <c r="E76" s="195"/>
      <c r="F76" s="144" t="s">
        <v>583</v>
      </c>
      <c r="G76" s="142" t="s">
        <v>584</v>
      </c>
      <c r="H76" s="143">
        <f>ROUND(H70*24/1000,0)</f>
        <v>1</v>
      </c>
      <c r="I76" s="194"/>
      <c r="K76" s="145"/>
    </row>
    <row r="77" spans="1:11" ht="25.5" customHeight="1" x14ac:dyDescent="0.15">
      <c r="A77" s="108" t="s">
        <v>236</v>
      </c>
      <c r="B77" s="108">
        <v>8302</v>
      </c>
      <c r="C77" s="144" t="s">
        <v>984</v>
      </c>
      <c r="D77" s="195"/>
      <c r="E77" s="195"/>
      <c r="F77" s="144" t="s">
        <v>594</v>
      </c>
      <c r="G77" s="142" t="s">
        <v>598</v>
      </c>
      <c r="H77" s="163">
        <v>-1</v>
      </c>
      <c r="I77" s="194"/>
      <c r="K77" s="145"/>
    </row>
    <row r="78" spans="1:11" ht="25.5" customHeight="1" x14ac:dyDescent="0.15">
      <c r="A78" s="108" t="s">
        <v>236</v>
      </c>
      <c r="B78" s="108">
        <v>2031</v>
      </c>
      <c r="C78" s="144" t="s">
        <v>985</v>
      </c>
      <c r="D78" s="195"/>
      <c r="E78" s="201" t="s">
        <v>599</v>
      </c>
      <c r="F78" s="288"/>
      <c r="G78" s="288"/>
      <c r="H78" s="163">
        <f>'Ａ３訪問型【給付制限】60%'!H21*0.9</f>
        <v>2114.1</v>
      </c>
      <c r="I78" s="198" t="s">
        <v>587</v>
      </c>
      <c r="K78" s="145"/>
    </row>
    <row r="79" spans="1:11" ht="25.5" customHeight="1" x14ac:dyDescent="0.15">
      <c r="A79" s="108" t="s">
        <v>236</v>
      </c>
      <c r="B79" s="108">
        <v>2032</v>
      </c>
      <c r="C79" s="144" t="s">
        <v>986</v>
      </c>
      <c r="D79" s="195"/>
      <c r="E79" s="201"/>
      <c r="F79" s="144" t="s">
        <v>574</v>
      </c>
      <c r="G79" s="121" t="s">
        <v>590</v>
      </c>
      <c r="H79" s="163">
        <f>ROUND(H78*137/1000,0)</f>
        <v>290</v>
      </c>
      <c r="I79" s="199"/>
      <c r="K79" s="145"/>
    </row>
    <row r="80" spans="1:11" ht="25.5" customHeight="1" x14ac:dyDescent="0.15">
      <c r="A80" s="108" t="s">
        <v>236</v>
      </c>
      <c r="B80" s="108">
        <v>2033</v>
      </c>
      <c r="C80" s="144" t="s">
        <v>987</v>
      </c>
      <c r="D80" s="195"/>
      <c r="E80" s="201"/>
      <c r="F80" s="144" t="s">
        <v>305</v>
      </c>
      <c r="G80" s="121" t="s">
        <v>577</v>
      </c>
      <c r="H80" s="163">
        <f>ROUND(H78*100/1000,0)</f>
        <v>211</v>
      </c>
      <c r="I80" s="199"/>
      <c r="K80" s="145"/>
    </row>
    <row r="81" spans="1:11" ht="25.5" customHeight="1" x14ac:dyDescent="0.15">
      <c r="A81" s="108" t="s">
        <v>236</v>
      </c>
      <c r="B81" s="108">
        <v>2034</v>
      </c>
      <c r="C81" s="144" t="s">
        <v>988</v>
      </c>
      <c r="D81" s="195"/>
      <c r="E81" s="201"/>
      <c r="F81" s="144" t="s">
        <v>578</v>
      </c>
      <c r="G81" s="121" t="s">
        <v>591</v>
      </c>
      <c r="H81" s="163">
        <f>ROUND(H78*55/1000,0)</f>
        <v>116</v>
      </c>
      <c r="I81" s="199"/>
      <c r="K81" s="145"/>
    </row>
    <row r="82" spans="1:11" ht="25.5" customHeight="1" x14ac:dyDescent="0.15">
      <c r="A82" s="108" t="s">
        <v>236</v>
      </c>
      <c r="B82" s="108">
        <v>2037</v>
      </c>
      <c r="C82" s="144" t="s">
        <v>989</v>
      </c>
      <c r="D82" s="195"/>
      <c r="E82" s="201"/>
      <c r="F82" s="144" t="s">
        <v>580</v>
      </c>
      <c r="G82" s="121" t="s">
        <v>593</v>
      </c>
      <c r="H82" s="163">
        <f>ROUND(H78*63/1000,0)</f>
        <v>133</v>
      </c>
      <c r="I82" s="199"/>
      <c r="K82" s="145"/>
    </row>
    <row r="83" spans="1:11" ht="25.5" customHeight="1" x14ac:dyDescent="0.15">
      <c r="A83" s="108" t="s">
        <v>236</v>
      </c>
      <c r="B83" s="108">
        <v>2038</v>
      </c>
      <c r="C83" s="144" t="s">
        <v>990</v>
      </c>
      <c r="D83" s="195"/>
      <c r="E83" s="201"/>
      <c r="F83" s="144" t="s">
        <v>582</v>
      </c>
      <c r="G83" s="121" t="s">
        <v>592</v>
      </c>
      <c r="H83" s="163">
        <f>ROUND(H78*42/1000,0)</f>
        <v>89</v>
      </c>
      <c r="I83" s="199"/>
      <c r="K83" s="145"/>
    </row>
    <row r="84" spans="1:11" ht="25.5" customHeight="1" x14ac:dyDescent="0.15">
      <c r="A84" s="108" t="s">
        <v>236</v>
      </c>
      <c r="B84" s="108">
        <v>2039</v>
      </c>
      <c r="C84" s="144" t="s">
        <v>991</v>
      </c>
      <c r="D84" s="195"/>
      <c r="E84" s="201"/>
      <c r="F84" s="144" t="s">
        <v>583</v>
      </c>
      <c r="G84" s="121" t="s">
        <v>584</v>
      </c>
      <c r="H84" s="163">
        <f>ROUND(H78*24/1000,0)</f>
        <v>51</v>
      </c>
      <c r="I84" s="199"/>
      <c r="K84" s="145"/>
    </row>
    <row r="85" spans="1:11" ht="25.5" customHeight="1" x14ac:dyDescent="0.15">
      <c r="A85" s="108" t="s">
        <v>236</v>
      </c>
      <c r="B85" s="108">
        <v>8303</v>
      </c>
      <c r="C85" s="144" t="s">
        <v>992</v>
      </c>
      <c r="D85" s="195"/>
      <c r="E85" s="201"/>
      <c r="F85" s="144" t="s">
        <v>594</v>
      </c>
      <c r="G85" s="142" t="s">
        <v>675</v>
      </c>
      <c r="H85" s="163">
        <v>-21</v>
      </c>
      <c r="I85" s="200"/>
      <c r="K85" s="145"/>
    </row>
    <row r="86" spans="1:11" ht="25.5" customHeight="1" x14ac:dyDescent="0.15">
      <c r="A86" s="108" t="s">
        <v>236</v>
      </c>
      <c r="B86" s="108">
        <v>2231</v>
      </c>
      <c r="C86" s="144" t="s">
        <v>993</v>
      </c>
      <c r="D86" s="195"/>
      <c r="E86" s="195" t="s">
        <v>601</v>
      </c>
      <c r="F86" s="288"/>
      <c r="G86" s="288"/>
      <c r="H86" s="163">
        <f>'Ａ３訪問型【給付制限】60%'!H29*0.9</f>
        <v>69.3</v>
      </c>
      <c r="I86" s="194" t="s">
        <v>446</v>
      </c>
      <c r="K86" s="145"/>
    </row>
    <row r="87" spans="1:11" ht="25.5" customHeight="1" x14ac:dyDescent="0.15">
      <c r="A87" s="108" t="s">
        <v>236</v>
      </c>
      <c r="B87" s="108">
        <v>2232</v>
      </c>
      <c r="C87" s="144" t="s">
        <v>994</v>
      </c>
      <c r="D87" s="195"/>
      <c r="E87" s="195"/>
      <c r="F87" s="144" t="s">
        <v>574</v>
      </c>
      <c r="G87" s="121" t="s">
        <v>590</v>
      </c>
      <c r="H87" s="163">
        <f>ROUND(H86*137/1000,0)</f>
        <v>9</v>
      </c>
      <c r="I87" s="194"/>
      <c r="K87" s="145"/>
    </row>
    <row r="88" spans="1:11" ht="25.5" customHeight="1" x14ac:dyDescent="0.15">
      <c r="A88" s="108" t="s">
        <v>236</v>
      </c>
      <c r="B88" s="108">
        <v>2233</v>
      </c>
      <c r="C88" s="144" t="s">
        <v>995</v>
      </c>
      <c r="D88" s="195"/>
      <c r="E88" s="195"/>
      <c r="F88" s="144" t="s">
        <v>305</v>
      </c>
      <c r="G88" s="121" t="s">
        <v>577</v>
      </c>
      <c r="H88" s="163">
        <f>ROUND(H86*100/1000,0)</f>
        <v>7</v>
      </c>
      <c r="I88" s="194"/>
      <c r="K88" s="145"/>
    </row>
    <row r="89" spans="1:11" ht="25.5" customHeight="1" x14ac:dyDescent="0.15">
      <c r="A89" s="108" t="s">
        <v>236</v>
      </c>
      <c r="B89" s="108">
        <v>2234</v>
      </c>
      <c r="C89" s="144" t="s">
        <v>996</v>
      </c>
      <c r="D89" s="195"/>
      <c r="E89" s="195"/>
      <c r="F89" s="144" t="s">
        <v>578</v>
      </c>
      <c r="G89" s="121" t="s">
        <v>591</v>
      </c>
      <c r="H89" s="163">
        <f>ROUND(H86*55/1000,0)</f>
        <v>4</v>
      </c>
      <c r="I89" s="194"/>
      <c r="K89" s="145"/>
    </row>
    <row r="90" spans="1:11" ht="25.5" customHeight="1" x14ac:dyDescent="0.15">
      <c r="A90" s="108" t="s">
        <v>236</v>
      </c>
      <c r="B90" s="108">
        <v>2237</v>
      </c>
      <c r="C90" s="144" t="s">
        <v>997</v>
      </c>
      <c r="D90" s="195"/>
      <c r="E90" s="195"/>
      <c r="F90" s="144" t="s">
        <v>580</v>
      </c>
      <c r="G90" s="121" t="s">
        <v>593</v>
      </c>
      <c r="H90" s="163">
        <f>ROUND(H86*63/1000,0)</f>
        <v>4</v>
      </c>
      <c r="I90" s="194"/>
      <c r="K90" s="145"/>
    </row>
    <row r="91" spans="1:11" ht="25.5" customHeight="1" x14ac:dyDescent="0.15">
      <c r="A91" s="108" t="s">
        <v>236</v>
      </c>
      <c r="B91" s="108">
        <v>2238</v>
      </c>
      <c r="C91" s="144" t="s">
        <v>998</v>
      </c>
      <c r="D91" s="195"/>
      <c r="E91" s="195"/>
      <c r="F91" s="144" t="s">
        <v>582</v>
      </c>
      <c r="G91" s="121" t="s">
        <v>592</v>
      </c>
      <c r="H91" s="163">
        <f>ROUND(H86*42/1000,0)</f>
        <v>3</v>
      </c>
      <c r="I91" s="194"/>
      <c r="K91" s="145"/>
    </row>
    <row r="92" spans="1:11" ht="25.5" customHeight="1" x14ac:dyDescent="0.15">
      <c r="A92" s="108" t="s">
        <v>236</v>
      </c>
      <c r="B92" s="108">
        <v>2239</v>
      </c>
      <c r="C92" s="144" t="s">
        <v>999</v>
      </c>
      <c r="D92" s="195"/>
      <c r="E92" s="195"/>
      <c r="F92" s="144" t="s">
        <v>583</v>
      </c>
      <c r="G92" s="121" t="s">
        <v>584</v>
      </c>
      <c r="H92" s="163">
        <f>ROUND(H86*24/1000,0)</f>
        <v>2</v>
      </c>
      <c r="I92" s="194"/>
      <c r="K92" s="145"/>
    </row>
    <row r="93" spans="1:11" ht="25.5" customHeight="1" x14ac:dyDescent="0.15">
      <c r="A93" s="108" t="s">
        <v>236</v>
      </c>
      <c r="B93" s="108">
        <v>8304</v>
      </c>
      <c r="C93" s="144" t="s">
        <v>1000</v>
      </c>
      <c r="D93" s="195"/>
      <c r="E93" s="195"/>
      <c r="F93" s="144" t="s">
        <v>594</v>
      </c>
      <c r="G93" s="142" t="s">
        <v>602</v>
      </c>
      <c r="H93" s="163">
        <v>-1</v>
      </c>
      <c r="I93" s="194"/>
      <c r="K93" s="145"/>
    </row>
    <row r="94" spans="1:11" ht="25.5" customHeight="1" x14ac:dyDescent="0.15">
      <c r="A94" s="108" t="s">
        <v>236</v>
      </c>
      <c r="B94" s="108">
        <v>2051</v>
      </c>
      <c r="C94" s="144" t="s">
        <v>1001</v>
      </c>
      <c r="D94" s="195"/>
      <c r="E94" s="195" t="s">
        <v>603</v>
      </c>
      <c r="F94" s="288"/>
      <c r="G94" s="288"/>
      <c r="H94" s="163">
        <f>'Ａ３訪問型【給付制限】60%'!H37*0.9</f>
        <v>3354.3</v>
      </c>
      <c r="I94" s="198" t="s">
        <v>587</v>
      </c>
      <c r="K94" s="145"/>
    </row>
    <row r="95" spans="1:11" ht="25.5" customHeight="1" x14ac:dyDescent="0.15">
      <c r="A95" s="108" t="s">
        <v>236</v>
      </c>
      <c r="B95" s="108">
        <v>2052</v>
      </c>
      <c r="C95" s="144" t="s">
        <v>1002</v>
      </c>
      <c r="D95" s="195"/>
      <c r="E95" s="195"/>
      <c r="F95" s="144" t="s">
        <v>574</v>
      </c>
      <c r="G95" s="121" t="s">
        <v>590</v>
      </c>
      <c r="H95" s="163">
        <f>ROUNDDOWN(H94*137/1000,0)</f>
        <v>459</v>
      </c>
      <c r="I95" s="199"/>
      <c r="K95" s="145"/>
    </row>
    <row r="96" spans="1:11" ht="25.5" customHeight="1" x14ac:dyDescent="0.15">
      <c r="A96" s="108" t="s">
        <v>236</v>
      </c>
      <c r="B96" s="108">
        <v>2053</v>
      </c>
      <c r="C96" s="144" t="s">
        <v>1003</v>
      </c>
      <c r="D96" s="195"/>
      <c r="E96" s="195"/>
      <c r="F96" s="144" t="s">
        <v>305</v>
      </c>
      <c r="G96" s="121" t="s">
        <v>577</v>
      </c>
      <c r="H96" s="163">
        <f>ROUND(H94*100/1000,0)</f>
        <v>335</v>
      </c>
      <c r="I96" s="199"/>
      <c r="K96" s="145"/>
    </row>
    <row r="97" spans="1:11" ht="25.5" customHeight="1" x14ac:dyDescent="0.15">
      <c r="A97" s="108" t="s">
        <v>236</v>
      </c>
      <c r="B97" s="108">
        <v>2054</v>
      </c>
      <c r="C97" s="144" t="s">
        <v>1004</v>
      </c>
      <c r="D97" s="195"/>
      <c r="E97" s="195"/>
      <c r="F97" s="144" t="s">
        <v>578</v>
      </c>
      <c r="G97" s="121" t="s">
        <v>591</v>
      </c>
      <c r="H97" s="163">
        <f>ROUND(H94*55/1000,0)</f>
        <v>184</v>
      </c>
      <c r="I97" s="199"/>
      <c r="K97" s="145"/>
    </row>
    <row r="98" spans="1:11" ht="25.5" customHeight="1" x14ac:dyDescent="0.15">
      <c r="A98" s="108" t="s">
        <v>236</v>
      </c>
      <c r="B98" s="108">
        <v>2057</v>
      </c>
      <c r="C98" s="144" t="s">
        <v>1005</v>
      </c>
      <c r="D98" s="195"/>
      <c r="E98" s="195"/>
      <c r="F98" s="144" t="s">
        <v>580</v>
      </c>
      <c r="G98" s="121" t="s">
        <v>593</v>
      </c>
      <c r="H98" s="163">
        <f>ROUND(H94*63/1000,0)</f>
        <v>211</v>
      </c>
      <c r="I98" s="199"/>
      <c r="K98" s="145"/>
    </row>
    <row r="99" spans="1:11" ht="25.5" customHeight="1" x14ac:dyDescent="0.15">
      <c r="A99" s="108" t="s">
        <v>236</v>
      </c>
      <c r="B99" s="108">
        <v>2058</v>
      </c>
      <c r="C99" s="144" t="s">
        <v>1006</v>
      </c>
      <c r="D99" s="195"/>
      <c r="E99" s="195"/>
      <c r="F99" s="144" t="s">
        <v>582</v>
      </c>
      <c r="G99" s="121" t="s">
        <v>592</v>
      </c>
      <c r="H99" s="163">
        <f>ROUND(H94*42/1000,0)</f>
        <v>141</v>
      </c>
      <c r="I99" s="199"/>
      <c r="K99" s="145"/>
    </row>
    <row r="100" spans="1:11" ht="25.5" customHeight="1" x14ac:dyDescent="0.15">
      <c r="A100" s="108" t="s">
        <v>236</v>
      </c>
      <c r="B100" s="108">
        <v>2059</v>
      </c>
      <c r="C100" s="144" t="s">
        <v>1007</v>
      </c>
      <c r="D100" s="195"/>
      <c r="E100" s="195"/>
      <c r="F100" s="144" t="s">
        <v>583</v>
      </c>
      <c r="G100" s="121" t="s">
        <v>584</v>
      </c>
      <c r="H100" s="163">
        <v>80</v>
      </c>
      <c r="I100" s="199"/>
      <c r="K100" s="145"/>
    </row>
    <row r="101" spans="1:11" ht="25.5" customHeight="1" x14ac:dyDescent="0.15">
      <c r="A101" s="108" t="s">
        <v>236</v>
      </c>
      <c r="B101" s="108">
        <v>8305</v>
      </c>
      <c r="C101" s="144" t="s">
        <v>1008</v>
      </c>
      <c r="D101" s="195"/>
      <c r="E101" s="195"/>
      <c r="F101" s="144" t="s">
        <v>594</v>
      </c>
      <c r="G101" s="142" t="s">
        <v>676</v>
      </c>
      <c r="H101" s="163">
        <v>-34</v>
      </c>
      <c r="I101" s="200"/>
      <c r="K101" s="145"/>
    </row>
    <row r="102" spans="1:11" ht="25.5" customHeight="1" x14ac:dyDescent="0.15">
      <c r="A102" s="108" t="s">
        <v>236</v>
      </c>
      <c r="B102" s="108">
        <v>2251</v>
      </c>
      <c r="C102" s="144" t="s">
        <v>1009</v>
      </c>
      <c r="D102" s="195"/>
      <c r="E102" s="287" t="s">
        <v>605</v>
      </c>
      <c r="F102" s="288"/>
      <c r="G102" s="288"/>
      <c r="H102" s="163">
        <f>'Ａ３訪問型【給付制限】60%'!H45*0.9</f>
        <v>110.7</v>
      </c>
      <c r="I102" s="194" t="s">
        <v>446</v>
      </c>
      <c r="K102" s="145"/>
    </row>
    <row r="103" spans="1:11" ht="25.5" customHeight="1" x14ac:dyDescent="0.15">
      <c r="A103" s="108" t="s">
        <v>236</v>
      </c>
      <c r="B103" s="108">
        <v>2252</v>
      </c>
      <c r="C103" s="144" t="s">
        <v>1010</v>
      </c>
      <c r="D103" s="195"/>
      <c r="E103" s="287"/>
      <c r="F103" s="144" t="s">
        <v>574</v>
      </c>
      <c r="G103" s="121" t="s">
        <v>590</v>
      </c>
      <c r="H103" s="163">
        <f>ROUND(H102*137/1000,0)</f>
        <v>15</v>
      </c>
      <c r="I103" s="194"/>
      <c r="K103" s="145"/>
    </row>
    <row r="104" spans="1:11" ht="25.5" customHeight="1" x14ac:dyDescent="0.15">
      <c r="A104" s="108" t="s">
        <v>236</v>
      </c>
      <c r="B104" s="108">
        <v>2253</v>
      </c>
      <c r="C104" s="144" t="s">
        <v>1011</v>
      </c>
      <c r="D104" s="195"/>
      <c r="E104" s="287"/>
      <c r="F104" s="144" t="s">
        <v>305</v>
      </c>
      <c r="G104" s="121" t="s">
        <v>577</v>
      </c>
      <c r="H104" s="163">
        <f>ROUND(H102*100/1000,0)</f>
        <v>11</v>
      </c>
      <c r="I104" s="194"/>
      <c r="K104" s="145"/>
    </row>
    <row r="105" spans="1:11" ht="25.5" customHeight="1" x14ac:dyDescent="0.15">
      <c r="A105" s="108" t="s">
        <v>236</v>
      </c>
      <c r="B105" s="108">
        <v>2254</v>
      </c>
      <c r="C105" s="144" t="s">
        <v>1012</v>
      </c>
      <c r="D105" s="195"/>
      <c r="E105" s="287"/>
      <c r="F105" s="144" t="s">
        <v>578</v>
      </c>
      <c r="G105" s="121" t="s">
        <v>591</v>
      </c>
      <c r="H105" s="163">
        <f>ROUND(H102*55/1000,0)</f>
        <v>6</v>
      </c>
      <c r="I105" s="194"/>
      <c r="K105" s="145"/>
    </row>
    <row r="106" spans="1:11" ht="25.5" customHeight="1" x14ac:dyDescent="0.15">
      <c r="A106" s="108" t="s">
        <v>236</v>
      </c>
      <c r="B106" s="108">
        <v>2257</v>
      </c>
      <c r="C106" s="144" t="s">
        <v>1013</v>
      </c>
      <c r="D106" s="195"/>
      <c r="E106" s="287"/>
      <c r="F106" s="144" t="s">
        <v>580</v>
      </c>
      <c r="G106" s="121" t="s">
        <v>593</v>
      </c>
      <c r="H106" s="163">
        <f>ROUND(H102*63/1000,0)</f>
        <v>7</v>
      </c>
      <c r="I106" s="194"/>
      <c r="K106" s="145"/>
    </row>
    <row r="107" spans="1:11" ht="25.5" customHeight="1" x14ac:dyDescent="0.15">
      <c r="A107" s="108" t="s">
        <v>236</v>
      </c>
      <c r="B107" s="108">
        <v>2258</v>
      </c>
      <c r="C107" s="144" t="s">
        <v>1014</v>
      </c>
      <c r="D107" s="195"/>
      <c r="E107" s="287"/>
      <c r="F107" s="144" t="s">
        <v>582</v>
      </c>
      <c r="G107" s="121" t="s">
        <v>592</v>
      </c>
      <c r="H107" s="163">
        <f>ROUND(H102*42/1000,0)</f>
        <v>5</v>
      </c>
      <c r="I107" s="194"/>
      <c r="K107" s="145"/>
    </row>
    <row r="108" spans="1:11" ht="25.5" customHeight="1" x14ac:dyDescent="0.15">
      <c r="A108" s="108" t="s">
        <v>236</v>
      </c>
      <c r="B108" s="108">
        <v>2259</v>
      </c>
      <c r="C108" s="144" t="s">
        <v>1015</v>
      </c>
      <c r="D108" s="195"/>
      <c r="E108" s="287"/>
      <c r="F108" s="144" t="s">
        <v>583</v>
      </c>
      <c r="G108" s="121" t="s">
        <v>584</v>
      </c>
      <c r="H108" s="163">
        <f>ROUND(H102*24/1000,0)</f>
        <v>3</v>
      </c>
      <c r="I108" s="194"/>
      <c r="K108" s="145"/>
    </row>
    <row r="109" spans="1:11" ht="25.5" customHeight="1" x14ac:dyDescent="0.15">
      <c r="A109" s="108" t="s">
        <v>236</v>
      </c>
      <c r="B109" s="108">
        <v>8306</v>
      </c>
      <c r="C109" s="144" t="s">
        <v>1016</v>
      </c>
      <c r="D109" s="195"/>
      <c r="E109" s="287"/>
      <c r="F109" s="144" t="s">
        <v>594</v>
      </c>
      <c r="G109" s="142" t="s">
        <v>602</v>
      </c>
      <c r="H109" s="163">
        <v>-1</v>
      </c>
      <c r="I109" s="194"/>
      <c r="K109" s="145"/>
    </row>
    <row r="110" spans="1:11" ht="25.5" customHeight="1" x14ac:dyDescent="0.15">
      <c r="A110" s="74"/>
      <c r="B110" s="74"/>
      <c r="C110" s="84"/>
      <c r="D110" s="95"/>
      <c r="E110" s="153"/>
      <c r="F110" s="84"/>
      <c r="G110" s="151"/>
      <c r="H110" s="154"/>
      <c r="I110" s="74"/>
      <c r="K110" s="145"/>
    </row>
    <row r="111" spans="1:11" ht="25.5" customHeight="1" x14ac:dyDescent="0.15">
      <c r="A111" s="75" t="s">
        <v>631</v>
      </c>
      <c r="B111" s="74"/>
      <c r="C111" s="84"/>
      <c r="D111" s="95"/>
      <c r="E111" s="153"/>
      <c r="F111" s="84"/>
      <c r="G111" s="151"/>
      <c r="H111" s="154"/>
      <c r="I111" s="74"/>
      <c r="K111" s="145"/>
    </row>
    <row r="112" spans="1:11" ht="25.5" customHeight="1" x14ac:dyDescent="0.15">
      <c r="A112" s="222" t="s">
        <v>2</v>
      </c>
      <c r="B112" s="222"/>
      <c r="C112" s="301" t="s">
        <v>3</v>
      </c>
      <c r="D112" s="301" t="s">
        <v>4</v>
      </c>
      <c r="E112" s="301"/>
      <c r="F112" s="301"/>
      <c r="G112" s="301"/>
      <c r="H112" s="299" t="s">
        <v>1024</v>
      </c>
      <c r="I112" s="301" t="s">
        <v>8</v>
      </c>
      <c r="K112" s="145"/>
    </row>
    <row r="113" spans="1:11" ht="25.5" customHeight="1" x14ac:dyDescent="0.15">
      <c r="A113" s="117" t="s">
        <v>0</v>
      </c>
      <c r="B113" s="117" t="s">
        <v>1</v>
      </c>
      <c r="C113" s="301"/>
      <c r="D113" s="301"/>
      <c r="E113" s="301"/>
      <c r="F113" s="301"/>
      <c r="G113" s="301"/>
      <c r="H113" s="300"/>
      <c r="I113" s="301"/>
      <c r="K113" s="145"/>
    </row>
    <row r="114" spans="1:11" ht="25.5" customHeight="1" x14ac:dyDescent="0.15">
      <c r="A114" s="283" t="s">
        <v>391</v>
      </c>
      <c r="B114" s="284"/>
      <c r="C114" s="284"/>
      <c r="D114" s="284"/>
      <c r="E114" s="284"/>
      <c r="F114" s="284"/>
      <c r="G114" s="284"/>
      <c r="H114" s="284"/>
      <c r="I114" s="286"/>
      <c r="K114" s="145"/>
    </row>
    <row r="115" spans="1:11" ht="25.5" customHeight="1" x14ac:dyDescent="0.15">
      <c r="A115" s="108" t="s">
        <v>236</v>
      </c>
      <c r="B115" s="108">
        <v>2111</v>
      </c>
      <c r="C115" s="144" t="s">
        <v>625</v>
      </c>
      <c r="D115" s="195" t="s">
        <v>588</v>
      </c>
      <c r="E115" s="194" t="s">
        <v>589</v>
      </c>
      <c r="F115" s="288"/>
      <c r="G115" s="288"/>
      <c r="H115" s="143">
        <f>'Ａ３訪問型【給付制限】60%'!$H5*0.85</f>
        <v>999.6</v>
      </c>
      <c r="I115" s="198" t="s">
        <v>587</v>
      </c>
      <c r="K115" s="145"/>
    </row>
    <row r="116" spans="1:11" ht="25.5" customHeight="1" x14ac:dyDescent="0.15">
      <c r="A116" s="108" t="s">
        <v>236</v>
      </c>
      <c r="B116" s="108">
        <v>2112</v>
      </c>
      <c r="C116" s="144" t="s">
        <v>626</v>
      </c>
      <c r="D116" s="195"/>
      <c r="E116" s="194"/>
      <c r="F116" s="144" t="s">
        <v>574</v>
      </c>
      <c r="G116" s="121" t="s">
        <v>590</v>
      </c>
      <c r="H116" s="114">
        <f>ROUND(H115*137/1000,0)</f>
        <v>137</v>
      </c>
      <c r="I116" s="199"/>
      <c r="K116" s="145"/>
    </row>
    <row r="117" spans="1:11" ht="25.5" customHeight="1" x14ac:dyDescent="0.15">
      <c r="A117" s="108" t="s">
        <v>236</v>
      </c>
      <c r="B117" s="108">
        <v>2113</v>
      </c>
      <c r="C117" s="144" t="s">
        <v>627</v>
      </c>
      <c r="D117" s="195"/>
      <c r="E117" s="194"/>
      <c r="F117" s="144" t="s">
        <v>305</v>
      </c>
      <c r="G117" s="121" t="s">
        <v>577</v>
      </c>
      <c r="H117" s="114">
        <f>ROUND(H115*100/1000,0)</f>
        <v>100</v>
      </c>
      <c r="I117" s="199"/>
      <c r="K117" s="145"/>
    </row>
    <row r="118" spans="1:11" ht="25.5" customHeight="1" x14ac:dyDescent="0.15">
      <c r="A118" s="108" t="s">
        <v>236</v>
      </c>
      <c r="B118" s="108">
        <v>2114</v>
      </c>
      <c r="C118" s="144" t="s">
        <v>628</v>
      </c>
      <c r="D118" s="195"/>
      <c r="E118" s="194"/>
      <c r="F118" s="144" t="s">
        <v>578</v>
      </c>
      <c r="G118" s="121" t="s">
        <v>591</v>
      </c>
      <c r="H118" s="114">
        <f>ROUND(H115*55/1000,0)</f>
        <v>55</v>
      </c>
      <c r="I118" s="199"/>
      <c r="K118" s="145"/>
    </row>
    <row r="119" spans="1:11" ht="25.5" customHeight="1" x14ac:dyDescent="0.15">
      <c r="A119" s="108" t="s">
        <v>236</v>
      </c>
      <c r="B119" s="108">
        <v>2115</v>
      </c>
      <c r="C119" s="144" t="s">
        <v>629</v>
      </c>
      <c r="D119" s="195"/>
      <c r="E119" s="194"/>
      <c r="F119" s="144" t="s">
        <v>580</v>
      </c>
      <c r="G119" s="121" t="s">
        <v>593</v>
      </c>
      <c r="H119" s="114">
        <f>ROUND(H115*63/1000,0)</f>
        <v>63</v>
      </c>
      <c r="I119" s="199"/>
      <c r="K119" s="145"/>
    </row>
    <row r="120" spans="1:11" ht="25.5" customHeight="1" x14ac:dyDescent="0.15">
      <c r="A120" s="108" t="s">
        <v>236</v>
      </c>
      <c r="B120" s="108">
        <v>2116</v>
      </c>
      <c r="C120" s="144" t="s">
        <v>630</v>
      </c>
      <c r="D120" s="195"/>
      <c r="E120" s="194"/>
      <c r="F120" s="144" t="s">
        <v>582</v>
      </c>
      <c r="G120" s="121" t="s">
        <v>592</v>
      </c>
      <c r="H120" s="114">
        <f>ROUND(H115*42/1000,0)</f>
        <v>42</v>
      </c>
      <c r="I120" s="199"/>
      <c r="K120" s="145"/>
    </row>
    <row r="121" spans="1:11" ht="25.5" customHeight="1" x14ac:dyDescent="0.15">
      <c r="A121" s="108" t="s">
        <v>236</v>
      </c>
      <c r="B121" s="108">
        <v>2117</v>
      </c>
      <c r="C121" s="144" t="s">
        <v>633</v>
      </c>
      <c r="D121" s="195"/>
      <c r="E121" s="194"/>
      <c r="F121" s="144" t="s">
        <v>583</v>
      </c>
      <c r="G121" s="121" t="s">
        <v>584</v>
      </c>
      <c r="H121" s="114">
        <f>ROUND(H115*24/1000,0)</f>
        <v>24</v>
      </c>
      <c r="I121" s="199"/>
      <c r="K121" s="145"/>
    </row>
    <row r="122" spans="1:11" ht="25.5" customHeight="1" x14ac:dyDescent="0.15">
      <c r="A122" s="108" t="s">
        <v>236</v>
      </c>
      <c r="B122" s="108">
        <v>8401</v>
      </c>
      <c r="C122" s="112" t="s">
        <v>632</v>
      </c>
      <c r="D122" s="195"/>
      <c r="E122" s="194"/>
      <c r="F122" s="144" t="s">
        <v>594</v>
      </c>
      <c r="G122" s="142" t="s">
        <v>677</v>
      </c>
      <c r="H122" s="163">
        <v>-10</v>
      </c>
      <c r="I122" s="200"/>
      <c r="K122" s="145"/>
    </row>
    <row r="123" spans="1:11" ht="25.5" customHeight="1" x14ac:dyDescent="0.15">
      <c r="A123" s="108" t="s">
        <v>236</v>
      </c>
      <c r="B123" s="108">
        <v>2121</v>
      </c>
      <c r="C123" s="144" t="s">
        <v>634</v>
      </c>
      <c r="D123" s="195"/>
      <c r="E123" s="195" t="s">
        <v>596</v>
      </c>
      <c r="F123" s="302"/>
      <c r="G123" s="303"/>
      <c r="H123" s="143">
        <f>'Ａ３訪問型【給付制限】60%'!$H13*0.85</f>
        <v>33.15</v>
      </c>
      <c r="I123" s="194" t="s">
        <v>446</v>
      </c>
      <c r="K123" s="145"/>
    </row>
    <row r="124" spans="1:11" ht="25.5" customHeight="1" x14ac:dyDescent="0.15">
      <c r="A124" s="108" t="s">
        <v>236</v>
      </c>
      <c r="B124" s="108">
        <v>2122</v>
      </c>
      <c r="C124" s="144" t="s">
        <v>635</v>
      </c>
      <c r="D124" s="195"/>
      <c r="E124" s="195"/>
      <c r="F124" s="144" t="s">
        <v>574</v>
      </c>
      <c r="G124" s="142" t="s">
        <v>590</v>
      </c>
      <c r="H124" s="114">
        <f>ROUND(H123*137/1000,0)</f>
        <v>5</v>
      </c>
      <c r="I124" s="194"/>
      <c r="K124" s="145"/>
    </row>
    <row r="125" spans="1:11" ht="25.5" customHeight="1" x14ac:dyDescent="0.15">
      <c r="A125" s="108" t="s">
        <v>236</v>
      </c>
      <c r="B125" s="108">
        <v>2123</v>
      </c>
      <c r="C125" s="144" t="s">
        <v>636</v>
      </c>
      <c r="D125" s="195"/>
      <c r="E125" s="195"/>
      <c r="F125" s="144" t="s">
        <v>305</v>
      </c>
      <c r="G125" s="142" t="s">
        <v>577</v>
      </c>
      <c r="H125" s="114">
        <f>ROUND(H123*100/1000,0)</f>
        <v>3</v>
      </c>
      <c r="I125" s="194"/>
      <c r="K125" s="145"/>
    </row>
    <row r="126" spans="1:11" ht="25.5" customHeight="1" x14ac:dyDescent="0.15">
      <c r="A126" s="108" t="s">
        <v>236</v>
      </c>
      <c r="B126" s="108">
        <v>2124</v>
      </c>
      <c r="C126" s="144" t="s">
        <v>637</v>
      </c>
      <c r="D126" s="195"/>
      <c r="E126" s="195"/>
      <c r="F126" s="144" t="s">
        <v>578</v>
      </c>
      <c r="G126" s="142" t="s">
        <v>591</v>
      </c>
      <c r="H126" s="114">
        <f>ROUND(H123*55/1000,0)</f>
        <v>2</v>
      </c>
      <c r="I126" s="194"/>
      <c r="K126" s="145"/>
    </row>
    <row r="127" spans="1:11" ht="25.5" customHeight="1" x14ac:dyDescent="0.15">
      <c r="A127" s="108" t="s">
        <v>236</v>
      </c>
      <c r="B127" s="108">
        <v>2125</v>
      </c>
      <c r="C127" s="144" t="s">
        <v>638</v>
      </c>
      <c r="D127" s="195"/>
      <c r="E127" s="195"/>
      <c r="F127" s="144" t="s">
        <v>580</v>
      </c>
      <c r="G127" s="142" t="s">
        <v>593</v>
      </c>
      <c r="H127" s="114">
        <f>ROUND(H123*63/1000,0)</f>
        <v>2</v>
      </c>
      <c r="I127" s="194"/>
      <c r="K127" s="145"/>
    </row>
    <row r="128" spans="1:11" ht="25.5" customHeight="1" x14ac:dyDescent="0.15">
      <c r="A128" s="108" t="s">
        <v>236</v>
      </c>
      <c r="B128" s="108">
        <v>2126</v>
      </c>
      <c r="C128" s="144" t="s">
        <v>639</v>
      </c>
      <c r="D128" s="195"/>
      <c r="E128" s="195"/>
      <c r="F128" s="144" t="s">
        <v>582</v>
      </c>
      <c r="G128" s="142" t="s">
        <v>597</v>
      </c>
      <c r="H128" s="114">
        <f>ROUND(H123*42/1000,0)</f>
        <v>1</v>
      </c>
      <c r="I128" s="194"/>
      <c r="K128" s="145"/>
    </row>
    <row r="129" spans="1:11" ht="25.5" customHeight="1" x14ac:dyDescent="0.15">
      <c r="A129" s="108" t="s">
        <v>236</v>
      </c>
      <c r="B129" s="108">
        <v>2127</v>
      </c>
      <c r="C129" s="144" t="s">
        <v>640</v>
      </c>
      <c r="D129" s="195"/>
      <c r="E129" s="195"/>
      <c r="F129" s="144" t="s">
        <v>583</v>
      </c>
      <c r="G129" s="142" t="s">
        <v>584</v>
      </c>
      <c r="H129" s="114">
        <f>ROUND(H123*24/1000,0)</f>
        <v>1</v>
      </c>
      <c r="I129" s="194"/>
      <c r="K129" s="145"/>
    </row>
    <row r="130" spans="1:11" ht="25.5" customHeight="1" x14ac:dyDescent="0.15">
      <c r="A130" s="108" t="s">
        <v>236</v>
      </c>
      <c r="B130" s="108">
        <v>8402</v>
      </c>
      <c r="C130" s="144" t="s">
        <v>641</v>
      </c>
      <c r="D130" s="195"/>
      <c r="E130" s="195"/>
      <c r="F130" s="144" t="s">
        <v>594</v>
      </c>
      <c r="G130" s="142" t="s">
        <v>598</v>
      </c>
      <c r="H130" s="163">
        <v>-1</v>
      </c>
      <c r="I130" s="194"/>
      <c r="K130" s="145"/>
    </row>
    <row r="131" spans="1:11" ht="25.5" customHeight="1" x14ac:dyDescent="0.15">
      <c r="A131" s="108" t="s">
        <v>236</v>
      </c>
      <c r="B131" s="108">
        <v>2131</v>
      </c>
      <c r="C131" s="144" t="s">
        <v>642</v>
      </c>
      <c r="D131" s="195"/>
      <c r="E131" s="201" t="s">
        <v>599</v>
      </c>
      <c r="F131" s="288"/>
      <c r="G131" s="288"/>
      <c r="H131" s="143">
        <f>'Ａ３訪問型【給付制限】60%'!$H21*0.85</f>
        <v>1996.6499999999999</v>
      </c>
      <c r="I131" s="198" t="s">
        <v>587</v>
      </c>
      <c r="K131" s="145"/>
    </row>
    <row r="132" spans="1:11" ht="25.5" customHeight="1" x14ac:dyDescent="0.15">
      <c r="A132" s="108" t="s">
        <v>236</v>
      </c>
      <c r="B132" s="108">
        <v>2132</v>
      </c>
      <c r="C132" s="144" t="s">
        <v>643</v>
      </c>
      <c r="D132" s="195"/>
      <c r="E132" s="201"/>
      <c r="F132" s="144" t="s">
        <v>574</v>
      </c>
      <c r="G132" s="121" t="s">
        <v>590</v>
      </c>
      <c r="H132" s="114">
        <f>ROUND(H131*137/1000,0)</f>
        <v>274</v>
      </c>
      <c r="I132" s="199"/>
      <c r="K132" s="145"/>
    </row>
    <row r="133" spans="1:11" ht="25.5" customHeight="1" x14ac:dyDescent="0.15">
      <c r="A133" s="108" t="s">
        <v>236</v>
      </c>
      <c r="B133" s="108">
        <v>2133</v>
      </c>
      <c r="C133" s="144" t="s">
        <v>644</v>
      </c>
      <c r="D133" s="195"/>
      <c r="E133" s="201"/>
      <c r="F133" s="144" t="s">
        <v>305</v>
      </c>
      <c r="G133" s="121" t="s">
        <v>577</v>
      </c>
      <c r="H133" s="114">
        <f>ROUND(H131*100/1000,0)</f>
        <v>200</v>
      </c>
      <c r="I133" s="199"/>
      <c r="K133" s="145"/>
    </row>
    <row r="134" spans="1:11" ht="25.5" customHeight="1" x14ac:dyDescent="0.15">
      <c r="A134" s="108" t="s">
        <v>236</v>
      </c>
      <c r="B134" s="108">
        <v>2134</v>
      </c>
      <c r="C134" s="144" t="s">
        <v>645</v>
      </c>
      <c r="D134" s="195"/>
      <c r="E134" s="201"/>
      <c r="F134" s="144" t="s">
        <v>578</v>
      </c>
      <c r="G134" s="121" t="s">
        <v>591</v>
      </c>
      <c r="H134" s="114">
        <f>ROUND(H131*55/1000,0)</f>
        <v>110</v>
      </c>
      <c r="I134" s="199"/>
      <c r="K134" s="145"/>
    </row>
    <row r="135" spans="1:11" ht="25.5" customHeight="1" x14ac:dyDescent="0.15">
      <c r="A135" s="108" t="s">
        <v>236</v>
      </c>
      <c r="B135" s="108">
        <v>2135</v>
      </c>
      <c r="C135" s="144" t="s">
        <v>646</v>
      </c>
      <c r="D135" s="195"/>
      <c r="E135" s="201"/>
      <c r="F135" s="144" t="s">
        <v>580</v>
      </c>
      <c r="G135" s="121" t="s">
        <v>593</v>
      </c>
      <c r="H135" s="114">
        <f>ROUND(H131*63/1000,0)</f>
        <v>126</v>
      </c>
      <c r="I135" s="199"/>
      <c r="K135" s="145"/>
    </row>
    <row r="136" spans="1:11" ht="25.5" customHeight="1" x14ac:dyDescent="0.15">
      <c r="A136" s="108" t="s">
        <v>236</v>
      </c>
      <c r="B136" s="108">
        <v>2136</v>
      </c>
      <c r="C136" s="144" t="s">
        <v>647</v>
      </c>
      <c r="D136" s="195"/>
      <c r="E136" s="201"/>
      <c r="F136" s="144" t="s">
        <v>582</v>
      </c>
      <c r="G136" s="121" t="s">
        <v>592</v>
      </c>
      <c r="H136" s="114">
        <f>ROUND(H131*42/1000,0)</f>
        <v>84</v>
      </c>
      <c r="I136" s="199"/>
      <c r="K136" s="145"/>
    </row>
    <row r="137" spans="1:11" ht="25.5" customHeight="1" x14ac:dyDescent="0.15">
      <c r="A137" s="108" t="s">
        <v>236</v>
      </c>
      <c r="B137" s="108">
        <v>2137</v>
      </c>
      <c r="C137" s="144" t="s">
        <v>648</v>
      </c>
      <c r="D137" s="195"/>
      <c r="E137" s="201"/>
      <c r="F137" s="144" t="s">
        <v>583</v>
      </c>
      <c r="G137" s="121" t="s">
        <v>584</v>
      </c>
      <c r="H137" s="114">
        <f>ROUND(H131*24/1000,0)</f>
        <v>48</v>
      </c>
      <c r="I137" s="199"/>
      <c r="K137" s="145"/>
    </row>
    <row r="138" spans="1:11" ht="25.5" customHeight="1" x14ac:dyDescent="0.15">
      <c r="A138" s="108" t="s">
        <v>236</v>
      </c>
      <c r="B138" s="108">
        <v>8403</v>
      </c>
      <c r="C138" s="144" t="s">
        <v>649</v>
      </c>
      <c r="D138" s="195"/>
      <c r="E138" s="201"/>
      <c r="F138" s="144" t="s">
        <v>594</v>
      </c>
      <c r="G138" s="142" t="s">
        <v>678</v>
      </c>
      <c r="H138" s="163">
        <v>-20</v>
      </c>
      <c r="I138" s="200"/>
      <c r="K138" s="145"/>
    </row>
    <row r="139" spans="1:11" ht="25.5" customHeight="1" x14ac:dyDescent="0.15">
      <c r="A139" s="108" t="s">
        <v>236</v>
      </c>
      <c r="B139" s="108">
        <v>2141</v>
      </c>
      <c r="C139" s="144" t="s">
        <v>650</v>
      </c>
      <c r="D139" s="195"/>
      <c r="E139" s="195" t="s">
        <v>601</v>
      </c>
      <c r="F139" s="288"/>
      <c r="G139" s="288"/>
      <c r="H139" s="143">
        <f>'Ａ３訪問型【給付制限】60%'!$H29*0.85</f>
        <v>65.45</v>
      </c>
      <c r="I139" s="194" t="s">
        <v>446</v>
      </c>
      <c r="K139" s="145"/>
    </row>
    <row r="140" spans="1:11" ht="25.5" customHeight="1" x14ac:dyDescent="0.15">
      <c r="A140" s="108" t="s">
        <v>236</v>
      </c>
      <c r="B140" s="108">
        <v>2142</v>
      </c>
      <c r="C140" s="144" t="s">
        <v>651</v>
      </c>
      <c r="D140" s="195"/>
      <c r="E140" s="195"/>
      <c r="F140" s="144" t="s">
        <v>574</v>
      </c>
      <c r="G140" s="121" t="s">
        <v>590</v>
      </c>
      <c r="H140" s="114">
        <f>ROUND(H139*137/1000,0)</f>
        <v>9</v>
      </c>
      <c r="I140" s="194"/>
      <c r="K140" s="145"/>
    </row>
    <row r="141" spans="1:11" ht="25.5" customHeight="1" x14ac:dyDescent="0.15">
      <c r="A141" s="108" t="s">
        <v>236</v>
      </c>
      <c r="B141" s="108">
        <v>2143</v>
      </c>
      <c r="C141" s="144" t="s">
        <v>652</v>
      </c>
      <c r="D141" s="195"/>
      <c r="E141" s="195"/>
      <c r="F141" s="144" t="s">
        <v>305</v>
      </c>
      <c r="G141" s="121" t="s">
        <v>577</v>
      </c>
      <c r="H141" s="114">
        <f>ROUND(H139*100/1000,0)</f>
        <v>7</v>
      </c>
      <c r="I141" s="194"/>
      <c r="K141" s="145"/>
    </row>
    <row r="142" spans="1:11" ht="25.5" customHeight="1" x14ac:dyDescent="0.15">
      <c r="A142" s="108" t="s">
        <v>236</v>
      </c>
      <c r="B142" s="108">
        <v>2144</v>
      </c>
      <c r="C142" s="144" t="s">
        <v>653</v>
      </c>
      <c r="D142" s="195"/>
      <c r="E142" s="195"/>
      <c r="F142" s="144" t="s">
        <v>578</v>
      </c>
      <c r="G142" s="121" t="s">
        <v>591</v>
      </c>
      <c r="H142" s="114">
        <f>ROUND(H139*55/1000,0)</f>
        <v>4</v>
      </c>
      <c r="I142" s="194"/>
      <c r="K142" s="145"/>
    </row>
    <row r="143" spans="1:11" ht="25.5" customHeight="1" x14ac:dyDescent="0.15">
      <c r="A143" s="108" t="s">
        <v>236</v>
      </c>
      <c r="B143" s="108">
        <v>2145</v>
      </c>
      <c r="C143" s="144" t="s">
        <v>654</v>
      </c>
      <c r="D143" s="195"/>
      <c r="E143" s="195"/>
      <c r="F143" s="144" t="s">
        <v>580</v>
      </c>
      <c r="G143" s="121" t="s">
        <v>593</v>
      </c>
      <c r="H143" s="114">
        <f>ROUND(H139*63/1000,0)</f>
        <v>4</v>
      </c>
      <c r="I143" s="194"/>
      <c r="K143" s="145"/>
    </row>
    <row r="144" spans="1:11" ht="25.5" customHeight="1" x14ac:dyDescent="0.15">
      <c r="A144" s="108" t="s">
        <v>236</v>
      </c>
      <c r="B144" s="108">
        <v>2146</v>
      </c>
      <c r="C144" s="144" t="s">
        <v>655</v>
      </c>
      <c r="D144" s="195"/>
      <c r="E144" s="195"/>
      <c r="F144" s="144" t="s">
        <v>582</v>
      </c>
      <c r="G144" s="121" t="s">
        <v>592</v>
      </c>
      <c r="H144" s="114">
        <f>ROUND(H139*42/1000,0)</f>
        <v>3</v>
      </c>
      <c r="I144" s="194"/>
      <c r="K144" s="145"/>
    </row>
    <row r="145" spans="1:11" ht="25.5" customHeight="1" x14ac:dyDescent="0.15">
      <c r="A145" s="108" t="s">
        <v>236</v>
      </c>
      <c r="B145" s="108">
        <v>2147</v>
      </c>
      <c r="C145" s="144" t="s">
        <v>656</v>
      </c>
      <c r="D145" s="195"/>
      <c r="E145" s="195"/>
      <c r="F145" s="144" t="s">
        <v>583</v>
      </c>
      <c r="G145" s="121" t="s">
        <v>584</v>
      </c>
      <c r="H145" s="114">
        <f>ROUND(H139*24/1000,0)</f>
        <v>2</v>
      </c>
      <c r="I145" s="194"/>
      <c r="K145" s="145"/>
    </row>
    <row r="146" spans="1:11" ht="25.5" customHeight="1" x14ac:dyDescent="0.15">
      <c r="A146" s="108" t="s">
        <v>236</v>
      </c>
      <c r="B146" s="108">
        <v>8404</v>
      </c>
      <c r="C146" s="144" t="s">
        <v>657</v>
      </c>
      <c r="D146" s="195"/>
      <c r="E146" s="195"/>
      <c r="F146" s="144" t="s">
        <v>594</v>
      </c>
      <c r="G146" s="142" t="s">
        <v>602</v>
      </c>
      <c r="H146" s="163">
        <v>-1</v>
      </c>
      <c r="I146" s="194"/>
      <c r="K146" s="145"/>
    </row>
    <row r="147" spans="1:11" ht="25.5" customHeight="1" x14ac:dyDescent="0.15">
      <c r="A147" s="108" t="s">
        <v>236</v>
      </c>
      <c r="B147" s="108">
        <v>2151</v>
      </c>
      <c r="C147" s="144" t="s">
        <v>658</v>
      </c>
      <c r="D147" s="195"/>
      <c r="E147" s="195" t="s">
        <v>603</v>
      </c>
      <c r="F147" s="288"/>
      <c r="G147" s="288"/>
      <c r="H147" s="143">
        <f>'Ａ３訪問型【給付制限】60%'!$H37*0.85</f>
        <v>3167.95</v>
      </c>
      <c r="I147" s="198" t="s">
        <v>587</v>
      </c>
      <c r="K147" s="145"/>
    </row>
    <row r="148" spans="1:11" ht="25.5" customHeight="1" x14ac:dyDescent="0.15">
      <c r="A148" s="108" t="s">
        <v>236</v>
      </c>
      <c r="B148" s="108">
        <v>2152</v>
      </c>
      <c r="C148" s="144" t="s">
        <v>659</v>
      </c>
      <c r="D148" s="195"/>
      <c r="E148" s="195"/>
      <c r="F148" s="144" t="s">
        <v>574</v>
      </c>
      <c r="G148" s="121" t="s">
        <v>590</v>
      </c>
      <c r="H148" s="114">
        <f>ROUND(H147*137/1000,0)</f>
        <v>434</v>
      </c>
      <c r="I148" s="199"/>
      <c r="K148" s="145"/>
    </row>
    <row r="149" spans="1:11" ht="25.5" customHeight="1" x14ac:dyDescent="0.15">
      <c r="A149" s="108" t="s">
        <v>236</v>
      </c>
      <c r="B149" s="108">
        <v>2153</v>
      </c>
      <c r="C149" s="144" t="s">
        <v>660</v>
      </c>
      <c r="D149" s="195"/>
      <c r="E149" s="195"/>
      <c r="F149" s="144" t="s">
        <v>305</v>
      </c>
      <c r="G149" s="121" t="s">
        <v>577</v>
      </c>
      <c r="H149" s="114">
        <f>ROUND(H147*100/1000,0)</f>
        <v>317</v>
      </c>
      <c r="I149" s="199"/>
      <c r="K149" s="145"/>
    </row>
    <row r="150" spans="1:11" ht="25.5" customHeight="1" x14ac:dyDescent="0.15">
      <c r="A150" s="108" t="s">
        <v>236</v>
      </c>
      <c r="B150" s="108">
        <v>2154</v>
      </c>
      <c r="C150" s="144" t="s">
        <v>661</v>
      </c>
      <c r="D150" s="195"/>
      <c r="E150" s="195"/>
      <c r="F150" s="144" t="s">
        <v>578</v>
      </c>
      <c r="G150" s="121" t="s">
        <v>591</v>
      </c>
      <c r="H150" s="114">
        <f>ROUND(H147*55/1000,0)</f>
        <v>174</v>
      </c>
      <c r="I150" s="199"/>
      <c r="K150" s="145"/>
    </row>
    <row r="151" spans="1:11" ht="25.5" customHeight="1" x14ac:dyDescent="0.15">
      <c r="A151" s="108" t="s">
        <v>236</v>
      </c>
      <c r="B151" s="108">
        <v>2155</v>
      </c>
      <c r="C151" s="144" t="s">
        <v>662</v>
      </c>
      <c r="D151" s="195"/>
      <c r="E151" s="195"/>
      <c r="F151" s="144" t="s">
        <v>580</v>
      </c>
      <c r="G151" s="121" t="s">
        <v>593</v>
      </c>
      <c r="H151" s="114">
        <f>ROUND(H147*63/1000,0)</f>
        <v>200</v>
      </c>
      <c r="I151" s="199"/>
      <c r="K151" s="145"/>
    </row>
    <row r="152" spans="1:11" ht="25.5" customHeight="1" x14ac:dyDescent="0.15">
      <c r="A152" s="108" t="s">
        <v>236</v>
      </c>
      <c r="B152" s="108">
        <v>2156</v>
      </c>
      <c r="C152" s="144" t="s">
        <v>663</v>
      </c>
      <c r="D152" s="195"/>
      <c r="E152" s="195"/>
      <c r="F152" s="144" t="s">
        <v>582</v>
      </c>
      <c r="G152" s="121" t="s">
        <v>592</v>
      </c>
      <c r="H152" s="114">
        <f>ROUND(H147*42/1000,0)</f>
        <v>133</v>
      </c>
      <c r="I152" s="199"/>
      <c r="K152" s="145"/>
    </row>
    <row r="153" spans="1:11" ht="25.5" customHeight="1" x14ac:dyDescent="0.15">
      <c r="A153" s="108" t="s">
        <v>236</v>
      </c>
      <c r="B153" s="108">
        <v>2157</v>
      </c>
      <c r="C153" s="144" t="s">
        <v>664</v>
      </c>
      <c r="D153" s="195"/>
      <c r="E153" s="195"/>
      <c r="F153" s="144" t="s">
        <v>583</v>
      </c>
      <c r="G153" s="121" t="s">
        <v>584</v>
      </c>
      <c r="H153" s="114">
        <f>ROUND(H147*24/1000,0)</f>
        <v>76</v>
      </c>
      <c r="I153" s="199"/>
      <c r="K153" s="145"/>
    </row>
    <row r="154" spans="1:11" ht="25.5" customHeight="1" x14ac:dyDescent="0.15">
      <c r="A154" s="108" t="s">
        <v>236</v>
      </c>
      <c r="B154" s="108">
        <v>8405</v>
      </c>
      <c r="C154" s="144" t="s">
        <v>665</v>
      </c>
      <c r="D154" s="195"/>
      <c r="E154" s="195"/>
      <c r="F154" s="144" t="s">
        <v>594</v>
      </c>
      <c r="G154" s="142" t="s">
        <v>679</v>
      </c>
      <c r="H154" s="163">
        <v>-32</v>
      </c>
      <c r="I154" s="200"/>
      <c r="K154" s="145"/>
    </row>
    <row r="155" spans="1:11" ht="25.5" customHeight="1" x14ac:dyDescent="0.15">
      <c r="A155" s="108" t="s">
        <v>236</v>
      </c>
      <c r="B155" s="108">
        <v>2161</v>
      </c>
      <c r="C155" s="144" t="s">
        <v>666</v>
      </c>
      <c r="D155" s="195"/>
      <c r="E155" s="287" t="s">
        <v>605</v>
      </c>
      <c r="F155" s="288"/>
      <c r="G155" s="288"/>
      <c r="H155" s="143">
        <f>'Ａ３訪問型【給付制限】60%'!$H45*0.85</f>
        <v>104.55</v>
      </c>
      <c r="I155" s="194" t="s">
        <v>446</v>
      </c>
      <c r="K155" s="145"/>
    </row>
    <row r="156" spans="1:11" ht="25.5" customHeight="1" x14ac:dyDescent="0.15">
      <c r="A156" s="108" t="s">
        <v>236</v>
      </c>
      <c r="B156" s="108">
        <v>2162</v>
      </c>
      <c r="C156" s="144" t="s">
        <v>667</v>
      </c>
      <c r="D156" s="195"/>
      <c r="E156" s="287"/>
      <c r="F156" s="144" t="s">
        <v>574</v>
      </c>
      <c r="G156" s="121" t="s">
        <v>590</v>
      </c>
      <c r="H156" s="114">
        <f>ROUND(H155*137/1000,0)</f>
        <v>14</v>
      </c>
      <c r="I156" s="194"/>
      <c r="K156" s="145"/>
    </row>
    <row r="157" spans="1:11" ht="25.5" customHeight="1" x14ac:dyDescent="0.15">
      <c r="A157" s="108" t="s">
        <v>236</v>
      </c>
      <c r="B157" s="108">
        <v>2163</v>
      </c>
      <c r="C157" s="144" t="s">
        <v>668</v>
      </c>
      <c r="D157" s="195"/>
      <c r="E157" s="287"/>
      <c r="F157" s="144" t="s">
        <v>305</v>
      </c>
      <c r="G157" s="121" t="s">
        <v>577</v>
      </c>
      <c r="H157" s="114">
        <f>ROUNDUP(H155*100/1000,0)</f>
        <v>11</v>
      </c>
      <c r="I157" s="194"/>
      <c r="K157" s="145"/>
    </row>
    <row r="158" spans="1:11" ht="25.5" customHeight="1" x14ac:dyDescent="0.15">
      <c r="A158" s="108" t="s">
        <v>236</v>
      </c>
      <c r="B158" s="108">
        <v>2164</v>
      </c>
      <c r="C158" s="144" t="s">
        <v>669</v>
      </c>
      <c r="D158" s="195"/>
      <c r="E158" s="287"/>
      <c r="F158" s="144" t="s">
        <v>578</v>
      </c>
      <c r="G158" s="121" t="s">
        <v>591</v>
      </c>
      <c r="H158" s="114">
        <f>ROUND(H155*55/1000,0)</f>
        <v>6</v>
      </c>
      <c r="I158" s="194"/>
      <c r="K158" s="145"/>
    </row>
    <row r="159" spans="1:11" ht="25.5" customHeight="1" x14ac:dyDescent="0.15">
      <c r="A159" s="108" t="s">
        <v>236</v>
      </c>
      <c r="B159" s="108">
        <v>2165</v>
      </c>
      <c r="C159" s="144" t="s">
        <v>670</v>
      </c>
      <c r="D159" s="195"/>
      <c r="E159" s="287"/>
      <c r="F159" s="144" t="s">
        <v>580</v>
      </c>
      <c r="G159" s="121" t="s">
        <v>593</v>
      </c>
      <c r="H159" s="114">
        <f>ROUND(H155*63/1000,0)</f>
        <v>7</v>
      </c>
      <c r="I159" s="194"/>
      <c r="K159" s="145"/>
    </row>
    <row r="160" spans="1:11" ht="25.5" customHeight="1" x14ac:dyDescent="0.15">
      <c r="A160" s="108" t="s">
        <v>236</v>
      </c>
      <c r="B160" s="108">
        <v>2166</v>
      </c>
      <c r="C160" s="144" t="s">
        <v>671</v>
      </c>
      <c r="D160" s="195"/>
      <c r="E160" s="287"/>
      <c r="F160" s="144" t="s">
        <v>582</v>
      </c>
      <c r="G160" s="121" t="s">
        <v>592</v>
      </c>
      <c r="H160" s="114">
        <f>ROUND(H155*42/1000,0)</f>
        <v>4</v>
      </c>
      <c r="I160" s="194"/>
      <c r="K160" s="145"/>
    </row>
    <row r="161" spans="1:11" ht="25.5" customHeight="1" x14ac:dyDescent="0.15">
      <c r="A161" s="108" t="s">
        <v>236</v>
      </c>
      <c r="B161" s="108">
        <v>2167</v>
      </c>
      <c r="C161" s="144" t="s">
        <v>672</v>
      </c>
      <c r="D161" s="195"/>
      <c r="E161" s="287"/>
      <c r="F161" s="144" t="s">
        <v>583</v>
      </c>
      <c r="G161" s="121" t="s">
        <v>584</v>
      </c>
      <c r="H161" s="114">
        <f>ROUND(H155*24/1000,0)</f>
        <v>3</v>
      </c>
      <c r="I161" s="194"/>
      <c r="K161" s="145"/>
    </row>
    <row r="162" spans="1:11" ht="25.5" customHeight="1" x14ac:dyDescent="0.15">
      <c r="A162" s="108" t="s">
        <v>236</v>
      </c>
      <c r="B162" s="108">
        <v>8406</v>
      </c>
      <c r="C162" s="144" t="s">
        <v>673</v>
      </c>
      <c r="D162" s="195"/>
      <c r="E162" s="287"/>
      <c r="F162" s="144" t="s">
        <v>594</v>
      </c>
      <c r="G162" s="142" t="s">
        <v>602</v>
      </c>
      <c r="H162" s="163">
        <v>-1</v>
      </c>
      <c r="I162" s="194"/>
    </row>
    <row r="163" spans="1:11" ht="25.5" customHeight="1" x14ac:dyDescent="0.15">
      <c r="A163" s="74"/>
      <c r="B163" s="74"/>
      <c r="C163" s="84"/>
      <c r="D163" s="153"/>
      <c r="E163" s="153"/>
      <c r="F163" s="84"/>
      <c r="G163" s="151"/>
      <c r="H163" s="154"/>
      <c r="I163" s="152"/>
    </row>
    <row r="164" spans="1:11" ht="25.5" customHeight="1" x14ac:dyDescent="0.15">
      <c r="A164" s="75" t="s">
        <v>680</v>
      </c>
      <c r="B164" s="74"/>
      <c r="C164" s="84"/>
      <c r="D164" s="95"/>
      <c r="E164" s="153"/>
      <c r="F164" s="84"/>
      <c r="G164" s="151"/>
      <c r="H164" s="154"/>
      <c r="I164" s="74"/>
    </row>
    <row r="165" spans="1:11" s="139" customFormat="1" ht="25.5" customHeight="1" x14ac:dyDescent="0.15">
      <c r="A165" s="222" t="s">
        <v>2</v>
      </c>
      <c r="B165" s="222"/>
      <c r="C165" s="301" t="s">
        <v>3</v>
      </c>
      <c r="D165" s="301" t="s">
        <v>4</v>
      </c>
      <c r="E165" s="301"/>
      <c r="F165" s="301"/>
      <c r="G165" s="301"/>
      <c r="H165" s="299" t="s">
        <v>1024</v>
      </c>
      <c r="I165" s="301" t="s">
        <v>8</v>
      </c>
      <c r="K165" s="107"/>
    </row>
    <row r="166" spans="1:11" s="139" customFormat="1" ht="25.5" customHeight="1" x14ac:dyDescent="0.15">
      <c r="A166" s="117" t="s">
        <v>0</v>
      </c>
      <c r="B166" s="117" t="s">
        <v>1</v>
      </c>
      <c r="C166" s="301"/>
      <c r="D166" s="301"/>
      <c r="E166" s="301"/>
      <c r="F166" s="301"/>
      <c r="G166" s="301"/>
      <c r="H166" s="300"/>
      <c r="I166" s="301"/>
      <c r="K166" s="107"/>
    </row>
    <row r="167" spans="1:11" s="139" customFormat="1" ht="25.5" customHeight="1" x14ac:dyDescent="0.15">
      <c r="A167" s="283" t="s">
        <v>391</v>
      </c>
      <c r="B167" s="284"/>
      <c r="C167" s="284"/>
      <c r="D167" s="284"/>
      <c r="E167" s="284"/>
      <c r="F167" s="284"/>
      <c r="G167" s="284"/>
      <c r="H167" s="284"/>
      <c r="I167" s="286"/>
      <c r="K167" s="107"/>
    </row>
    <row r="168" spans="1:11" s="139" customFormat="1" ht="25.5" customHeight="1" x14ac:dyDescent="0.15">
      <c r="A168" s="108" t="s">
        <v>236</v>
      </c>
      <c r="B168" s="108">
        <v>2171</v>
      </c>
      <c r="C168" s="144" t="s">
        <v>682</v>
      </c>
      <c r="D168" s="195" t="s">
        <v>588</v>
      </c>
      <c r="E168" s="194" t="s">
        <v>589</v>
      </c>
      <c r="F168" s="288"/>
      <c r="G168" s="288"/>
      <c r="H168" s="143">
        <f>'Ａ３訪問型【給付制限】60%'!$H5*0.88</f>
        <v>1034.8800000000001</v>
      </c>
      <c r="I168" s="198" t="s">
        <v>587</v>
      </c>
      <c r="K168" s="107"/>
    </row>
    <row r="169" spans="1:11" s="139" customFormat="1" ht="25.5" customHeight="1" x14ac:dyDescent="0.15">
      <c r="A169" s="108" t="s">
        <v>236</v>
      </c>
      <c r="B169" s="108">
        <v>2172</v>
      </c>
      <c r="C169" s="144" t="s">
        <v>683</v>
      </c>
      <c r="D169" s="195"/>
      <c r="E169" s="194"/>
      <c r="F169" s="144" t="s">
        <v>574</v>
      </c>
      <c r="G169" s="121" t="s">
        <v>590</v>
      </c>
      <c r="H169" s="114">
        <f>ROUND(H168*137/1000,0)</f>
        <v>142</v>
      </c>
      <c r="I169" s="199"/>
      <c r="K169" s="107"/>
    </row>
    <row r="170" spans="1:11" s="139" customFormat="1" ht="25.5" customHeight="1" x14ac:dyDescent="0.15">
      <c r="A170" s="108" t="s">
        <v>236</v>
      </c>
      <c r="B170" s="108">
        <v>2173</v>
      </c>
      <c r="C170" s="144" t="s">
        <v>684</v>
      </c>
      <c r="D170" s="195"/>
      <c r="E170" s="194"/>
      <c r="F170" s="144" t="s">
        <v>305</v>
      </c>
      <c r="G170" s="121" t="s">
        <v>577</v>
      </c>
      <c r="H170" s="114">
        <v>104</v>
      </c>
      <c r="I170" s="199"/>
      <c r="K170" s="107"/>
    </row>
    <row r="171" spans="1:11" s="139" customFormat="1" ht="25.5" customHeight="1" x14ac:dyDescent="0.15">
      <c r="A171" s="108" t="s">
        <v>236</v>
      </c>
      <c r="B171" s="108">
        <v>2174</v>
      </c>
      <c r="C171" s="144" t="s">
        <v>685</v>
      </c>
      <c r="D171" s="195"/>
      <c r="E171" s="194"/>
      <c r="F171" s="144" t="s">
        <v>578</v>
      </c>
      <c r="G171" s="121" t="s">
        <v>591</v>
      </c>
      <c r="H171" s="114">
        <f>ROUND(H168*55/1000,0)</f>
        <v>57</v>
      </c>
      <c r="I171" s="199"/>
      <c r="K171" s="107"/>
    </row>
    <row r="172" spans="1:11" s="139" customFormat="1" ht="25.5" customHeight="1" x14ac:dyDescent="0.15">
      <c r="A172" s="108" t="s">
        <v>236</v>
      </c>
      <c r="B172" s="108">
        <v>2175</v>
      </c>
      <c r="C172" s="144" t="s">
        <v>686</v>
      </c>
      <c r="D172" s="195"/>
      <c r="E172" s="194"/>
      <c r="F172" s="144" t="s">
        <v>580</v>
      </c>
      <c r="G172" s="121" t="s">
        <v>593</v>
      </c>
      <c r="H172" s="114">
        <f>ROUND(H168*63/1000,0)</f>
        <v>65</v>
      </c>
      <c r="I172" s="199"/>
      <c r="K172" s="107"/>
    </row>
    <row r="173" spans="1:11" s="139" customFormat="1" ht="25.5" customHeight="1" x14ac:dyDescent="0.15">
      <c r="A173" s="108" t="s">
        <v>236</v>
      </c>
      <c r="B173" s="108">
        <v>2176</v>
      </c>
      <c r="C173" s="144" t="s">
        <v>687</v>
      </c>
      <c r="D173" s="195"/>
      <c r="E173" s="194"/>
      <c r="F173" s="144" t="s">
        <v>582</v>
      </c>
      <c r="G173" s="121" t="s">
        <v>592</v>
      </c>
      <c r="H173" s="114">
        <f>ROUND(H168*42/1000,0)</f>
        <v>43</v>
      </c>
      <c r="I173" s="199"/>
      <c r="K173" s="107"/>
    </row>
    <row r="174" spans="1:11" s="139" customFormat="1" ht="25.5" customHeight="1" x14ac:dyDescent="0.15">
      <c r="A174" s="108" t="s">
        <v>236</v>
      </c>
      <c r="B174" s="108">
        <v>2177</v>
      </c>
      <c r="C174" s="144" t="s">
        <v>688</v>
      </c>
      <c r="D174" s="195"/>
      <c r="E174" s="194"/>
      <c r="F174" s="144" t="s">
        <v>583</v>
      </c>
      <c r="G174" s="121" t="s">
        <v>584</v>
      </c>
      <c r="H174" s="114">
        <f>ROUND(H168*24/1000,0)</f>
        <v>25</v>
      </c>
      <c r="I174" s="199"/>
      <c r="K174" s="107"/>
    </row>
    <row r="175" spans="1:11" s="139" customFormat="1" ht="25.5" customHeight="1" x14ac:dyDescent="0.15">
      <c r="A175" s="108" t="s">
        <v>236</v>
      </c>
      <c r="B175" s="108">
        <v>8501</v>
      </c>
      <c r="C175" s="112" t="s">
        <v>689</v>
      </c>
      <c r="D175" s="195"/>
      <c r="E175" s="194"/>
      <c r="F175" s="144" t="s">
        <v>594</v>
      </c>
      <c r="G175" s="142" t="s">
        <v>677</v>
      </c>
      <c r="H175" s="163">
        <v>-10</v>
      </c>
      <c r="I175" s="200"/>
      <c r="K175" s="107"/>
    </row>
    <row r="176" spans="1:11" s="139" customFormat="1" ht="25.5" customHeight="1" x14ac:dyDescent="0.15">
      <c r="A176" s="108" t="s">
        <v>236</v>
      </c>
      <c r="B176" s="108">
        <v>2181</v>
      </c>
      <c r="C176" s="144" t="s">
        <v>690</v>
      </c>
      <c r="D176" s="195"/>
      <c r="E176" s="195" t="s">
        <v>596</v>
      </c>
      <c r="F176" s="302"/>
      <c r="G176" s="303"/>
      <c r="H176" s="143">
        <f>'Ａ３訪問型【給付制限】60%'!$H13*0.88</f>
        <v>34.32</v>
      </c>
      <c r="I176" s="194" t="s">
        <v>446</v>
      </c>
      <c r="K176" s="107"/>
    </row>
    <row r="177" spans="1:11" s="139" customFormat="1" ht="25.5" customHeight="1" x14ac:dyDescent="0.15">
      <c r="A177" s="108" t="s">
        <v>236</v>
      </c>
      <c r="B177" s="108">
        <v>2182</v>
      </c>
      <c r="C177" s="144" t="s">
        <v>691</v>
      </c>
      <c r="D177" s="195"/>
      <c r="E177" s="195"/>
      <c r="F177" s="144" t="s">
        <v>574</v>
      </c>
      <c r="G177" s="142" t="s">
        <v>590</v>
      </c>
      <c r="H177" s="114">
        <f>ROUND(H176*137/1000,0)</f>
        <v>5</v>
      </c>
      <c r="I177" s="194"/>
      <c r="K177" s="107"/>
    </row>
    <row r="178" spans="1:11" s="139" customFormat="1" ht="25.5" customHeight="1" x14ac:dyDescent="0.15">
      <c r="A178" s="108" t="s">
        <v>236</v>
      </c>
      <c r="B178" s="108">
        <v>2183</v>
      </c>
      <c r="C178" s="144" t="s">
        <v>692</v>
      </c>
      <c r="D178" s="195"/>
      <c r="E178" s="195"/>
      <c r="F178" s="144" t="s">
        <v>305</v>
      </c>
      <c r="G178" s="142" t="s">
        <v>577</v>
      </c>
      <c r="H178" s="114">
        <f>ROUND(H176*100/1000,0)</f>
        <v>3</v>
      </c>
      <c r="I178" s="194"/>
      <c r="K178" s="107"/>
    </row>
    <row r="179" spans="1:11" s="139" customFormat="1" ht="25.5" customHeight="1" x14ac:dyDescent="0.15">
      <c r="A179" s="108" t="s">
        <v>236</v>
      </c>
      <c r="B179" s="108">
        <v>2184</v>
      </c>
      <c r="C179" s="144" t="s">
        <v>693</v>
      </c>
      <c r="D179" s="195"/>
      <c r="E179" s="195"/>
      <c r="F179" s="144" t="s">
        <v>578</v>
      </c>
      <c r="G179" s="142" t="s">
        <v>591</v>
      </c>
      <c r="H179" s="114">
        <f>ROUND(H176*55/1000,0)</f>
        <v>2</v>
      </c>
      <c r="I179" s="194"/>
      <c r="K179" s="107"/>
    </row>
    <row r="180" spans="1:11" s="139" customFormat="1" ht="25.5" customHeight="1" x14ac:dyDescent="0.15">
      <c r="A180" s="108" t="s">
        <v>236</v>
      </c>
      <c r="B180" s="108">
        <v>2185</v>
      </c>
      <c r="C180" s="144" t="s">
        <v>694</v>
      </c>
      <c r="D180" s="195"/>
      <c r="E180" s="195"/>
      <c r="F180" s="144" t="s">
        <v>580</v>
      </c>
      <c r="G180" s="142" t="s">
        <v>593</v>
      </c>
      <c r="H180" s="114">
        <f>ROUND(H176*63/1000,0)</f>
        <v>2</v>
      </c>
      <c r="I180" s="194"/>
      <c r="K180" s="107"/>
    </row>
    <row r="181" spans="1:11" s="139" customFormat="1" ht="25.5" customHeight="1" x14ac:dyDescent="0.15">
      <c r="A181" s="108" t="s">
        <v>236</v>
      </c>
      <c r="B181" s="108">
        <v>2186</v>
      </c>
      <c r="C181" s="144" t="s">
        <v>695</v>
      </c>
      <c r="D181" s="195"/>
      <c r="E181" s="195"/>
      <c r="F181" s="144" t="s">
        <v>582</v>
      </c>
      <c r="G181" s="142" t="s">
        <v>597</v>
      </c>
      <c r="H181" s="114">
        <f>ROUND(H176*42/1000,0)</f>
        <v>1</v>
      </c>
      <c r="I181" s="194"/>
      <c r="K181" s="107"/>
    </row>
    <row r="182" spans="1:11" s="139" customFormat="1" ht="25.5" customHeight="1" x14ac:dyDescent="0.15">
      <c r="A182" s="108" t="s">
        <v>236</v>
      </c>
      <c r="B182" s="108">
        <v>2187</v>
      </c>
      <c r="C182" s="144" t="s">
        <v>696</v>
      </c>
      <c r="D182" s="195"/>
      <c r="E182" s="195"/>
      <c r="F182" s="144" t="s">
        <v>583</v>
      </c>
      <c r="G182" s="142" t="s">
        <v>584</v>
      </c>
      <c r="H182" s="114">
        <f>ROUND(H176*24/1000,0)</f>
        <v>1</v>
      </c>
      <c r="I182" s="194"/>
      <c r="K182" s="107"/>
    </row>
    <row r="183" spans="1:11" s="139" customFormat="1" ht="25.5" customHeight="1" x14ac:dyDescent="0.15">
      <c r="A183" s="108" t="s">
        <v>236</v>
      </c>
      <c r="B183" s="108">
        <v>8502</v>
      </c>
      <c r="C183" s="144" t="s">
        <v>697</v>
      </c>
      <c r="D183" s="195"/>
      <c r="E183" s="195"/>
      <c r="F183" s="144" t="s">
        <v>594</v>
      </c>
      <c r="G183" s="142" t="s">
        <v>598</v>
      </c>
      <c r="H183" s="163">
        <v>-1</v>
      </c>
      <c r="I183" s="194"/>
      <c r="K183" s="107"/>
    </row>
    <row r="184" spans="1:11" s="139" customFormat="1" ht="25.5" customHeight="1" x14ac:dyDescent="0.15">
      <c r="A184" s="108" t="s">
        <v>236</v>
      </c>
      <c r="B184" s="108">
        <v>2191</v>
      </c>
      <c r="C184" s="144" t="s">
        <v>698</v>
      </c>
      <c r="D184" s="195"/>
      <c r="E184" s="201" t="s">
        <v>599</v>
      </c>
      <c r="F184" s="288"/>
      <c r="G184" s="288"/>
      <c r="H184" s="143">
        <f>'Ａ３訪問型【給付制限】60%'!$H21*0.88</f>
        <v>2067.12</v>
      </c>
      <c r="I184" s="198" t="s">
        <v>587</v>
      </c>
      <c r="K184" s="107"/>
    </row>
    <row r="185" spans="1:11" s="139" customFormat="1" ht="25.5" customHeight="1" x14ac:dyDescent="0.15">
      <c r="A185" s="108" t="s">
        <v>236</v>
      </c>
      <c r="B185" s="108">
        <v>2192</v>
      </c>
      <c r="C185" s="144" t="s">
        <v>699</v>
      </c>
      <c r="D185" s="195"/>
      <c r="E185" s="201"/>
      <c r="F185" s="144" t="s">
        <v>574</v>
      </c>
      <c r="G185" s="121" t="s">
        <v>590</v>
      </c>
      <c r="H185" s="114">
        <f>ROUND(H184*137/1000,0)</f>
        <v>283</v>
      </c>
      <c r="I185" s="199"/>
      <c r="K185" s="107"/>
    </row>
    <row r="186" spans="1:11" s="139" customFormat="1" ht="25.5" customHeight="1" x14ac:dyDescent="0.15">
      <c r="A186" s="108" t="s">
        <v>236</v>
      </c>
      <c r="B186" s="108">
        <v>2193</v>
      </c>
      <c r="C186" s="144" t="s">
        <v>700</v>
      </c>
      <c r="D186" s="195"/>
      <c r="E186" s="201"/>
      <c r="F186" s="144" t="s">
        <v>305</v>
      </c>
      <c r="G186" s="121" t="s">
        <v>577</v>
      </c>
      <c r="H186" s="114">
        <f>ROUND(H184*100/1000,0)</f>
        <v>207</v>
      </c>
      <c r="I186" s="199"/>
      <c r="K186" s="107"/>
    </row>
    <row r="187" spans="1:11" s="139" customFormat="1" ht="25.5" customHeight="1" x14ac:dyDescent="0.15">
      <c r="A187" s="108" t="s">
        <v>236</v>
      </c>
      <c r="B187" s="108">
        <v>2194</v>
      </c>
      <c r="C187" s="144" t="s">
        <v>701</v>
      </c>
      <c r="D187" s="195"/>
      <c r="E187" s="201"/>
      <c r="F187" s="144" t="s">
        <v>578</v>
      </c>
      <c r="G187" s="121" t="s">
        <v>591</v>
      </c>
      <c r="H187" s="114">
        <f>ROUND(H184*55/1000,0)</f>
        <v>114</v>
      </c>
      <c r="I187" s="199"/>
      <c r="K187" s="107"/>
    </row>
    <row r="188" spans="1:11" s="139" customFormat="1" ht="25.5" customHeight="1" x14ac:dyDescent="0.15">
      <c r="A188" s="108" t="s">
        <v>236</v>
      </c>
      <c r="B188" s="108">
        <v>2195</v>
      </c>
      <c r="C188" s="144" t="s">
        <v>702</v>
      </c>
      <c r="D188" s="195"/>
      <c r="E188" s="201"/>
      <c r="F188" s="144" t="s">
        <v>580</v>
      </c>
      <c r="G188" s="121" t="s">
        <v>593</v>
      </c>
      <c r="H188" s="114">
        <f>ROUND(H184*63/1000,0)</f>
        <v>130</v>
      </c>
      <c r="I188" s="199"/>
      <c r="K188" s="107"/>
    </row>
    <row r="189" spans="1:11" s="139" customFormat="1" ht="25.5" customHeight="1" x14ac:dyDescent="0.15">
      <c r="A189" s="108" t="s">
        <v>236</v>
      </c>
      <c r="B189" s="108">
        <v>2196</v>
      </c>
      <c r="C189" s="144" t="s">
        <v>703</v>
      </c>
      <c r="D189" s="195"/>
      <c r="E189" s="201"/>
      <c r="F189" s="144" t="s">
        <v>582</v>
      </c>
      <c r="G189" s="121" t="s">
        <v>592</v>
      </c>
      <c r="H189" s="114">
        <f>ROUND(H184*42/1000,0)</f>
        <v>87</v>
      </c>
      <c r="I189" s="199"/>
      <c r="K189" s="107"/>
    </row>
    <row r="190" spans="1:11" s="139" customFormat="1" ht="25.5" customHeight="1" x14ac:dyDescent="0.15">
      <c r="A190" s="108" t="s">
        <v>236</v>
      </c>
      <c r="B190" s="108">
        <v>2197</v>
      </c>
      <c r="C190" s="144" t="s">
        <v>704</v>
      </c>
      <c r="D190" s="195"/>
      <c r="E190" s="201"/>
      <c r="F190" s="144" t="s">
        <v>583</v>
      </c>
      <c r="G190" s="121" t="s">
        <v>584</v>
      </c>
      <c r="H190" s="114">
        <f>ROUND(H184*24/1000,0)</f>
        <v>50</v>
      </c>
      <c r="I190" s="199"/>
      <c r="K190" s="107"/>
    </row>
    <row r="191" spans="1:11" s="139" customFormat="1" ht="25.5" customHeight="1" x14ac:dyDescent="0.15">
      <c r="A191" s="108" t="s">
        <v>236</v>
      </c>
      <c r="B191" s="108">
        <v>8503</v>
      </c>
      <c r="C191" s="144" t="s">
        <v>705</v>
      </c>
      <c r="D191" s="195"/>
      <c r="E191" s="201"/>
      <c r="F191" s="144" t="s">
        <v>594</v>
      </c>
      <c r="G191" s="142" t="s">
        <v>675</v>
      </c>
      <c r="H191" s="163">
        <v>-21</v>
      </c>
      <c r="I191" s="200"/>
      <c r="K191" s="107"/>
    </row>
    <row r="192" spans="1:11" s="139" customFormat="1" ht="25.5" customHeight="1" x14ac:dyDescent="0.15">
      <c r="A192" s="108" t="s">
        <v>236</v>
      </c>
      <c r="B192" s="108">
        <v>2261</v>
      </c>
      <c r="C192" s="144" t="s">
        <v>706</v>
      </c>
      <c r="D192" s="195"/>
      <c r="E192" s="195" t="s">
        <v>601</v>
      </c>
      <c r="F192" s="288"/>
      <c r="G192" s="288"/>
      <c r="H192" s="143">
        <f>'Ａ３訪問型【給付制限】60%'!$H29*0.88</f>
        <v>67.760000000000005</v>
      </c>
      <c r="I192" s="194" t="s">
        <v>446</v>
      </c>
      <c r="K192" s="107"/>
    </row>
    <row r="193" spans="1:11" s="139" customFormat="1" ht="25.5" customHeight="1" x14ac:dyDescent="0.15">
      <c r="A193" s="108" t="s">
        <v>236</v>
      </c>
      <c r="B193" s="108">
        <v>2262</v>
      </c>
      <c r="C193" s="144" t="s">
        <v>707</v>
      </c>
      <c r="D193" s="195"/>
      <c r="E193" s="195"/>
      <c r="F193" s="144" t="s">
        <v>574</v>
      </c>
      <c r="G193" s="121" t="s">
        <v>590</v>
      </c>
      <c r="H193" s="114">
        <f>ROUND(H192*137/1000,0)</f>
        <v>9</v>
      </c>
      <c r="I193" s="194"/>
      <c r="K193" s="107"/>
    </row>
    <row r="194" spans="1:11" s="139" customFormat="1" ht="25.5" customHeight="1" x14ac:dyDescent="0.15">
      <c r="A194" s="108" t="s">
        <v>236</v>
      </c>
      <c r="B194" s="108">
        <v>2263</v>
      </c>
      <c r="C194" s="144" t="s">
        <v>708</v>
      </c>
      <c r="D194" s="195"/>
      <c r="E194" s="195"/>
      <c r="F194" s="144" t="s">
        <v>305</v>
      </c>
      <c r="G194" s="121" t="s">
        <v>577</v>
      </c>
      <c r="H194" s="114">
        <f>ROUND(H192*100/1000,0)</f>
        <v>7</v>
      </c>
      <c r="I194" s="194"/>
      <c r="K194" s="107"/>
    </row>
    <row r="195" spans="1:11" s="139" customFormat="1" ht="25.5" customHeight="1" x14ac:dyDescent="0.15">
      <c r="A195" s="108" t="s">
        <v>236</v>
      </c>
      <c r="B195" s="108">
        <v>2264</v>
      </c>
      <c r="C195" s="144" t="s">
        <v>709</v>
      </c>
      <c r="D195" s="195"/>
      <c r="E195" s="195"/>
      <c r="F195" s="144" t="s">
        <v>578</v>
      </c>
      <c r="G195" s="121" t="s">
        <v>591</v>
      </c>
      <c r="H195" s="114">
        <f>ROUND(H192*55/1000,0)</f>
        <v>4</v>
      </c>
      <c r="I195" s="194"/>
      <c r="K195" s="107"/>
    </row>
    <row r="196" spans="1:11" s="139" customFormat="1" ht="25.5" customHeight="1" x14ac:dyDescent="0.15">
      <c r="A196" s="108" t="s">
        <v>236</v>
      </c>
      <c r="B196" s="108">
        <v>2265</v>
      </c>
      <c r="C196" s="144" t="s">
        <v>710</v>
      </c>
      <c r="D196" s="195"/>
      <c r="E196" s="195"/>
      <c r="F196" s="144" t="s">
        <v>580</v>
      </c>
      <c r="G196" s="121" t="s">
        <v>593</v>
      </c>
      <c r="H196" s="114">
        <f>ROUND(H192*63/1000,0)</f>
        <v>4</v>
      </c>
      <c r="I196" s="194"/>
      <c r="K196" s="107"/>
    </row>
    <row r="197" spans="1:11" s="139" customFormat="1" ht="25.5" customHeight="1" x14ac:dyDescent="0.15">
      <c r="A197" s="108" t="s">
        <v>236</v>
      </c>
      <c r="B197" s="108">
        <v>2266</v>
      </c>
      <c r="C197" s="144" t="s">
        <v>711</v>
      </c>
      <c r="D197" s="195"/>
      <c r="E197" s="195"/>
      <c r="F197" s="144" t="s">
        <v>582</v>
      </c>
      <c r="G197" s="121" t="s">
        <v>592</v>
      </c>
      <c r="H197" s="114">
        <f>ROUND(H192*42/1000,0)</f>
        <v>3</v>
      </c>
      <c r="I197" s="194"/>
      <c r="K197" s="107"/>
    </row>
    <row r="198" spans="1:11" s="139" customFormat="1" ht="25.5" customHeight="1" x14ac:dyDescent="0.15">
      <c r="A198" s="108" t="s">
        <v>236</v>
      </c>
      <c r="B198" s="108">
        <v>2267</v>
      </c>
      <c r="C198" s="144" t="s">
        <v>712</v>
      </c>
      <c r="D198" s="195"/>
      <c r="E198" s="195"/>
      <c r="F198" s="144" t="s">
        <v>583</v>
      </c>
      <c r="G198" s="121" t="s">
        <v>584</v>
      </c>
      <c r="H198" s="114">
        <f>ROUND(H192*24/1000,0)</f>
        <v>2</v>
      </c>
      <c r="I198" s="194"/>
      <c r="K198" s="107"/>
    </row>
    <row r="199" spans="1:11" s="139" customFormat="1" ht="25.5" customHeight="1" x14ac:dyDescent="0.15">
      <c r="A199" s="108" t="s">
        <v>236</v>
      </c>
      <c r="B199" s="108">
        <v>8504</v>
      </c>
      <c r="C199" s="144" t="s">
        <v>713</v>
      </c>
      <c r="D199" s="195"/>
      <c r="E199" s="195"/>
      <c r="F199" s="144" t="s">
        <v>594</v>
      </c>
      <c r="G199" s="142" t="s">
        <v>602</v>
      </c>
      <c r="H199" s="163">
        <v>-1</v>
      </c>
      <c r="I199" s="194"/>
      <c r="K199" s="107"/>
    </row>
    <row r="200" spans="1:11" s="139" customFormat="1" ht="25.5" customHeight="1" x14ac:dyDescent="0.15">
      <c r="A200" s="108" t="s">
        <v>236</v>
      </c>
      <c r="B200" s="108">
        <v>2271</v>
      </c>
      <c r="C200" s="144" t="s">
        <v>714</v>
      </c>
      <c r="D200" s="195"/>
      <c r="E200" s="195" t="s">
        <v>603</v>
      </c>
      <c r="F200" s="288"/>
      <c r="G200" s="288"/>
      <c r="H200" s="143">
        <f>'Ａ３訪問型【給付制限】60%'!$H37*0.88</f>
        <v>3279.76</v>
      </c>
      <c r="I200" s="198" t="s">
        <v>587</v>
      </c>
      <c r="K200" s="107"/>
    </row>
    <row r="201" spans="1:11" s="139" customFormat="1" ht="25.5" customHeight="1" x14ac:dyDescent="0.15">
      <c r="A201" s="108" t="s">
        <v>236</v>
      </c>
      <c r="B201" s="108">
        <v>2272</v>
      </c>
      <c r="C201" s="144" t="s">
        <v>715</v>
      </c>
      <c r="D201" s="195"/>
      <c r="E201" s="195"/>
      <c r="F201" s="144" t="s">
        <v>574</v>
      </c>
      <c r="G201" s="121" t="s">
        <v>590</v>
      </c>
      <c r="H201" s="114">
        <f>ROUND(H200*137/1000,0)</f>
        <v>449</v>
      </c>
      <c r="I201" s="199"/>
      <c r="K201" s="107"/>
    </row>
    <row r="202" spans="1:11" s="139" customFormat="1" ht="25.5" customHeight="1" x14ac:dyDescent="0.15">
      <c r="A202" s="108" t="s">
        <v>236</v>
      </c>
      <c r="B202" s="108">
        <v>2273</v>
      </c>
      <c r="C202" s="144" t="s">
        <v>716</v>
      </c>
      <c r="D202" s="195"/>
      <c r="E202" s="195"/>
      <c r="F202" s="144" t="s">
        <v>305</v>
      </c>
      <c r="G202" s="121" t="s">
        <v>577</v>
      </c>
      <c r="H202" s="114">
        <f>ROUND(H200*100/1000,0)</f>
        <v>328</v>
      </c>
      <c r="I202" s="199"/>
      <c r="K202" s="107"/>
    </row>
    <row r="203" spans="1:11" s="139" customFormat="1" ht="25.5" customHeight="1" x14ac:dyDescent="0.15">
      <c r="A203" s="108" t="s">
        <v>236</v>
      </c>
      <c r="B203" s="108">
        <v>2274</v>
      </c>
      <c r="C203" s="144" t="s">
        <v>717</v>
      </c>
      <c r="D203" s="195"/>
      <c r="E203" s="195"/>
      <c r="F203" s="144" t="s">
        <v>578</v>
      </c>
      <c r="G203" s="121" t="s">
        <v>591</v>
      </c>
      <c r="H203" s="114">
        <f>ROUND(H200*55/1000,0)</f>
        <v>180</v>
      </c>
      <c r="I203" s="199"/>
      <c r="K203" s="107"/>
    </row>
    <row r="204" spans="1:11" s="139" customFormat="1" ht="25.5" customHeight="1" x14ac:dyDescent="0.15">
      <c r="A204" s="108" t="s">
        <v>236</v>
      </c>
      <c r="B204" s="108">
        <v>2275</v>
      </c>
      <c r="C204" s="144" t="s">
        <v>718</v>
      </c>
      <c r="D204" s="195"/>
      <c r="E204" s="195"/>
      <c r="F204" s="144" t="s">
        <v>580</v>
      </c>
      <c r="G204" s="121" t="s">
        <v>593</v>
      </c>
      <c r="H204" s="114">
        <f>ROUND(H200*63/1000,0)</f>
        <v>207</v>
      </c>
      <c r="I204" s="199"/>
      <c r="K204" s="107"/>
    </row>
    <row r="205" spans="1:11" s="139" customFormat="1" ht="25.5" customHeight="1" x14ac:dyDescent="0.15">
      <c r="A205" s="108" t="s">
        <v>236</v>
      </c>
      <c r="B205" s="108">
        <v>2276</v>
      </c>
      <c r="C205" s="144" t="s">
        <v>719</v>
      </c>
      <c r="D205" s="195"/>
      <c r="E205" s="195"/>
      <c r="F205" s="144" t="s">
        <v>582</v>
      </c>
      <c r="G205" s="121" t="s">
        <v>592</v>
      </c>
      <c r="H205" s="114">
        <f>ROUND(H200*42/1000,0)</f>
        <v>138</v>
      </c>
      <c r="I205" s="199"/>
      <c r="K205" s="107"/>
    </row>
    <row r="206" spans="1:11" s="139" customFormat="1" ht="25.5" customHeight="1" x14ac:dyDescent="0.15">
      <c r="A206" s="108" t="s">
        <v>236</v>
      </c>
      <c r="B206" s="108">
        <v>2277</v>
      </c>
      <c r="C206" s="144" t="s">
        <v>720</v>
      </c>
      <c r="D206" s="195"/>
      <c r="E206" s="195"/>
      <c r="F206" s="144" t="s">
        <v>583</v>
      </c>
      <c r="G206" s="121" t="s">
        <v>584</v>
      </c>
      <c r="H206" s="114">
        <f>ROUND(H200*24/1000,0)</f>
        <v>79</v>
      </c>
      <c r="I206" s="199"/>
      <c r="K206" s="107"/>
    </row>
    <row r="207" spans="1:11" s="139" customFormat="1" ht="25.5" customHeight="1" x14ac:dyDescent="0.15">
      <c r="A207" s="108" t="s">
        <v>236</v>
      </c>
      <c r="B207" s="108">
        <v>8505</v>
      </c>
      <c r="C207" s="144" t="s">
        <v>721</v>
      </c>
      <c r="D207" s="195"/>
      <c r="E207" s="195"/>
      <c r="F207" s="144" t="s">
        <v>594</v>
      </c>
      <c r="G207" s="142" t="s">
        <v>681</v>
      </c>
      <c r="H207" s="163">
        <v>-33</v>
      </c>
      <c r="I207" s="200"/>
      <c r="K207" s="107"/>
    </row>
    <row r="208" spans="1:11" s="139" customFormat="1" ht="25.5" customHeight="1" x14ac:dyDescent="0.15">
      <c r="A208" s="108" t="s">
        <v>236</v>
      </c>
      <c r="B208" s="108">
        <v>2281</v>
      </c>
      <c r="C208" s="144" t="s">
        <v>722</v>
      </c>
      <c r="D208" s="195"/>
      <c r="E208" s="287" t="s">
        <v>605</v>
      </c>
      <c r="F208" s="288"/>
      <c r="G208" s="288"/>
      <c r="H208" s="143">
        <f>'Ａ３訪問型【給付制限】60%'!$H45*0.88</f>
        <v>108.24</v>
      </c>
      <c r="I208" s="194" t="s">
        <v>446</v>
      </c>
      <c r="K208" s="107"/>
    </row>
    <row r="209" spans="1:11" s="139" customFormat="1" ht="25.5" customHeight="1" x14ac:dyDescent="0.15">
      <c r="A209" s="108" t="s">
        <v>236</v>
      </c>
      <c r="B209" s="108">
        <v>2282</v>
      </c>
      <c r="C209" s="144" t="s">
        <v>723</v>
      </c>
      <c r="D209" s="195"/>
      <c r="E209" s="287"/>
      <c r="F209" s="144" t="s">
        <v>574</v>
      </c>
      <c r="G209" s="121" t="s">
        <v>590</v>
      </c>
      <c r="H209" s="114">
        <f>ROUND(H208*137/1000,0)</f>
        <v>15</v>
      </c>
      <c r="I209" s="194"/>
      <c r="K209" s="107"/>
    </row>
    <row r="210" spans="1:11" s="139" customFormat="1" ht="25.5" customHeight="1" x14ac:dyDescent="0.15">
      <c r="A210" s="108" t="s">
        <v>236</v>
      </c>
      <c r="B210" s="108">
        <v>2283</v>
      </c>
      <c r="C210" s="144" t="s">
        <v>724</v>
      </c>
      <c r="D210" s="195"/>
      <c r="E210" s="287"/>
      <c r="F210" s="144" t="s">
        <v>305</v>
      </c>
      <c r="G210" s="121" t="s">
        <v>577</v>
      </c>
      <c r="H210" s="114">
        <f>ROUND(H208*100/1000,0)</f>
        <v>11</v>
      </c>
      <c r="I210" s="194"/>
      <c r="K210" s="107"/>
    </row>
    <row r="211" spans="1:11" s="139" customFormat="1" ht="25.5" customHeight="1" x14ac:dyDescent="0.15">
      <c r="A211" s="108" t="s">
        <v>236</v>
      </c>
      <c r="B211" s="108">
        <v>2284</v>
      </c>
      <c r="C211" s="144" t="s">
        <v>725</v>
      </c>
      <c r="D211" s="195"/>
      <c r="E211" s="287"/>
      <c r="F211" s="144" t="s">
        <v>578</v>
      </c>
      <c r="G211" s="121" t="s">
        <v>591</v>
      </c>
      <c r="H211" s="114">
        <f>ROUND(H208*55/1000,0)</f>
        <v>6</v>
      </c>
      <c r="I211" s="194"/>
      <c r="K211" s="107"/>
    </row>
    <row r="212" spans="1:11" s="139" customFormat="1" ht="25.5" customHeight="1" x14ac:dyDescent="0.15">
      <c r="A212" s="108" t="s">
        <v>236</v>
      </c>
      <c r="B212" s="108">
        <v>2285</v>
      </c>
      <c r="C212" s="144" t="s">
        <v>726</v>
      </c>
      <c r="D212" s="195"/>
      <c r="E212" s="287"/>
      <c r="F212" s="144" t="s">
        <v>580</v>
      </c>
      <c r="G212" s="121" t="s">
        <v>593</v>
      </c>
      <c r="H212" s="114">
        <f>ROUND(H208*63/1000,0)</f>
        <v>7</v>
      </c>
      <c r="I212" s="194"/>
      <c r="K212" s="107"/>
    </row>
    <row r="213" spans="1:11" ht="25.5" customHeight="1" x14ac:dyDescent="0.15">
      <c r="A213" s="108" t="s">
        <v>236</v>
      </c>
      <c r="B213" s="108">
        <v>2286</v>
      </c>
      <c r="C213" s="144" t="s">
        <v>727</v>
      </c>
      <c r="D213" s="195"/>
      <c r="E213" s="287"/>
      <c r="F213" s="144" t="s">
        <v>582</v>
      </c>
      <c r="G213" s="121" t="s">
        <v>592</v>
      </c>
      <c r="H213" s="114">
        <f>ROUND(H208*42/1000,0)</f>
        <v>5</v>
      </c>
      <c r="I213" s="194"/>
    </row>
    <row r="214" spans="1:11" ht="25.5" customHeight="1" x14ac:dyDescent="0.15">
      <c r="A214" s="108" t="s">
        <v>236</v>
      </c>
      <c r="B214" s="108">
        <v>2287</v>
      </c>
      <c r="C214" s="144" t="s">
        <v>728</v>
      </c>
      <c r="D214" s="195"/>
      <c r="E214" s="287"/>
      <c r="F214" s="144" t="s">
        <v>583</v>
      </c>
      <c r="G214" s="121" t="s">
        <v>584</v>
      </c>
      <c r="H214" s="114">
        <f>ROUND(H208*24/1000,0)</f>
        <v>3</v>
      </c>
      <c r="I214" s="194"/>
    </row>
    <row r="215" spans="1:11" ht="25.5" customHeight="1" x14ac:dyDescent="0.15">
      <c r="A215" s="108" t="s">
        <v>236</v>
      </c>
      <c r="B215" s="108">
        <v>8506</v>
      </c>
      <c r="C215" s="144" t="s">
        <v>729</v>
      </c>
      <c r="D215" s="195"/>
      <c r="E215" s="287"/>
      <c r="F215" s="144" t="s">
        <v>594</v>
      </c>
      <c r="G215" s="142" t="s">
        <v>602</v>
      </c>
      <c r="H215" s="163">
        <v>-1</v>
      </c>
      <c r="I215" s="194"/>
    </row>
    <row r="216" spans="1:11" ht="25.5" customHeight="1" x14ac:dyDescent="0.15">
      <c r="A216" s="74"/>
      <c r="B216" s="74"/>
      <c r="C216" s="84"/>
      <c r="D216" s="153"/>
      <c r="E216" s="153"/>
      <c r="F216" s="84"/>
      <c r="G216" s="151"/>
      <c r="H216" s="154"/>
      <c r="I216" s="152"/>
    </row>
    <row r="217" spans="1:11" ht="25.5" customHeight="1" x14ac:dyDescent="0.15">
      <c r="A217" s="155" t="s">
        <v>623</v>
      </c>
      <c r="B217" s="74"/>
      <c r="C217" s="84"/>
      <c r="D217" s="153"/>
      <c r="E217" s="153"/>
      <c r="F217" s="84"/>
      <c r="G217" s="151"/>
      <c r="H217" s="154"/>
      <c r="I217" s="152"/>
    </row>
    <row r="218" spans="1:11" ht="25.5" customHeight="1" x14ac:dyDescent="0.15">
      <c r="A218" s="289" t="s">
        <v>2</v>
      </c>
      <c r="B218" s="290"/>
      <c r="C218" s="291" t="s">
        <v>3</v>
      </c>
      <c r="D218" s="293" t="s">
        <v>4</v>
      </c>
      <c r="E218" s="294"/>
      <c r="F218" s="294"/>
      <c r="G218" s="295"/>
      <c r="H218" s="299" t="s">
        <v>1024</v>
      </c>
      <c r="I218" s="301" t="s">
        <v>8</v>
      </c>
    </row>
    <row r="219" spans="1:11" ht="25.5" customHeight="1" x14ac:dyDescent="0.15">
      <c r="A219" s="117" t="s">
        <v>0</v>
      </c>
      <c r="B219" s="117" t="s">
        <v>1</v>
      </c>
      <c r="C219" s="292"/>
      <c r="D219" s="296"/>
      <c r="E219" s="297"/>
      <c r="F219" s="297"/>
      <c r="G219" s="298"/>
      <c r="H219" s="300"/>
      <c r="I219" s="301"/>
    </row>
    <row r="220" spans="1:11" ht="25.5" customHeight="1" x14ac:dyDescent="0.15">
      <c r="A220" s="283" t="s">
        <v>391</v>
      </c>
      <c r="B220" s="284"/>
      <c r="C220" s="284"/>
      <c r="D220" s="284"/>
      <c r="E220" s="285"/>
      <c r="F220" s="284"/>
      <c r="G220" s="284"/>
      <c r="H220" s="284"/>
      <c r="I220" s="286"/>
    </row>
    <row r="221" spans="1:11" ht="25.5" customHeight="1" x14ac:dyDescent="0.15">
      <c r="A221" s="111" t="s">
        <v>236</v>
      </c>
      <c r="B221" s="108">
        <v>2701</v>
      </c>
      <c r="C221" s="156" t="s">
        <v>151</v>
      </c>
      <c r="D221" s="287" t="s">
        <v>503</v>
      </c>
      <c r="E221" s="90" t="s">
        <v>547</v>
      </c>
      <c r="F221" s="157"/>
      <c r="G221" s="158"/>
      <c r="H221" s="165">
        <f>'Ａ2　訪問型(健康づくりヘルパー)'!H4</f>
        <v>823</v>
      </c>
      <c r="I221" s="159" t="s">
        <v>9</v>
      </c>
      <c r="K221" s="145"/>
    </row>
    <row r="222" spans="1:11" ht="25.5" customHeight="1" x14ac:dyDescent="0.15">
      <c r="A222" s="108" t="s">
        <v>236</v>
      </c>
      <c r="B222" s="108">
        <v>2801</v>
      </c>
      <c r="C222" s="140" t="s">
        <v>96</v>
      </c>
      <c r="D222" s="287"/>
      <c r="E222" s="90" t="s">
        <v>619</v>
      </c>
      <c r="F222" s="160"/>
      <c r="G222" s="147"/>
      <c r="H222" s="163">
        <f>'Ａ2　訪問型(健康づくりヘルパー)'!H5</f>
        <v>27</v>
      </c>
      <c r="I222" s="161" t="s">
        <v>10</v>
      </c>
      <c r="K222" s="145"/>
    </row>
    <row r="223" spans="1:11" ht="25.5" customHeight="1" x14ac:dyDescent="0.15">
      <c r="A223" s="108" t="s">
        <v>236</v>
      </c>
      <c r="B223" s="108">
        <v>2711</v>
      </c>
      <c r="C223" s="140" t="s">
        <v>97</v>
      </c>
      <c r="D223" s="287"/>
      <c r="E223" s="90" t="s">
        <v>549</v>
      </c>
      <c r="F223" s="160"/>
      <c r="G223" s="147"/>
      <c r="H223" s="163">
        <f>'Ａ2　訪問型(健康づくりヘルパー)'!H6</f>
        <v>1644</v>
      </c>
      <c r="I223" s="161" t="s">
        <v>9</v>
      </c>
      <c r="K223" s="145"/>
    </row>
    <row r="224" spans="1:11" ht="25.5" customHeight="1" x14ac:dyDescent="0.15">
      <c r="A224" s="108" t="s">
        <v>236</v>
      </c>
      <c r="B224" s="108">
        <v>2811</v>
      </c>
      <c r="C224" s="140" t="s">
        <v>98</v>
      </c>
      <c r="D224" s="287"/>
      <c r="E224" s="90" t="s">
        <v>620</v>
      </c>
      <c r="F224" s="160"/>
      <c r="G224" s="147"/>
      <c r="H224" s="163">
        <f>'Ａ2　訪問型(健康づくりヘルパー)'!H7</f>
        <v>54</v>
      </c>
      <c r="I224" s="161" t="s">
        <v>10</v>
      </c>
      <c r="K224" s="145"/>
    </row>
    <row r="225" spans="1:11" ht="25.5" customHeight="1" x14ac:dyDescent="0.15">
      <c r="A225" s="108" t="s">
        <v>236</v>
      </c>
      <c r="B225" s="108">
        <v>2721</v>
      </c>
      <c r="C225" s="140" t="s">
        <v>99</v>
      </c>
      <c r="D225" s="287"/>
      <c r="E225" s="90" t="s">
        <v>621</v>
      </c>
      <c r="F225" s="160"/>
      <c r="G225" s="142"/>
      <c r="H225" s="163">
        <f>'Ａ2　訪問型(健康づくりヘルパー)'!H8</f>
        <v>2609</v>
      </c>
      <c r="I225" s="162" t="s">
        <v>9</v>
      </c>
      <c r="K225" s="145"/>
    </row>
    <row r="226" spans="1:11" ht="25.5" customHeight="1" x14ac:dyDescent="0.15">
      <c r="A226" s="108" t="s">
        <v>236</v>
      </c>
      <c r="B226" s="108">
        <v>2821</v>
      </c>
      <c r="C226" s="140" t="s">
        <v>100</v>
      </c>
      <c r="D226" s="287"/>
      <c r="E226" s="90" t="s">
        <v>622</v>
      </c>
      <c r="F226" s="160"/>
      <c r="G226" s="142"/>
      <c r="H226" s="163">
        <f>'Ａ2　訪問型(健康づくりヘルパー)'!H9</f>
        <v>86</v>
      </c>
      <c r="I226" s="162" t="s">
        <v>10</v>
      </c>
      <c r="K226" s="145"/>
    </row>
    <row r="227" spans="1:11" ht="30.75" customHeight="1" x14ac:dyDescent="0.15">
      <c r="A227" s="78"/>
      <c r="B227" s="78"/>
      <c r="C227" s="79"/>
      <c r="D227" s="80"/>
      <c r="E227" s="80"/>
      <c r="F227" s="79"/>
      <c r="G227" s="102"/>
      <c r="H227" s="81"/>
      <c r="I227" s="82"/>
    </row>
    <row r="228" spans="1:11" ht="30.75" customHeight="1" x14ac:dyDescent="0.15">
      <c r="A228" s="78"/>
      <c r="B228" s="78"/>
      <c r="C228" s="79"/>
      <c r="D228" s="80"/>
      <c r="E228" s="80"/>
      <c r="F228" s="79"/>
      <c r="G228" s="102"/>
      <c r="H228" s="81"/>
      <c r="I228" s="82"/>
    </row>
    <row r="229" spans="1:11" ht="30.75" customHeight="1" x14ac:dyDescent="0.15">
      <c r="A229" s="78"/>
      <c r="B229" s="78"/>
      <c r="C229" s="79"/>
      <c r="D229" s="80"/>
      <c r="E229" s="80"/>
      <c r="F229" s="79"/>
      <c r="G229" s="102"/>
      <c r="H229" s="81"/>
      <c r="I229" s="82"/>
    </row>
    <row r="230" spans="1:11" ht="30.75" customHeight="1" x14ac:dyDescent="0.15">
      <c r="A230" s="78"/>
      <c r="B230" s="78"/>
      <c r="C230" s="79"/>
      <c r="D230" s="80"/>
      <c r="E230" s="80"/>
      <c r="F230" s="79"/>
      <c r="G230" s="102"/>
      <c r="H230" s="81"/>
      <c r="I230" s="82"/>
    </row>
    <row r="231" spans="1:11" ht="30.75" customHeight="1" x14ac:dyDescent="0.15">
      <c r="A231" s="78"/>
      <c r="B231" s="78"/>
      <c r="C231" s="79"/>
      <c r="D231" s="80"/>
      <c r="E231" s="80"/>
      <c r="F231" s="79"/>
      <c r="G231" s="102"/>
      <c r="H231" s="81"/>
      <c r="I231" s="82"/>
    </row>
    <row r="232" spans="1:11" ht="30.75" customHeight="1" x14ac:dyDescent="0.15">
      <c r="A232" s="78"/>
      <c r="B232" s="78"/>
      <c r="C232" s="79"/>
      <c r="D232" s="80"/>
      <c r="E232" s="80"/>
      <c r="F232" s="79"/>
      <c r="G232" s="102"/>
      <c r="H232" s="81"/>
      <c r="I232" s="82"/>
    </row>
    <row r="233" spans="1:11" ht="30.75" customHeight="1" x14ac:dyDescent="0.15">
      <c r="A233" s="78"/>
      <c r="B233" s="78"/>
      <c r="C233" s="79"/>
      <c r="D233" s="80"/>
      <c r="E233" s="80"/>
      <c r="F233" s="79"/>
      <c r="G233" s="102"/>
      <c r="H233" s="81"/>
      <c r="I233" s="82"/>
    </row>
    <row r="234" spans="1:11" ht="30.75" customHeight="1" x14ac:dyDescent="0.15">
      <c r="A234" s="78"/>
      <c r="B234" s="78"/>
      <c r="C234" s="79"/>
      <c r="D234" s="80"/>
      <c r="E234" s="80"/>
      <c r="F234" s="79"/>
      <c r="G234" s="102"/>
      <c r="H234" s="81"/>
      <c r="I234" s="82"/>
    </row>
    <row r="235" spans="1:11" ht="30.75" customHeight="1" x14ac:dyDescent="0.15">
      <c r="A235" s="78"/>
      <c r="B235" s="78"/>
      <c r="C235" s="79"/>
      <c r="D235" s="80"/>
      <c r="E235" s="80"/>
      <c r="F235" s="79"/>
      <c r="G235" s="102"/>
      <c r="H235" s="81"/>
      <c r="I235" s="82"/>
    </row>
    <row r="236" spans="1:11" ht="30.75" customHeight="1" x14ac:dyDescent="0.15">
      <c r="A236" s="78"/>
      <c r="B236" s="78"/>
      <c r="C236" s="79"/>
      <c r="D236" s="80"/>
      <c r="E236" s="80"/>
      <c r="F236" s="79"/>
      <c r="G236" s="102"/>
      <c r="H236" s="81"/>
      <c r="I236" s="82"/>
    </row>
    <row r="237" spans="1:11" ht="30.75" customHeight="1" x14ac:dyDescent="0.15">
      <c r="A237" s="78"/>
      <c r="B237" s="78"/>
      <c r="C237" s="79"/>
      <c r="D237" s="80"/>
      <c r="E237" s="80"/>
      <c r="F237" s="79"/>
      <c r="G237" s="102"/>
      <c r="H237" s="81"/>
      <c r="I237" s="82"/>
    </row>
    <row r="238" spans="1:11" ht="30.75" customHeight="1" x14ac:dyDescent="0.15">
      <c r="A238" s="78"/>
      <c r="B238" s="78"/>
      <c r="C238" s="79"/>
      <c r="D238" s="80"/>
      <c r="E238" s="80"/>
      <c r="F238" s="79"/>
      <c r="G238" s="102"/>
      <c r="H238" s="81"/>
      <c r="I238" s="82"/>
      <c r="J238" s="107"/>
    </row>
    <row r="239" spans="1:11" ht="30.75" customHeight="1" x14ac:dyDescent="0.15">
      <c r="A239" s="83"/>
      <c r="B239" s="83"/>
      <c r="C239" s="79"/>
      <c r="D239" s="80"/>
      <c r="E239" s="80"/>
      <c r="F239" s="79"/>
      <c r="G239" s="102"/>
      <c r="H239" s="84"/>
      <c r="I239" s="79"/>
      <c r="J239" s="107"/>
    </row>
    <row r="240" spans="1:11" ht="30.75" customHeight="1" x14ac:dyDescent="0.15">
      <c r="A240" s="83"/>
      <c r="B240" s="83"/>
      <c r="C240" s="79"/>
      <c r="D240" s="80"/>
      <c r="E240" s="80"/>
      <c r="F240" s="79"/>
      <c r="G240" s="102"/>
      <c r="H240" s="84"/>
      <c r="I240" s="79"/>
      <c r="J240" s="107"/>
    </row>
    <row r="241" spans="1:10" ht="30.75" customHeight="1" x14ac:dyDescent="0.15">
      <c r="A241" s="83"/>
      <c r="B241" s="83"/>
      <c r="C241" s="79"/>
      <c r="D241" s="80"/>
      <c r="E241" s="80"/>
      <c r="F241" s="79"/>
      <c r="G241" s="102"/>
      <c r="H241" s="84"/>
      <c r="I241" s="79"/>
      <c r="J241" s="107"/>
    </row>
    <row r="242" spans="1:10" ht="30.75" customHeight="1" x14ac:dyDescent="0.15">
      <c r="A242" s="83"/>
      <c r="B242" s="83"/>
      <c r="C242" s="79"/>
      <c r="D242" s="80"/>
      <c r="E242" s="80"/>
      <c r="F242" s="79"/>
      <c r="G242" s="102"/>
      <c r="H242" s="84"/>
      <c r="I242" s="79"/>
      <c r="J242" s="107"/>
    </row>
    <row r="243" spans="1:10" ht="30.75" customHeight="1" x14ac:dyDescent="0.15">
      <c r="A243" s="83"/>
      <c r="B243" s="83"/>
      <c r="C243" s="79"/>
      <c r="D243" s="80"/>
      <c r="E243" s="80"/>
      <c r="F243" s="79"/>
      <c r="G243" s="102"/>
      <c r="H243" s="84"/>
      <c r="I243" s="79"/>
      <c r="J243" s="107"/>
    </row>
    <row r="244" spans="1:10" ht="30.75" customHeight="1" x14ac:dyDescent="0.15">
      <c r="A244" s="83"/>
      <c r="B244" s="83"/>
      <c r="C244" s="79"/>
      <c r="D244" s="80"/>
      <c r="E244" s="80"/>
      <c r="F244" s="79"/>
      <c r="G244" s="102"/>
      <c r="H244" s="84"/>
      <c r="I244" s="79"/>
      <c r="J244" s="107"/>
    </row>
    <row r="245" spans="1:10" ht="30.75" customHeight="1" x14ac:dyDescent="0.15">
      <c r="A245" s="83"/>
      <c r="B245" s="83"/>
      <c r="C245" s="79"/>
      <c r="D245" s="80"/>
      <c r="E245" s="80"/>
      <c r="F245" s="79"/>
      <c r="G245" s="102"/>
      <c r="H245" s="84"/>
      <c r="I245" s="79"/>
      <c r="J245" s="107"/>
    </row>
    <row r="246" spans="1:10" ht="30.75" customHeight="1" x14ac:dyDescent="0.15">
      <c r="A246" s="83"/>
      <c r="B246" s="83"/>
      <c r="C246" s="79"/>
      <c r="D246" s="80"/>
      <c r="E246" s="80"/>
      <c r="F246" s="79"/>
      <c r="G246" s="102"/>
      <c r="H246" s="84"/>
      <c r="I246" s="79"/>
      <c r="J246" s="107"/>
    </row>
    <row r="247" spans="1:10" ht="30.75" customHeight="1" x14ac:dyDescent="0.15">
      <c r="A247" s="83"/>
      <c r="B247" s="83"/>
      <c r="C247" s="79"/>
      <c r="D247" s="80"/>
      <c r="E247" s="80"/>
      <c r="F247" s="79"/>
      <c r="G247" s="102"/>
      <c r="H247" s="84"/>
      <c r="I247" s="79"/>
      <c r="J247" s="107"/>
    </row>
    <row r="248" spans="1:10" ht="30.75" customHeight="1" x14ac:dyDescent="0.15">
      <c r="A248" s="83"/>
      <c r="B248" s="83"/>
      <c r="C248" s="79"/>
      <c r="D248" s="80"/>
      <c r="E248" s="80"/>
      <c r="F248" s="79"/>
      <c r="G248" s="102"/>
      <c r="H248" s="84"/>
      <c r="I248" s="79"/>
      <c r="J248" s="107"/>
    </row>
    <row r="249" spans="1:10" ht="30.75" customHeight="1" x14ac:dyDescent="0.15">
      <c r="A249" s="83"/>
      <c r="B249" s="83"/>
      <c r="C249" s="79"/>
      <c r="D249" s="80"/>
      <c r="E249" s="80"/>
      <c r="F249" s="79"/>
      <c r="G249" s="102"/>
      <c r="H249" s="84"/>
      <c r="I249" s="79"/>
      <c r="J249" s="107"/>
    </row>
    <row r="250" spans="1:10" ht="30.75" customHeight="1" x14ac:dyDescent="0.15">
      <c r="A250" s="83"/>
      <c r="B250" s="83"/>
      <c r="C250" s="79"/>
      <c r="D250" s="80"/>
      <c r="E250" s="80"/>
      <c r="F250" s="79"/>
      <c r="G250" s="102"/>
      <c r="H250" s="84"/>
      <c r="I250" s="79"/>
      <c r="J250" s="107"/>
    </row>
    <row r="251" spans="1:10" ht="30.75" customHeight="1" x14ac:dyDescent="0.15">
      <c r="A251" s="83"/>
      <c r="B251" s="83"/>
      <c r="C251" s="79"/>
      <c r="D251" s="80"/>
      <c r="E251" s="80"/>
      <c r="F251" s="79"/>
      <c r="G251" s="102"/>
      <c r="H251" s="84"/>
      <c r="I251" s="79"/>
      <c r="J251" s="107"/>
    </row>
    <row r="252" spans="1:10" ht="30.75" customHeight="1" x14ac:dyDescent="0.15">
      <c r="A252" s="83"/>
      <c r="B252" s="83"/>
      <c r="C252" s="79"/>
      <c r="D252" s="80"/>
      <c r="E252" s="80"/>
      <c r="F252" s="79"/>
      <c r="G252" s="102"/>
      <c r="H252" s="84"/>
      <c r="I252" s="79"/>
      <c r="J252" s="107"/>
    </row>
    <row r="253" spans="1:10" ht="30.75" customHeight="1" x14ac:dyDescent="0.15">
      <c r="A253" s="83"/>
      <c r="B253" s="83"/>
      <c r="C253" s="79"/>
      <c r="D253" s="80"/>
      <c r="E253" s="80"/>
      <c r="F253" s="79"/>
      <c r="G253" s="102"/>
      <c r="H253" s="84"/>
      <c r="I253" s="79"/>
      <c r="J253" s="107"/>
    </row>
    <row r="254" spans="1:10" ht="30.75" customHeight="1" x14ac:dyDescent="0.15">
      <c r="A254" s="83"/>
      <c r="B254" s="83"/>
      <c r="C254" s="79"/>
      <c r="D254" s="80"/>
      <c r="E254" s="80"/>
      <c r="F254" s="79"/>
      <c r="G254" s="102"/>
      <c r="H254" s="84"/>
      <c r="I254" s="79"/>
      <c r="J254" s="107"/>
    </row>
    <row r="255" spans="1:10" ht="30.75" customHeight="1" x14ac:dyDescent="0.15">
      <c r="A255" s="83"/>
      <c r="B255" s="83"/>
      <c r="C255" s="79"/>
      <c r="D255" s="80"/>
      <c r="E255" s="80"/>
      <c r="F255" s="79"/>
      <c r="G255" s="102"/>
      <c r="H255" s="84"/>
      <c r="I255" s="79"/>
      <c r="J255" s="107"/>
    </row>
    <row r="256" spans="1:10" ht="30.75" customHeight="1" x14ac:dyDescent="0.15">
      <c r="A256" s="83"/>
      <c r="B256" s="83"/>
      <c r="C256" s="79"/>
      <c r="D256" s="80"/>
      <c r="E256" s="80"/>
      <c r="F256" s="79"/>
      <c r="G256" s="102"/>
      <c r="H256" s="84"/>
      <c r="I256" s="79"/>
      <c r="J256" s="107"/>
    </row>
    <row r="257" spans="1:10" ht="30.75" customHeight="1" x14ac:dyDescent="0.15">
      <c r="A257" s="83"/>
      <c r="B257" s="83"/>
      <c r="C257" s="79"/>
      <c r="D257" s="80"/>
      <c r="E257" s="80"/>
      <c r="F257" s="79"/>
      <c r="G257" s="102"/>
      <c r="H257" s="84"/>
      <c r="I257" s="79"/>
      <c r="J257" s="107"/>
    </row>
    <row r="258" spans="1:10" ht="30.75" customHeight="1" x14ac:dyDescent="0.15">
      <c r="A258" s="83"/>
      <c r="B258" s="83"/>
      <c r="C258" s="79"/>
      <c r="D258" s="80"/>
      <c r="E258" s="80"/>
      <c r="F258" s="79"/>
      <c r="G258" s="102"/>
      <c r="H258" s="84"/>
      <c r="I258" s="79"/>
      <c r="J258" s="107"/>
    </row>
    <row r="259" spans="1:10" ht="30.75" customHeight="1" x14ac:dyDescent="0.15">
      <c r="A259" s="83"/>
      <c r="B259" s="83"/>
      <c r="C259" s="79"/>
      <c r="D259" s="80"/>
      <c r="E259" s="80"/>
      <c r="F259" s="79"/>
      <c r="G259" s="102"/>
      <c r="H259" s="84"/>
      <c r="I259" s="79"/>
      <c r="J259" s="107"/>
    </row>
    <row r="260" spans="1:10" ht="30.75" customHeight="1" x14ac:dyDescent="0.15">
      <c r="A260" s="83"/>
      <c r="B260" s="83"/>
      <c r="C260" s="79"/>
      <c r="D260" s="80"/>
      <c r="E260" s="80"/>
      <c r="F260" s="79"/>
      <c r="G260" s="102"/>
      <c r="H260" s="84"/>
      <c r="I260" s="79"/>
      <c r="J260" s="107"/>
    </row>
    <row r="261" spans="1:10" ht="30.75" customHeight="1" x14ac:dyDescent="0.15">
      <c r="A261" s="83"/>
      <c r="B261" s="83"/>
      <c r="C261" s="79"/>
      <c r="D261" s="80"/>
      <c r="E261" s="80"/>
      <c r="F261" s="79"/>
      <c r="G261" s="102"/>
      <c r="H261" s="84"/>
      <c r="I261" s="79"/>
      <c r="J261" s="107"/>
    </row>
    <row r="262" spans="1:10" ht="30.75" customHeight="1" x14ac:dyDescent="0.15">
      <c r="A262" s="83"/>
      <c r="B262" s="83"/>
      <c r="C262" s="79"/>
      <c r="D262" s="80"/>
      <c r="E262" s="80"/>
      <c r="F262" s="79"/>
      <c r="G262" s="102"/>
      <c r="H262" s="84"/>
      <c r="I262" s="79"/>
      <c r="J262" s="107"/>
    </row>
    <row r="263" spans="1:10" ht="30.75" customHeight="1" x14ac:dyDescent="0.15">
      <c r="A263" s="83"/>
      <c r="B263" s="83"/>
      <c r="C263" s="79"/>
      <c r="D263" s="80"/>
      <c r="E263" s="80"/>
      <c r="F263" s="79"/>
      <c r="G263" s="102"/>
      <c r="H263" s="84"/>
      <c r="I263" s="79"/>
      <c r="J263" s="107"/>
    </row>
    <row r="264" spans="1:10" ht="30.75" customHeight="1" x14ac:dyDescent="0.15">
      <c r="A264" s="83"/>
      <c r="B264" s="83"/>
      <c r="C264" s="79"/>
      <c r="D264" s="80"/>
      <c r="E264" s="80"/>
      <c r="F264" s="79"/>
      <c r="G264" s="102"/>
      <c r="H264" s="84"/>
      <c r="I264" s="79"/>
      <c r="J264" s="107"/>
    </row>
    <row r="265" spans="1:10" ht="30.75" customHeight="1" x14ac:dyDescent="0.15">
      <c r="A265" s="83"/>
      <c r="B265" s="83"/>
      <c r="C265" s="79"/>
      <c r="D265" s="80"/>
      <c r="E265" s="80"/>
      <c r="F265" s="79"/>
      <c r="G265" s="102"/>
      <c r="H265" s="84"/>
      <c r="I265" s="79"/>
      <c r="J265" s="107"/>
    </row>
    <row r="266" spans="1:10" ht="30.75" customHeight="1" x14ac:dyDescent="0.15">
      <c r="A266" s="83"/>
      <c r="B266" s="83"/>
      <c r="C266" s="79"/>
      <c r="D266" s="80"/>
      <c r="E266" s="80"/>
      <c r="F266" s="79"/>
      <c r="G266" s="102"/>
      <c r="H266" s="84"/>
      <c r="I266" s="79"/>
      <c r="J266" s="107"/>
    </row>
    <row r="267" spans="1:10" ht="30.75" customHeight="1" x14ac:dyDescent="0.15">
      <c r="A267" s="83"/>
      <c r="B267" s="83"/>
      <c r="C267" s="79"/>
      <c r="D267" s="80"/>
      <c r="E267" s="80"/>
      <c r="F267" s="79"/>
      <c r="G267" s="102"/>
      <c r="H267" s="84"/>
      <c r="I267" s="79"/>
      <c r="J267" s="107"/>
    </row>
    <row r="268" spans="1:10" ht="30.75" customHeight="1" x14ac:dyDescent="0.15">
      <c r="A268" s="83"/>
      <c r="B268" s="83"/>
      <c r="C268" s="79"/>
      <c r="D268" s="80"/>
      <c r="E268" s="80"/>
      <c r="F268" s="79"/>
      <c r="G268" s="102"/>
      <c r="H268" s="84"/>
      <c r="I268" s="79"/>
      <c r="J268" s="107"/>
    </row>
    <row r="269" spans="1:10" ht="30.75" customHeight="1" x14ac:dyDescent="0.15">
      <c r="A269" s="83"/>
      <c r="B269" s="83"/>
      <c r="C269" s="79"/>
      <c r="D269" s="80"/>
      <c r="E269" s="80"/>
      <c r="F269" s="79"/>
      <c r="G269" s="102"/>
      <c r="H269" s="84"/>
      <c r="I269" s="79"/>
      <c r="J269" s="107"/>
    </row>
    <row r="270" spans="1:10" ht="30.75" customHeight="1" x14ac:dyDescent="0.15">
      <c r="A270" s="83"/>
      <c r="B270" s="83"/>
      <c r="C270" s="79"/>
      <c r="D270" s="80"/>
      <c r="E270" s="80"/>
      <c r="F270" s="79"/>
      <c r="G270" s="102"/>
      <c r="H270" s="84"/>
      <c r="I270" s="79"/>
      <c r="J270" s="107"/>
    </row>
    <row r="271" spans="1:10" ht="30.75" customHeight="1" x14ac:dyDescent="0.15">
      <c r="A271" s="83"/>
      <c r="B271" s="83"/>
      <c r="C271" s="79"/>
      <c r="D271" s="80"/>
      <c r="E271" s="80"/>
      <c r="F271" s="79"/>
      <c r="G271" s="102"/>
      <c r="H271" s="84"/>
      <c r="I271" s="79"/>
      <c r="J271" s="107"/>
    </row>
    <row r="272" spans="1:10" ht="30.75" customHeight="1" x14ac:dyDescent="0.15">
      <c r="A272" s="83"/>
      <c r="B272" s="83"/>
      <c r="C272" s="79"/>
      <c r="D272" s="80"/>
      <c r="E272" s="80"/>
      <c r="F272" s="79"/>
      <c r="G272" s="102"/>
      <c r="H272" s="84"/>
      <c r="I272" s="79"/>
      <c r="J272" s="107"/>
    </row>
    <row r="273" spans="1:10" ht="30.75" customHeight="1" x14ac:dyDescent="0.15">
      <c r="A273" s="83"/>
      <c r="B273" s="83"/>
      <c r="C273" s="79"/>
      <c r="D273" s="80"/>
      <c r="E273" s="80"/>
      <c r="F273" s="79"/>
      <c r="G273" s="102"/>
      <c r="H273" s="84"/>
      <c r="I273" s="79"/>
      <c r="J273" s="107"/>
    </row>
    <row r="274" spans="1:10" ht="30.75" customHeight="1" x14ac:dyDescent="0.15">
      <c r="A274" s="83"/>
      <c r="B274" s="83"/>
      <c r="C274" s="79"/>
      <c r="D274" s="80"/>
      <c r="E274" s="80"/>
      <c r="F274" s="79"/>
      <c r="G274" s="102"/>
      <c r="H274" s="84"/>
      <c r="I274" s="79"/>
      <c r="J274" s="107"/>
    </row>
    <row r="275" spans="1:10" ht="30.75" customHeight="1" x14ac:dyDescent="0.15">
      <c r="A275" s="83"/>
      <c r="B275" s="83"/>
      <c r="C275" s="79"/>
      <c r="D275" s="80"/>
      <c r="E275" s="80"/>
      <c r="F275" s="79"/>
      <c r="G275" s="102"/>
      <c r="H275" s="84"/>
      <c r="I275" s="79"/>
      <c r="J275" s="107"/>
    </row>
    <row r="276" spans="1:10" ht="30.75" customHeight="1" x14ac:dyDescent="0.15">
      <c r="A276" s="83"/>
      <c r="B276" s="83"/>
      <c r="C276" s="79"/>
      <c r="D276" s="80"/>
      <c r="E276" s="80"/>
      <c r="F276" s="79"/>
      <c r="G276" s="102"/>
      <c r="H276" s="84"/>
      <c r="I276" s="79"/>
      <c r="J276" s="107"/>
    </row>
    <row r="277" spans="1:10" ht="30.75" customHeight="1" x14ac:dyDescent="0.15">
      <c r="A277" s="83"/>
      <c r="B277" s="83"/>
      <c r="C277" s="79"/>
      <c r="D277" s="80"/>
      <c r="E277" s="80"/>
      <c r="F277" s="79"/>
      <c r="G277" s="102"/>
      <c r="H277" s="84"/>
      <c r="I277" s="79"/>
      <c r="J277" s="107"/>
    </row>
    <row r="278" spans="1:10" ht="30.75" customHeight="1" x14ac:dyDescent="0.15">
      <c r="A278" s="83"/>
      <c r="B278" s="83"/>
      <c r="C278" s="79"/>
      <c r="D278" s="80"/>
      <c r="E278" s="80"/>
      <c r="F278" s="79"/>
      <c r="G278" s="102"/>
      <c r="H278" s="84"/>
      <c r="I278" s="79"/>
      <c r="J278" s="107"/>
    </row>
    <row r="279" spans="1:10" ht="30.75" customHeight="1" x14ac:dyDescent="0.15">
      <c r="A279" s="83"/>
      <c r="B279" s="83"/>
      <c r="C279" s="79"/>
      <c r="D279" s="80"/>
      <c r="E279" s="80"/>
      <c r="F279" s="79"/>
      <c r="G279" s="102"/>
      <c r="H279" s="84"/>
      <c r="I279" s="79"/>
      <c r="J279" s="107"/>
    </row>
    <row r="280" spans="1:10" ht="30.75" customHeight="1" x14ac:dyDescent="0.15">
      <c r="A280" s="83"/>
      <c r="B280" s="83"/>
      <c r="C280" s="79"/>
      <c r="D280" s="80"/>
      <c r="E280" s="80"/>
      <c r="F280" s="79"/>
      <c r="G280" s="102"/>
      <c r="H280" s="84"/>
      <c r="I280" s="79"/>
      <c r="J280" s="107"/>
    </row>
    <row r="281" spans="1:10" ht="30.75" customHeight="1" x14ac:dyDescent="0.15">
      <c r="A281" s="83"/>
      <c r="B281" s="83"/>
      <c r="C281" s="79"/>
      <c r="D281" s="80"/>
      <c r="E281" s="80"/>
      <c r="F281" s="79"/>
      <c r="G281" s="102"/>
      <c r="H281" s="84"/>
      <c r="I281" s="79"/>
      <c r="J281" s="107"/>
    </row>
    <row r="282" spans="1:10" ht="30.75" customHeight="1" x14ac:dyDescent="0.15">
      <c r="A282" s="83"/>
      <c r="B282" s="83"/>
      <c r="C282" s="79"/>
      <c r="D282" s="80"/>
      <c r="E282" s="80"/>
      <c r="F282" s="79"/>
      <c r="G282" s="102"/>
      <c r="H282" s="84"/>
      <c r="I282" s="79"/>
      <c r="J282" s="107"/>
    </row>
    <row r="283" spans="1:10" ht="30.75" customHeight="1" x14ac:dyDescent="0.15">
      <c r="A283" s="83"/>
      <c r="B283" s="83"/>
      <c r="C283" s="79"/>
      <c r="D283" s="80"/>
      <c r="E283" s="80"/>
      <c r="F283" s="79"/>
      <c r="G283" s="102"/>
      <c r="H283" s="84"/>
      <c r="I283" s="79"/>
      <c r="J283" s="107"/>
    </row>
    <row r="284" spans="1:10" ht="30.75" customHeight="1" x14ac:dyDescent="0.15">
      <c r="A284" s="83"/>
      <c r="B284" s="83"/>
      <c r="C284" s="79"/>
      <c r="D284" s="80"/>
      <c r="E284" s="80"/>
      <c r="F284" s="79"/>
      <c r="G284" s="102"/>
      <c r="H284" s="84"/>
      <c r="I284" s="79"/>
      <c r="J284" s="107"/>
    </row>
    <row r="285" spans="1:10" ht="30.75" customHeight="1" x14ac:dyDescent="0.15">
      <c r="A285" s="83"/>
      <c r="B285" s="83"/>
      <c r="C285" s="79"/>
      <c r="D285" s="80"/>
      <c r="E285" s="80"/>
      <c r="F285" s="79"/>
      <c r="G285" s="102"/>
      <c r="H285" s="84"/>
      <c r="I285" s="79"/>
      <c r="J285" s="107"/>
    </row>
    <row r="286" spans="1:10" ht="30.75" customHeight="1" x14ac:dyDescent="0.15">
      <c r="A286" s="83"/>
      <c r="B286" s="83"/>
      <c r="C286" s="79"/>
      <c r="D286" s="80"/>
      <c r="E286" s="80"/>
      <c r="F286" s="79"/>
      <c r="G286" s="102"/>
      <c r="H286" s="84"/>
      <c r="I286" s="79"/>
      <c r="J286" s="107"/>
    </row>
    <row r="287" spans="1:10" ht="30.75" customHeight="1" x14ac:dyDescent="0.15">
      <c r="A287" s="83"/>
      <c r="B287" s="83"/>
      <c r="C287" s="79"/>
      <c r="D287" s="80"/>
      <c r="E287" s="80"/>
      <c r="F287" s="79"/>
      <c r="G287" s="102"/>
      <c r="H287" s="84"/>
      <c r="I287" s="79"/>
      <c r="J287" s="107"/>
    </row>
    <row r="288" spans="1:10" ht="30.75" customHeight="1" x14ac:dyDescent="0.15">
      <c r="A288" s="83"/>
      <c r="B288" s="83"/>
      <c r="C288" s="79"/>
      <c r="D288" s="80"/>
      <c r="E288" s="80"/>
      <c r="F288" s="79"/>
      <c r="G288" s="102"/>
      <c r="H288" s="84"/>
      <c r="I288" s="79"/>
      <c r="J288" s="107"/>
    </row>
    <row r="289" spans="1:10" ht="30.75" customHeight="1" x14ac:dyDescent="0.15">
      <c r="A289" s="83"/>
      <c r="B289" s="83"/>
      <c r="C289" s="79"/>
      <c r="D289" s="80"/>
      <c r="E289" s="80"/>
      <c r="F289" s="79"/>
      <c r="G289" s="102"/>
      <c r="H289" s="84"/>
      <c r="I289" s="79"/>
      <c r="J289" s="107"/>
    </row>
    <row r="290" spans="1:10" ht="30.75" customHeight="1" x14ac:dyDescent="0.15">
      <c r="A290" s="83"/>
      <c r="B290" s="83"/>
      <c r="C290" s="79"/>
      <c r="D290" s="80"/>
      <c r="E290" s="80"/>
      <c r="F290" s="79"/>
      <c r="G290" s="102"/>
      <c r="H290" s="84"/>
      <c r="I290" s="79"/>
      <c r="J290" s="107"/>
    </row>
    <row r="291" spans="1:10" ht="30.75" customHeight="1" x14ac:dyDescent="0.15">
      <c r="A291" s="83"/>
      <c r="B291" s="83"/>
      <c r="C291" s="79"/>
      <c r="D291" s="80"/>
      <c r="E291" s="80"/>
      <c r="F291" s="79"/>
      <c r="G291" s="102"/>
      <c r="H291" s="84"/>
      <c r="I291" s="79"/>
      <c r="J291" s="107"/>
    </row>
    <row r="292" spans="1:10" ht="30.75" customHeight="1" x14ac:dyDescent="0.15">
      <c r="A292" s="83"/>
      <c r="B292" s="83"/>
      <c r="C292" s="79"/>
      <c r="D292" s="80"/>
      <c r="E292" s="80"/>
      <c r="F292" s="79"/>
      <c r="G292" s="102"/>
      <c r="H292" s="84"/>
      <c r="I292" s="79"/>
      <c r="J292" s="107"/>
    </row>
    <row r="293" spans="1:10" ht="30.75" customHeight="1" x14ac:dyDescent="0.15">
      <c r="A293" s="83"/>
      <c r="B293" s="83"/>
      <c r="C293" s="79"/>
      <c r="D293" s="80"/>
      <c r="E293" s="80"/>
      <c r="F293" s="79"/>
      <c r="G293" s="102"/>
      <c r="H293" s="84"/>
      <c r="I293" s="79"/>
      <c r="J293" s="107"/>
    </row>
    <row r="294" spans="1:10" ht="30.75" customHeight="1" x14ac:dyDescent="0.15">
      <c r="A294" s="83"/>
      <c r="B294" s="83"/>
      <c r="C294" s="79"/>
      <c r="D294" s="80"/>
      <c r="E294" s="80"/>
      <c r="F294" s="79"/>
      <c r="G294" s="102"/>
      <c r="H294" s="84"/>
      <c r="I294" s="79"/>
      <c r="J294" s="107"/>
    </row>
    <row r="295" spans="1:10" ht="30.75" customHeight="1" x14ac:dyDescent="0.15">
      <c r="A295" s="83"/>
      <c r="B295" s="83"/>
      <c r="C295" s="79"/>
      <c r="D295" s="80"/>
      <c r="E295" s="80"/>
      <c r="F295" s="79"/>
      <c r="G295" s="102"/>
      <c r="H295" s="84"/>
      <c r="I295" s="79"/>
      <c r="J295" s="107"/>
    </row>
    <row r="296" spans="1:10" ht="30.75" customHeight="1" x14ac:dyDescent="0.15">
      <c r="A296" s="83"/>
      <c r="B296" s="83"/>
      <c r="C296" s="79"/>
      <c r="D296" s="80"/>
      <c r="E296" s="80"/>
      <c r="F296" s="79"/>
      <c r="G296" s="102"/>
      <c r="H296" s="84"/>
      <c r="I296" s="79"/>
      <c r="J296" s="107"/>
    </row>
    <row r="297" spans="1:10" ht="30.75" customHeight="1" x14ac:dyDescent="0.15">
      <c r="A297" s="83"/>
      <c r="B297" s="83"/>
      <c r="C297" s="79"/>
      <c r="D297" s="80"/>
      <c r="E297" s="80"/>
      <c r="F297" s="79"/>
      <c r="G297" s="102"/>
      <c r="H297" s="84"/>
      <c r="I297" s="79"/>
      <c r="J297" s="107"/>
    </row>
    <row r="298" spans="1:10" ht="30.75" customHeight="1" x14ac:dyDescent="0.15">
      <c r="A298" s="83"/>
      <c r="B298" s="83"/>
      <c r="C298" s="79"/>
      <c r="D298" s="80"/>
      <c r="E298" s="80"/>
      <c r="F298" s="79"/>
      <c r="G298" s="102"/>
      <c r="H298" s="84"/>
      <c r="I298" s="79"/>
      <c r="J298" s="107"/>
    </row>
    <row r="299" spans="1:10" ht="30.75" customHeight="1" x14ac:dyDescent="0.15">
      <c r="A299" s="83"/>
      <c r="B299" s="83"/>
      <c r="C299" s="79"/>
      <c r="D299" s="80"/>
      <c r="E299" s="80"/>
      <c r="F299" s="79"/>
      <c r="G299" s="102"/>
      <c r="H299" s="84"/>
      <c r="I299" s="79"/>
      <c r="J299" s="107"/>
    </row>
    <row r="300" spans="1:10" ht="30.75" customHeight="1" x14ac:dyDescent="0.15">
      <c r="A300" s="83"/>
      <c r="B300" s="83"/>
      <c r="C300" s="79"/>
      <c r="D300" s="80"/>
      <c r="E300" s="80"/>
      <c r="F300" s="79"/>
      <c r="G300" s="102"/>
      <c r="H300" s="84"/>
      <c r="I300" s="79"/>
      <c r="J300" s="107"/>
    </row>
    <row r="301" spans="1:10" ht="30.75" customHeight="1" x14ac:dyDescent="0.15">
      <c r="A301" s="83"/>
      <c r="B301" s="83"/>
      <c r="C301" s="79"/>
      <c r="D301" s="80"/>
      <c r="E301" s="80"/>
      <c r="F301" s="79"/>
      <c r="G301" s="102"/>
      <c r="H301" s="84"/>
      <c r="I301" s="79"/>
      <c r="J301" s="107"/>
    </row>
    <row r="302" spans="1:10" ht="30.75" customHeight="1" x14ac:dyDescent="0.15">
      <c r="A302" s="83"/>
      <c r="B302" s="83"/>
      <c r="C302" s="79"/>
      <c r="D302" s="80"/>
      <c r="E302" s="80"/>
      <c r="F302" s="79"/>
      <c r="G302" s="102"/>
      <c r="H302" s="84"/>
      <c r="I302" s="79"/>
      <c r="J302" s="107"/>
    </row>
    <row r="303" spans="1:10" ht="30.75" customHeight="1" x14ac:dyDescent="0.15">
      <c r="A303" s="83"/>
      <c r="B303" s="83"/>
      <c r="C303" s="79"/>
      <c r="D303" s="80"/>
      <c r="E303" s="80"/>
      <c r="F303" s="79"/>
      <c r="G303" s="102"/>
      <c r="H303" s="84"/>
      <c r="I303" s="79"/>
      <c r="J303" s="107"/>
    </row>
    <row r="304" spans="1:10" ht="30.75" customHeight="1" x14ac:dyDescent="0.15">
      <c r="A304" s="83"/>
      <c r="B304" s="83"/>
      <c r="C304" s="79"/>
      <c r="D304" s="80"/>
      <c r="E304" s="80"/>
      <c r="F304" s="79"/>
      <c r="G304" s="102"/>
      <c r="H304" s="84"/>
      <c r="I304" s="79"/>
      <c r="J304" s="107"/>
    </row>
    <row r="305" spans="1:10" ht="30.75" customHeight="1" x14ac:dyDescent="0.15">
      <c r="A305" s="83"/>
      <c r="B305" s="83"/>
      <c r="C305" s="79"/>
      <c r="D305" s="80"/>
      <c r="E305" s="80"/>
      <c r="F305" s="79"/>
      <c r="G305" s="102"/>
      <c r="H305" s="84"/>
      <c r="I305" s="79"/>
      <c r="J305" s="107"/>
    </row>
    <row r="306" spans="1:10" ht="30.75" customHeight="1" x14ac:dyDescent="0.15">
      <c r="A306" s="83"/>
      <c r="B306" s="83"/>
      <c r="C306" s="79"/>
      <c r="D306" s="80"/>
      <c r="E306" s="80"/>
      <c r="F306" s="79"/>
      <c r="G306" s="102"/>
      <c r="H306" s="84"/>
      <c r="I306" s="79"/>
      <c r="J306" s="107"/>
    </row>
    <row r="307" spans="1:10" ht="30.75" customHeight="1" x14ac:dyDescent="0.15">
      <c r="A307" s="83"/>
      <c r="B307" s="83"/>
      <c r="C307" s="79"/>
      <c r="D307" s="80"/>
      <c r="E307" s="80"/>
      <c r="F307" s="79"/>
      <c r="G307" s="102"/>
      <c r="H307" s="84"/>
      <c r="I307" s="79"/>
      <c r="J307" s="107"/>
    </row>
    <row r="308" spans="1:10" ht="30.75" customHeight="1" x14ac:dyDescent="0.15">
      <c r="A308" s="83"/>
      <c r="B308" s="83"/>
      <c r="C308" s="79"/>
      <c r="D308" s="80"/>
      <c r="E308" s="80"/>
      <c r="F308" s="79"/>
      <c r="G308" s="102"/>
      <c r="H308" s="84"/>
      <c r="I308" s="79"/>
      <c r="J308" s="107"/>
    </row>
    <row r="309" spans="1:10" ht="30.75" customHeight="1" x14ac:dyDescent="0.15">
      <c r="A309" s="83"/>
      <c r="B309" s="83"/>
      <c r="C309" s="79"/>
      <c r="D309" s="80"/>
      <c r="E309" s="80"/>
      <c r="F309" s="79"/>
      <c r="G309" s="102"/>
      <c r="H309" s="84"/>
      <c r="I309" s="79"/>
      <c r="J309" s="107"/>
    </row>
    <row r="310" spans="1:10" ht="30.75" customHeight="1" x14ac:dyDescent="0.15">
      <c r="A310" s="83"/>
      <c r="B310" s="83"/>
      <c r="C310" s="79"/>
      <c r="D310" s="80"/>
      <c r="E310" s="80"/>
      <c r="F310" s="79"/>
      <c r="G310" s="102"/>
      <c r="H310" s="84"/>
      <c r="I310" s="79"/>
      <c r="J310" s="107"/>
    </row>
    <row r="311" spans="1:10" ht="30.75" customHeight="1" x14ac:dyDescent="0.15">
      <c r="A311" s="83"/>
      <c r="B311" s="83"/>
      <c r="C311" s="79"/>
      <c r="D311" s="80"/>
      <c r="E311" s="80"/>
      <c r="F311" s="79"/>
      <c r="G311" s="102"/>
      <c r="H311" s="84"/>
      <c r="I311" s="79"/>
      <c r="J311" s="107"/>
    </row>
    <row r="312" spans="1:10" ht="30.75" customHeight="1" x14ac:dyDescent="0.15">
      <c r="A312" s="83"/>
      <c r="B312" s="83"/>
      <c r="C312" s="79"/>
      <c r="D312" s="80"/>
      <c r="E312" s="80"/>
      <c r="F312" s="79"/>
      <c r="G312" s="102"/>
      <c r="H312" s="84"/>
      <c r="I312" s="79"/>
      <c r="J312" s="107"/>
    </row>
    <row r="313" spans="1:10" ht="30.75" customHeight="1" x14ac:dyDescent="0.15">
      <c r="A313" s="83"/>
      <c r="B313" s="83"/>
      <c r="C313" s="79"/>
      <c r="D313" s="80"/>
      <c r="E313" s="80"/>
      <c r="F313" s="79"/>
      <c r="G313" s="102"/>
      <c r="H313" s="84"/>
      <c r="I313" s="79"/>
      <c r="J313" s="107"/>
    </row>
    <row r="314" spans="1:10" ht="30.75" customHeight="1" x14ac:dyDescent="0.15">
      <c r="A314" s="83"/>
      <c r="B314" s="83"/>
      <c r="C314" s="79"/>
      <c r="D314" s="80"/>
      <c r="E314" s="80"/>
      <c r="F314" s="79"/>
      <c r="G314" s="102"/>
      <c r="H314" s="84"/>
      <c r="I314" s="79"/>
      <c r="J314" s="107"/>
    </row>
    <row r="315" spans="1:10" ht="30.75" customHeight="1" x14ac:dyDescent="0.15">
      <c r="A315" s="83"/>
      <c r="B315" s="83"/>
      <c r="C315" s="79"/>
      <c r="D315" s="80"/>
      <c r="E315" s="80"/>
      <c r="F315" s="79"/>
      <c r="G315" s="102"/>
      <c r="H315" s="84"/>
      <c r="I315" s="79"/>
      <c r="J315" s="107"/>
    </row>
    <row r="316" spans="1:10" ht="30.75" customHeight="1" x14ac:dyDescent="0.15">
      <c r="A316" s="83"/>
      <c r="B316" s="83"/>
      <c r="C316" s="79"/>
      <c r="D316" s="80"/>
      <c r="E316" s="80"/>
      <c r="F316" s="79"/>
      <c r="G316" s="102"/>
      <c r="H316" s="84"/>
      <c r="I316" s="79"/>
      <c r="J316" s="107"/>
    </row>
    <row r="317" spans="1:10" ht="30.75" customHeight="1" x14ac:dyDescent="0.15">
      <c r="A317" s="83"/>
      <c r="B317" s="83"/>
      <c r="C317" s="79"/>
      <c r="D317" s="80"/>
      <c r="E317" s="80"/>
      <c r="F317" s="79"/>
      <c r="G317" s="102"/>
      <c r="H317" s="84"/>
      <c r="I317" s="79"/>
      <c r="J317" s="107"/>
    </row>
    <row r="318" spans="1:10" ht="30.75" customHeight="1" x14ac:dyDescent="0.15">
      <c r="A318" s="83"/>
      <c r="B318" s="83"/>
      <c r="C318" s="79"/>
      <c r="D318" s="80"/>
      <c r="E318" s="80"/>
      <c r="F318" s="79"/>
      <c r="G318" s="102"/>
      <c r="H318" s="84"/>
      <c r="I318" s="79"/>
      <c r="J318" s="107"/>
    </row>
    <row r="319" spans="1:10" ht="30.75" customHeight="1" x14ac:dyDescent="0.15">
      <c r="A319" s="83"/>
      <c r="B319" s="83"/>
      <c r="C319" s="79"/>
      <c r="D319" s="80"/>
      <c r="E319" s="80"/>
      <c r="F319" s="79"/>
      <c r="G319" s="102"/>
      <c r="H319" s="84"/>
      <c r="I319" s="79"/>
      <c r="J319" s="107"/>
    </row>
    <row r="320" spans="1:10" ht="30.75" customHeight="1" x14ac:dyDescent="0.15">
      <c r="A320" s="83"/>
      <c r="B320" s="83"/>
      <c r="C320" s="79"/>
      <c r="D320" s="80"/>
      <c r="E320" s="80"/>
      <c r="F320" s="79"/>
      <c r="G320" s="102"/>
      <c r="H320" s="84"/>
      <c r="I320" s="79"/>
      <c r="J320" s="107"/>
    </row>
    <row r="321" spans="1:10" ht="30.75" customHeight="1" x14ac:dyDescent="0.15">
      <c r="A321" s="83"/>
      <c r="B321" s="83"/>
      <c r="C321" s="79"/>
      <c r="D321" s="80"/>
      <c r="E321" s="80"/>
      <c r="F321" s="79"/>
      <c r="G321" s="102"/>
      <c r="H321" s="84"/>
      <c r="I321" s="79"/>
      <c r="J321" s="107"/>
    </row>
    <row r="322" spans="1:10" ht="30.75" customHeight="1" x14ac:dyDescent="0.15">
      <c r="A322" s="83"/>
      <c r="B322" s="83"/>
      <c r="C322" s="79"/>
      <c r="D322" s="80"/>
      <c r="E322" s="80"/>
      <c r="F322" s="79"/>
      <c r="G322" s="102"/>
      <c r="H322" s="84"/>
      <c r="I322" s="79"/>
      <c r="J322" s="107"/>
    </row>
    <row r="323" spans="1:10" ht="30.75" customHeight="1" x14ac:dyDescent="0.15">
      <c r="A323" s="83"/>
      <c r="B323" s="83"/>
      <c r="C323" s="79"/>
      <c r="D323" s="80"/>
      <c r="E323" s="80"/>
      <c r="F323" s="79"/>
      <c r="G323" s="102"/>
      <c r="H323" s="84"/>
      <c r="I323" s="79"/>
      <c r="J323" s="107"/>
    </row>
    <row r="324" spans="1:10" ht="30.75" customHeight="1" x14ac:dyDescent="0.15">
      <c r="A324" s="83"/>
      <c r="B324" s="83"/>
      <c r="C324" s="79"/>
      <c r="D324" s="80"/>
      <c r="E324" s="80"/>
      <c r="F324" s="79"/>
      <c r="G324" s="102"/>
      <c r="H324" s="84"/>
      <c r="I324" s="79"/>
      <c r="J324" s="107"/>
    </row>
    <row r="325" spans="1:10" ht="30.75" customHeight="1" x14ac:dyDescent="0.15">
      <c r="A325" s="83"/>
      <c r="B325" s="83"/>
      <c r="C325" s="79"/>
      <c r="D325" s="80"/>
      <c r="E325" s="80"/>
      <c r="F325" s="79"/>
      <c r="G325" s="102"/>
      <c r="H325" s="84"/>
      <c r="I325" s="79"/>
      <c r="J325" s="107"/>
    </row>
    <row r="326" spans="1:10" ht="30.75" customHeight="1" x14ac:dyDescent="0.15">
      <c r="A326" s="83"/>
      <c r="B326" s="83"/>
      <c r="C326" s="79"/>
      <c r="D326" s="80"/>
      <c r="E326" s="80"/>
      <c r="F326" s="79"/>
      <c r="G326" s="102"/>
      <c r="H326" s="84"/>
      <c r="I326" s="79"/>
      <c r="J326" s="107"/>
    </row>
    <row r="327" spans="1:10" ht="30.75" customHeight="1" x14ac:dyDescent="0.15">
      <c r="A327" s="83"/>
      <c r="B327" s="83"/>
      <c r="C327" s="79"/>
      <c r="D327" s="80"/>
      <c r="E327" s="80"/>
      <c r="F327" s="79"/>
      <c r="G327" s="102"/>
      <c r="H327" s="84"/>
      <c r="I327" s="79"/>
      <c r="J327" s="107"/>
    </row>
    <row r="328" spans="1:10" ht="30.75" customHeight="1" x14ac:dyDescent="0.15">
      <c r="A328" s="83"/>
      <c r="B328" s="83"/>
      <c r="C328" s="79"/>
      <c r="D328" s="80"/>
      <c r="E328" s="80"/>
      <c r="F328" s="79"/>
      <c r="G328" s="102"/>
      <c r="H328" s="84"/>
      <c r="I328" s="79"/>
      <c r="J328" s="107"/>
    </row>
    <row r="329" spans="1:10" ht="30.75" customHeight="1" x14ac:dyDescent="0.15">
      <c r="A329" s="83"/>
      <c r="B329" s="83"/>
      <c r="C329" s="79"/>
      <c r="D329" s="80"/>
      <c r="E329" s="80"/>
      <c r="F329" s="79"/>
      <c r="G329" s="102"/>
      <c r="H329" s="84"/>
      <c r="I329" s="79"/>
      <c r="J329" s="107"/>
    </row>
    <row r="330" spans="1:10" ht="30.75" customHeight="1" x14ac:dyDescent="0.15">
      <c r="A330" s="83"/>
      <c r="B330" s="83"/>
      <c r="C330" s="79"/>
      <c r="D330" s="80"/>
      <c r="E330" s="80"/>
      <c r="F330" s="79"/>
      <c r="G330" s="102"/>
      <c r="H330" s="84"/>
      <c r="I330" s="79"/>
      <c r="J330" s="107"/>
    </row>
    <row r="331" spans="1:10" ht="30.75" customHeight="1" x14ac:dyDescent="0.15">
      <c r="A331" s="83"/>
      <c r="B331" s="83"/>
      <c r="C331" s="79"/>
      <c r="D331" s="80"/>
      <c r="E331" s="80"/>
      <c r="F331" s="79"/>
      <c r="G331" s="102"/>
      <c r="H331" s="84"/>
      <c r="I331" s="79"/>
      <c r="J331" s="107"/>
    </row>
    <row r="332" spans="1:10" ht="30.75" customHeight="1" x14ac:dyDescent="0.15">
      <c r="A332" s="83"/>
      <c r="B332" s="83"/>
      <c r="C332" s="79"/>
      <c r="D332" s="80"/>
      <c r="E332" s="80"/>
      <c r="F332" s="79"/>
      <c r="G332" s="102"/>
      <c r="H332" s="84"/>
      <c r="I332" s="79"/>
      <c r="J332" s="107"/>
    </row>
    <row r="333" spans="1:10" ht="30.75" customHeight="1" x14ac:dyDescent="0.15">
      <c r="A333" s="83"/>
      <c r="B333" s="83"/>
      <c r="C333" s="79"/>
      <c r="D333" s="80"/>
      <c r="E333" s="80"/>
      <c r="F333" s="79"/>
      <c r="G333" s="102"/>
      <c r="H333" s="84"/>
      <c r="I333" s="79"/>
      <c r="J333" s="107"/>
    </row>
    <row r="334" spans="1:10" ht="30.75" customHeight="1" x14ac:dyDescent="0.15">
      <c r="A334" s="83"/>
      <c r="B334" s="83"/>
      <c r="C334" s="79"/>
      <c r="D334" s="80"/>
      <c r="E334" s="80"/>
      <c r="F334" s="79"/>
      <c r="G334" s="102"/>
      <c r="H334" s="84"/>
      <c r="I334" s="79"/>
      <c r="J334" s="107"/>
    </row>
    <row r="335" spans="1:10" ht="30.75" customHeight="1" x14ac:dyDescent="0.15">
      <c r="A335" s="83"/>
      <c r="B335" s="83"/>
      <c r="C335" s="79"/>
      <c r="D335" s="80"/>
      <c r="E335" s="80"/>
      <c r="F335" s="79"/>
      <c r="G335" s="102"/>
      <c r="H335" s="84"/>
      <c r="I335" s="79"/>
      <c r="J335" s="107"/>
    </row>
    <row r="336" spans="1:10" ht="30.75" customHeight="1" x14ac:dyDescent="0.15">
      <c r="A336" s="83"/>
      <c r="B336" s="83"/>
      <c r="C336" s="79"/>
      <c r="D336" s="80"/>
      <c r="E336" s="80"/>
      <c r="F336" s="79"/>
      <c r="G336" s="102"/>
      <c r="H336" s="84"/>
      <c r="I336" s="79"/>
      <c r="J336" s="107"/>
    </row>
    <row r="337" spans="1:10" ht="30.75" customHeight="1" x14ac:dyDescent="0.15">
      <c r="A337" s="83"/>
      <c r="B337" s="83"/>
      <c r="C337" s="79"/>
      <c r="D337" s="80"/>
      <c r="E337" s="80"/>
      <c r="F337" s="79"/>
      <c r="G337" s="102"/>
      <c r="H337" s="84"/>
      <c r="I337" s="79"/>
      <c r="J337" s="107"/>
    </row>
    <row r="338" spans="1:10" ht="30.75" customHeight="1" x14ac:dyDescent="0.15">
      <c r="A338" s="83"/>
      <c r="B338" s="83"/>
      <c r="C338" s="79"/>
      <c r="D338" s="80"/>
      <c r="E338" s="80"/>
      <c r="F338" s="79"/>
      <c r="G338" s="102"/>
      <c r="H338" s="84"/>
      <c r="I338" s="79"/>
      <c r="J338" s="107"/>
    </row>
    <row r="339" spans="1:10" ht="30.75" customHeight="1" x14ac:dyDescent="0.15">
      <c r="A339" s="83"/>
      <c r="B339" s="83"/>
      <c r="C339" s="79"/>
      <c r="D339" s="80"/>
      <c r="E339" s="80"/>
      <c r="F339" s="79"/>
      <c r="G339" s="102"/>
      <c r="H339" s="84"/>
      <c r="I339" s="79"/>
      <c r="J339" s="107"/>
    </row>
    <row r="340" spans="1:10" ht="30.75" customHeight="1" x14ac:dyDescent="0.15">
      <c r="A340" s="83"/>
      <c r="B340" s="83"/>
      <c r="C340" s="79"/>
      <c r="D340" s="80"/>
      <c r="E340" s="80"/>
      <c r="F340" s="79"/>
      <c r="G340" s="102"/>
      <c r="H340" s="84"/>
      <c r="I340" s="79"/>
      <c r="J340" s="107"/>
    </row>
    <row r="341" spans="1:10" ht="30.75" customHeight="1" x14ac:dyDescent="0.15">
      <c r="A341" s="83"/>
      <c r="B341" s="83"/>
      <c r="C341" s="79"/>
      <c r="D341" s="80"/>
      <c r="E341" s="80"/>
      <c r="F341" s="79"/>
      <c r="G341" s="102"/>
      <c r="H341" s="84"/>
      <c r="I341" s="79"/>
      <c r="J341" s="107"/>
    </row>
    <row r="342" spans="1:10" ht="30.75" customHeight="1" x14ac:dyDescent="0.15">
      <c r="A342" s="83"/>
      <c r="B342" s="83"/>
      <c r="C342" s="79"/>
      <c r="D342" s="80"/>
      <c r="E342" s="80"/>
      <c r="F342" s="79"/>
      <c r="G342" s="102"/>
      <c r="H342" s="84"/>
      <c r="I342" s="79"/>
      <c r="J342" s="107"/>
    </row>
    <row r="343" spans="1:10" ht="30.75" customHeight="1" x14ac:dyDescent="0.15">
      <c r="A343" s="83"/>
      <c r="B343" s="83"/>
      <c r="C343" s="79"/>
      <c r="D343" s="80"/>
      <c r="E343" s="80"/>
      <c r="F343" s="79"/>
      <c r="G343" s="102"/>
      <c r="H343" s="84"/>
      <c r="I343" s="79"/>
      <c r="J343" s="107"/>
    </row>
    <row r="344" spans="1:10" ht="30.75" customHeight="1" x14ac:dyDescent="0.15">
      <c r="A344" s="83"/>
      <c r="B344" s="83"/>
      <c r="C344" s="79"/>
      <c r="D344" s="80"/>
      <c r="E344" s="80"/>
      <c r="F344" s="79"/>
      <c r="G344" s="102"/>
      <c r="H344" s="84"/>
      <c r="I344" s="79"/>
      <c r="J344" s="107"/>
    </row>
    <row r="345" spans="1:10" ht="30.75" customHeight="1" x14ac:dyDescent="0.15">
      <c r="A345" s="83"/>
      <c r="B345" s="83"/>
      <c r="C345" s="79"/>
      <c r="D345" s="80"/>
      <c r="E345" s="80"/>
      <c r="F345" s="79"/>
      <c r="G345" s="102"/>
      <c r="H345" s="84"/>
      <c r="I345" s="79"/>
      <c r="J345" s="107"/>
    </row>
    <row r="346" spans="1:10" ht="30.75" customHeight="1" x14ac:dyDescent="0.15">
      <c r="A346" s="83"/>
      <c r="B346" s="83"/>
      <c r="C346" s="79"/>
      <c r="D346" s="80"/>
      <c r="E346" s="80"/>
      <c r="F346" s="79"/>
      <c r="G346" s="102"/>
      <c r="H346" s="84"/>
      <c r="I346" s="79"/>
      <c r="J346" s="107"/>
    </row>
    <row r="347" spans="1:10" ht="30.75" customHeight="1" x14ac:dyDescent="0.15">
      <c r="A347" s="83"/>
      <c r="B347" s="83"/>
      <c r="C347" s="79"/>
      <c r="D347" s="80"/>
      <c r="E347" s="80"/>
      <c r="F347" s="79"/>
      <c r="G347" s="102"/>
      <c r="H347" s="84"/>
      <c r="I347" s="79"/>
      <c r="J347" s="107"/>
    </row>
    <row r="348" spans="1:10" ht="30.75" customHeight="1" x14ac:dyDescent="0.15">
      <c r="A348" s="83"/>
      <c r="B348" s="83"/>
      <c r="C348" s="79"/>
      <c r="D348" s="80"/>
      <c r="E348" s="80"/>
      <c r="F348" s="79"/>
      <c r="G348" s="102"/>
      <c r="H348" s="84"/>
      <c r="I348" s="79"/>
      <c r="J348" s="107"/>
    </row>
    <row r="349" spans="1:10" ht="30.75" customHeight="1" x14ac:dyDescent="0.15">
      <c r="A349" s="83"/>
      <c r="B349" s="83"/>
      <c r="C349" s="79"/>
      <c r="D349" s="80"/>
      <c r="E349" s="80"/>
      <c r="F349" s="79"/>
      <c r="G349" s="102"/>
      <c r="H349" s="84"/>
      <c r="I349" s="79"/>
      <c r="J349" s="107"/>
    </row>
    <row r="350" spans="1:10" ht="30.75" customHeight="1" x14ac:dyDescent="0.15">
      <c r="A350" s="83"/>
      <c r="B350" s="83"/>
      <c r="C350" s="79"/>
      <c r="D350" s="80"/>
      <c r="E350" s="80"/>
      <c r="F350" s="79"/>
      <c r="G350" s="102"/>
      <c r="H350" s="84"/>
      <c r="I350" s="79"/>
      <c r="J350" s="107"/>
    </row>
    <row r="351" spans="1:10" ht="30.75" customHeight="1" x14ac:dyDescent="0.15">
      <c r="A351" s="83"/>
      <c r="B351" s="83"/>
      <c r="C351" s="79"/>
      <c r="D351" s="80"/>
      <c r="E351" s="80"/>
      <c r="F351" s="79"/>
      <c r="G351" s="102"/>
      <c r="H351" s="84"/>
      <c r="I351" s="79"/>
      <c r="J351" s="107"/>
    </row>
    <row r="352" spans="1:10" ht="30.75" customHeight="1" x14ac:dyDescent="0.15">
      <c r="A352" s="83"/>
      <c r="B352" s="83"/>
      <c r="C352" s="79"/>
      <c r="D352" s="80"/>
      <c r="E352" s="80"/>
      <c r="F352" s="79"/>
      <c r="G352" s="102"/>
      <c r="H352" s="84"/>
      <c r="I352" s="79"/>
      <c r="J352" s="107"/>
    </row>
    <row r="353" spans="1:10" ht="30.75" customHeight="1" x14ac:dyDescent="0.15">
      <c r="A353" s="83"/>
      <c r="B353" s="83"/>
      <c r="C353" s="79"/>
      <c r="D353" s="80"/>
      <c r="E353" s="80"/>
      <c r="F353" s="79"/>
      <c r="G353" s="102"/>
      <c r="H353" s="84"/>
      <c r="I353" s="79"/>
      <c r="J353" s="107"/>
    </row>
    <row r="354" spans="1:10" ht="30.75" customHeight="1" x14ac:dyDescent="0.15">
      <c r="A354" s="83"/>
      <c r="B354" s="83"/>
      <c r="C354" s="79"/>
      <c r="D354" s="80"/>
      <c r="E354" s="80"/>
      <c r="F354" s="79"/>
      <c r="G354" s="102"/>
      <c r="H354" s="84"/>
      <c r="I354" s="79"/>
      <c r="J354" s="107"/>
    </row>
    <row r="355" spans="1:10" ht="30.75" customHeight="1" x14ac:dyDescent="0.15">
      <c r="A355" s="83"/>
      <c r="B355" s="83"/>
      <c r="C355" s="79"/>
      <c r="D355" s="80"/>
      <c r="E355" s="80"/>
      <c r="F355" s="79"/>
      <c r="G355" s="102"/>
      <c r="H355" s="84"/>
      <c r="I355" s="79"/>
      <c r="J355" s="107"/>
    </row>
    <row r="356" spans="1:10" ht="30.75" customHeight="1" x14ac:dyDescent="0.15">
      <c r="A356" s="83"/>
      <c r="B356" s="83"/>
      <c r="C356" s="79"/>
      <c r="D356" s="80"/>
      <c r="E356" s="80"/>
      <c r="F356" s="79"/>
      <c r="G356" s="102"/>
      <c r="H356" s="84"/>
      <c r="I356" s="79"/>
      <c r="J356" s="107"/>
    </row>
    <row r="357" spans="1:10" ht="30.75" customHeight="1" x14ac:dyDescent="0.15">
      <c r="A357" s="83"/>
      <c r="B357" s="83"/>
      <c r="C357" s="79"/>
      <c r="D357" s="80"/>
      <c r="E357" s="80"/>
      <c r="F357" s="79"/>
      <c r="G357" s="102"/>
      <c r="H357" s="84"/>
      <c r="I357" s="79"/>
      <c r="J357" s="107"/>
    </row>
    <row r="358" spans="1:10" ht="30.75" customHeight="1" x14ac:dyDescent="0.15">
      <c r="A358" s="83"/>
      <c r="B358" s="83"/>
      <c r="C358" s="79"/>
      <c r="D358" s="80"/>
      <c r="E358" s="80"/>
      <c r="F358" s="79"/>
      <c r="G358" s="102"/>
      <c r="H358" s="84"/>
      <c r="I358" s="79"/>
      <c r="J358" s="107"/>
    </row>
    <row r="359" spans="1:10" ht="30.75" customHeight="1" x14ac:dyDescent="0.15">
      <c r="A359" s="83"/>
      <c r="B359" s="83"/>
      <c r="C359" s="79"/>
      <c r="D359" s="80"/>
      <c r="E359" s="80"/>
      <c r="F359" s="79"/>
      <c r="G359" s="102"/>
      <c r="H359" s="84"/>
      <c r="I359" s="79"/>
      <c r="J359" s="107"/>
    </row>
    <row r="360" spans="1:10" ht="30.75" customHeight="1" x14ac:dyDescent="0.15">
      <c r="A360" s="83"/>
      <c r="B360" s="83"/>
      <c r="C360" s="79"/>
      <c r="D360" s="80"/>
      <c r="E360" s="80"/>
      <c r="F360" s="79"/>
      <c r="G360" s="102"/>
      <c r="H360" s="84"/>
      <c r="I360" s="79"/>
      <c r="J360" s="107"/>
    </row>
    <row r="361" spans="1:10" ht="30.75" customHeight="1" x14ac:dyDescent="0.15">
      <c r="A361" s="83"/>
      <c r="B361" s="83"/>
      <c r="C361" s="79"/>
      <c r="D361" s="80"/>
      <c r="E361" s="80"/>
      <c r="F361" s="79"/>
      <c r="G361" s="102"/>
      <c r="H361" s="84"/>
      <c r="I361" s="79"/>
      <c r="J361" s="107"/>
    </row>
    <row r="362" spans="1:10" ht="30.75" customHeight="1" x14ac:dyDescent="0.15">
      <c r="A362" s="83"/>
      <c r="B362" s="83"/>
      <c r="C362" s="79"/>
      <c r="D362" s="80"/>
      <c r="E362" s="80"/>
      <c r="F362" s="79"/>
      <c r="G362" s="102"/>
      <c r="H362" s="84"/>
      <c r="I362" s="79"/>
      <c r="J362" s="107"/>
    </row>
    <row r="363" spans="1:10" ht="30.75" customHeight="1" x14ac:dyDescent="0.15">
      <c r="A363" s="83"/>
      <c r="B363" s="83"/>
      <c r="C363" s="79"/>
      <c r="D363" s="80"/>
      <c r="E363" s="80"/>
      <c r="F363" s="79"/>
      <c r="G363" s="102"/>
      <c r="H363" s="84"/>
      <c r="I363" s="79"/>
      <c r="J363" s="107"/>
    </row>
    <row r="364" spans="1:10" ht="30.75" customHeight="1" x14ac:dyDescent="0.15">
      <c r="A364" s="83"/>
      <c r="B364" s="83"/>
      <c r="C364" s="79"/>
      <c r="D364" s="80"/>
      <c r="E364" s="80"/>
      <c r="F364" s="79"/>
      <c r="G364" s="102"/>
      <c r="H364" s="84"/>
      <c r="I364" s="79"/>
      <c r="J364" s="107"/>
    </row>
    <row r="365" spans="1:10" ht="30.75" customHeight="1" x14ac:dyDescent="0.15">
      <c r="A365" s="83"/>
      <c r="B365" s="83"/>
      <c r="C365" s="79"/>
      <c r="D365" s="80"/>
      <c r="E365" s="80"/>
      <c r="F365" s="79"/>
      <c r="G365" s="102"/>
      <c r="H365" s="84"/>
      <c r="I365" s="79"/>
      <c r="J365" s="107"/>
    </row>
    <row r="366" spans="1:10" ht="30.75" customHeight="1" x14ac:dyDescent="0.15">
      <c r="A366" s="83"/>
      <c r="B366" s="83"/>
      <c r="C366" s="79"/>
      <c r="D366" s="80"/>
      <c r="E366" s="80"/>
      <c r="F366" s="79"/>
      <c r="G366" s="102"/>
      <c r="H366" s="84"/>
      <c r="I366" s="79"/>
      <c r="J366" s="107"/>
    </row>
    <row r="367" spans="1:10" ht="30.75" customHeight="1" x14ac:dyDescent="0.15">
      <c r="A367" s="83"/>
      <c r="B367" s="83"/>
      <c r="C367" s="79"/>
      <c r="D367" s="80"/>
      <c r="E367" s="80"/>
      <c r="F367" s="79"/>
      <c r="G367" s="102"/>
      <c r="H367" s="84"/>
      <c r="I367" s="79"/>
      <c r="J367" s="107"/>
    </row>
    <row r="368" spans="1:10" ht="30.75" customHeight="1" x14ac:dyDescent="0.15">
      <c r="A368" s="83"/>
      <c r="B368" s="83"/>
      <c r="C368" s="79"/>
      <c r="D368" s="80"/>
      <c r="E368" s="80"/>
      <c r="F368" s="79"/>
      <c r="G368" s="102"/>
      <c r="H368" s="84"/>
      <c r="I368" s="79"/>
      <c r="J368" s="107"/>
    </row>
    <row r="369" spans="1:10" ht="30.75" customHeight="1" x14ac:dyDescent="0.15">
      <c r="A369" s="83"/>
      <c r="B369" s="83"/>
      <c r="C369" s="79"/>
      <c r="D369" s="80"/>
      <c r="E369" s="80"/>
      <c r="F369" s="79"/>
      <c r="G369" s="102"/>
      <c r="H369" s="84"/>
      <c r="I369" s="79"/>
      <c r="J369" s="107"/>
    </row>
    <row r="370" spans="1:10" ht="30.75" customHeight="1" x14ac:dyDescent="0.15">
      <c r="A370" s="83"/>
      <c r="B370" s="83"/>
      <c r="C370" s="79"/>
      <c r="D370" s="80"/>
      <c r="E370" s="80"/>
      <c r="F370" s="79"/>
      <c r="G370" s="102"/>
      <c r="H370" s="84"/>
      <c r="I370" s="79"/>
      <c r="J370" s="107"/>
    </row>
    <row r="371" spans="1:10" ht="30.75" customHeight="1" x14ac:dyDescent="0.15">
      <c r="A371" s="83"/>
      <c r="B371" s="83"/>
      <c r="C371" s="79"/>
      <c r="D371" s="80"/>
      <c r="E371" s="80"/>
      <c r="F371" s="79"/>
      <c r="G371" s="102"/>
      <c r="H371" s="84"/>
      <c r="I371" s="79"/>
      <c r="J371" s="107"/>
    </row>
    <row r="372" spans="1:10" ht="30.75" customHeight="1" x14ac:dyDescent="0.15">
      <c r="A372" s="83"/>
      <c r="B372" s="83"/>
      <c r="C372" s="79"/>
      <c r="D372" s="80"/>
      <c r="E372" s="80"/>
      <c r="F372" s="79"/>
      <c r="G372" s="102"/>
      <c r="H372" s="84"/>
      <c r="I372" s="79"/>
      <c r="J372" s="107"/>
    </row>
    <row r="373" spans="1:10" ht="30.75" customHeight="1" x14ac:dyDescent="0.15">
      <c r="A373" s="83"/>
      <c r="B373" s="83"/>
      <c r="C373" s="79"/>
      <c r="D373" s="80"/>
      <c r="E373" s="80"/>
      <c r="F373" s="79"/>
      <c r="G373" s="102"/>
      <c r="H373" s="84"/>
      <c r="I373" s="79"/>
      <c r="J373" s="107"/>
    </row>
    <row r="374" spans="1:10" ht="30.75" customHeight="1" x14ac:dyDescent="0.15">
      <c r="A374" s="32"/>
      <c r="B374" s="32"/>
      <c r="H374" s="48"/>
      <c r="I374" s="45"/>
      <c r="J374" s="107"/>
    </row>
    <row r="375" spans="1:10" ht="30.75" customHeight="1" x14ac:dyDescent="0.15">
      <c r="A375" s="32"/>
      <c r="B375" s="32"/>
      <c r="H375" s="48"/>
      <c r="I375" s="45"/>
      <c r="J375" s="107"/>
    </row>
    <row r="376" spans="1:10" ht="30.75" customHeight="1" x14ac:dyDescent="0.15">
      <c r="A376" s="32"/>
      <c r="B376" s="32"/>
      <c r="H376" s="48"/>
      <c r="I376" s="45"/>
      <c r="J376" s="107"/>
    </row>
    <row r="377" spans="1:10" ht="30.75" customHeight="1" x14ac:dyDescent="0.15">
      <c r="A377" s="32"/>
      <c r="B377" s="32"/>
      <c r="H377" s="48"/>
      <c r="I377" s="45"/>
      <c r="J377" s="107"/>
    </row>
    <row r="378" spans="1:10" ht="30.75" customHeight="1" x14ac:dyDescent="0.15">
      <c r="A378" s="32"/>
      <c r="B378" s="32"/>
      <c r="H378" s="48"/>
      <c r="I378" s="45"/>
      <c r="J378" s="107"/>
    </row>
    <row r="379" spans="1:10" ht="30.75" customHeight="1" x14ac:dyDescent="0.15">
      <c r="A379" s="32"/>
      <c r="B379" s="32"/>
      <c r="H379" s="48"/>
      <c r="I379" s="45"/>
      <c r="J379" s="107"/>
    </row>
    <row r="380" spans="1:10" ht="30.75" customHeight="1" x14ac:dyDescent="0.15">
      <c r="A380" s="32"/>
      <c r="B380" s="32"/>
      <c r="H380" s="48"/>
      <c r="I380" s="45"/>
      <c r="J380" s="107"/>
    </row>
    <row r="381" spans="1:10" ht="30.75" customHeight="1" x14ac:dyDescent="0.15">
      <c r="A381" s="32"/>
      <c r="B381" s="32"/>
      <c r="H381" s="48"/>
      <c r="I381" s="45"/>
      <c r="J381" s="107"/>
    </row>
    <row r="382" spans="1:10" ht="30.75" customHeight="1" x14ac:dyDescent="0.15">
      <c r="A382" s="32"/>
      <c r="B382" s="32"/>
      <c r="H382" s="48"/>
      <c r="I382" s="45"/>
      <c r="J382" s="107"/>
    </row>
    <row r="383" spans="1:10" ht="30.75" customHeight="1" x14ac:dyDescent="0.15">
      <c r="A383" s="32"/>
      <c r="B383" s="32"/>
      <c r="H383" s="48"/>
      <c r="I383" s="45"/>
      <c r="J383" s="107"/>
    </row>
    <row r="384" spans="1:10" ht="30.75" customHeight="1" x14ac:dyDescent="0.15">
      <c r="A384" s="32"/>
      <c r="B384" s="32"/>
      <c r="H384" s="48"/>
      <c r="I384" s="45"/>
      <c r="J384" s="107"/>
    </row>
    <row r="385" spans="1:10" ht="30.75" customHeight="1" x14ac:dyDescent="0.15">
      <c r="A385" s="32"/>
      <c r="B385" s="32"/>
      <c r="H385" s="48"/>
      <c r="I385" s="45"/>
      <c r="J385" s="107"/>
    </row>
    <row r="386" spans="1:10" ht="30.75" customHeight="1" x14ac:dyDescent="0.15">
      <c r="A386" s="32"/>
      <c r="B386" s="32"/>
      <c r="H386" s="48"/>
      <c r="I386" s="45"/>
      <c r="J386" s="107"/>
    </row>
    <row r="387" spans="1:10" ht="30.75" customHeight="1" x14ac:dyDescent="0.15">
      <c r="A387" s="32"/>
      <c r="B387" s="32"/>
      <c r="H387" s="48"/>
      <c r="I387" s="45"/>
      <c r="J387" s="107"/>
    </row>
    <row r="388" spans="1:10" ht="30.75" customHeight="1" x14ac:dyDescent="0.15">
      <c r="A388" s="32"/>
      <c r="B388" s="32"/>
      <c r="H388" s="48"/>
      <c r="I388" s="45"/>
      <c r="J388" s="107"/>
    </row>
    <row r="389" spans="1:10" ht="30.75" customHeight="1" x14ac:dyDescent="0.15">
      <c r="A389" s="32"/>
      <c r="B389" s="32"/>
      <c r="H389" s="48"/>
      <c r="I389" s="45"/>
      <c r="J389" s="107"/>
    </row>
    <row r="390" spans="1:10" ht="30.75" customHeight="1" x14ac:dyDescent="0.15">
      <c r="A390" s="32"/>
      <c r="B390" s="32"/>
      <c r="H390" s="48"/>
      <c r="I390" s="45"/>
      <c r="J390" s="107"/>
    </row>
    <row r="391" spans="1:10" ht="30.75" customHeight="1" x14ac:dyDescent="0.15">
      <c r="A391" s="32"/>
      <c r="B391" s="32"/>
      <c r="H391" s="48"/>
      <c r="I391" s="45"/>
      <c r="J391" s="107"/>
    </row>
    <row r="392" spans="1:10" ht="30.75" customHeight="1" x14ac:dyDescent="0.15">
      <c r="A392" s="32"/>
      <c r="B392" s="32"/>
      <c r="H392" s="48"/>
      <c r="I392" s="45"/>
      <c r="J392" s="107"/>
    </row>
    <row r="393" spans="1:10" ht="30.75" customHeight="1" x14ac:dyDescent="0.15">
      <c r="A393" s="32"/>
      <c r="B393" s="32"/>
      <c r="H393" s="48"/>
      <c r="I393" s="45"/>
      <c r="J393" s="107"/>
    </row>
    <row r="394" spans="1:10" ht="30.75" customHeight="1" x14ac:dyDescent="0.15">
      <c r="A394" s="32"/>
      <c r="B394" s="32"/>
      <c r="H394" s="48"/>
      <c r="I394" s="45"/>
      <c r="J394" s="107"/>
    </row>
    <row r="395" spans="1:10" ht="30.75" customHeight="1" x14ac:dyDescent="0.15">
      <c r="A395" s="32"/>
      <c r="B395" s="32"/>
      <c r="H395" s="48"/>
      <c r="I395" s="45"/>
      <c r="J395" s="107"/>
    </row>
    <row r="396" spans="1:10" ht="30.75" customHeight="1" x14ac:dyDescent="0.15">
      <c r="A396" s="32"/>
      <c r="B396" s="32"/>
      <c r="H396" s="48"/>
      <c r="I396" s="45"/>
      <c r="J396" s="107"/>
    </row>
    <row r="397" spans="1:10" ht="30.75" customHeight="1" x14ac:dyDescent="0.15">
      <c r="A397" s="32"/>
      <c r="B397" s="32"/>
      <c r="H397" s="48"/>
      <c r="I397" s="45"/>
      <c r="J397" s="107"/>
    </row>
    <row r="398" spans="1:10" ht="30.75" customHeight="1" x14ac:dyDescent="0.15">
      <c r="A398" s="32"/>
      <c r="B398" s="32"/>
      <c r="H398" s="48"/>
      <c r="I398" s="45"/>
      <c r="J398" s="107"/>
    </row>
    <row r="399" spans="1:10" ht="30.75" customHeight="1" x14ac:dyDescent="0.15">
      <c r="A399" s="32"/>
      <c r="B399" s="32"/>
      <c r="H399" s="48"/>
      <c r="I399" s="45"/>
      <c r="J399" s="107"/>
    </row>
    <row r="400" spans="1:10" ht="30.75" customHeight="1" x14ac:dyDescent="0.15">
      <c r="A400" s="32"/>
      <c r="B400" s="32"/>
      <c r="H400" s="48"/>
      <c r="I400" s="45"/>
      <c r="J400" s="107"/>
    </row>
    <row r="401" spans="1:10" ht="30.75" customHeight="1" x14ac:dyDescent="0.15">
      <c r="A401" s="32"/>
      <c r="B401" s="32"/>
      <c r="H401" s="48"/>
      <c r="I401" s="45"/>
      <c r="J401" s="107"/>
    </row>
    <row r="402" spans="1:10" ht="30.75" customHeight="1" x14ac:dyDescent="0.15">
      <c r="A402" s="32"/>
      <c r="B402" s="32"/>
      <c r="H402" s="48"/>
      <c r="I402" s="45"/>
      <c r="J402" s="107"/>
    </row>
    <row r="403" spans="1:10" ht="30.75" customHeight="1" x14ac:dyDescent="0.15">
      <c r="A403" s="32"/>
      <c r="B403" s="32"/>
      <c r="H403" s="48"/>
      <c r="I403" s="45"/>
      <c r="J403" s="107"/>
    </row>
    <row r="404" spans="1:10" ht="30.75" customHeight="1" x14ac:dyDescent="0.15">
      <c r="A404" s="32"/>
      <c r="B404" s="32"/>
      <c r="H404" s="48"/>
      <c r="I404" s="45"/>
      <c r="J404" s="107"/>
    </row>
    <row r="405" spans="1:10" ht="30.75" customHeight="1" x14ac:dyDescent="0.15">
      <c r="A405" s="32"/>
      <c r="B405" s="32"/>
      <c r="H405" s="48"/>
      <c r="I405" s="45"/>
      <c r="J405" s="107"/>
    </row>
    <row r="406" spans="1:10" ht="30.75" customHeight="1" x14ac:dyDescent="0.15">
      <c r="A406" s="32"/>
      <c r="B406" s="32"/>
      <c r="H406" s="48"/>
      <c r="I406" s="45"/>
      <c r="J406" s="107"/>
    </row>
    <row r="407" spans="1:10" ht="30.75" customHeight="1" x14ac:dyDescent="0.15">
      <c r="A407" s="32"/>
      <c r="B407" s="32"/>
      <c r="H407" s="48"/>
      <c r="I407" s="45"/>
      <c r="J407" s="107"/>
    </row>
    <row r="408" spans="1:10" ht="30.75" customHeight="1" x14ac:dyDescent="0.15">
      <c r="A408" s="32"/>
      <c r="B408" s="32"/>
      <c r="H408" s="48"/>
      <c r="I408" s="45"/>
      <c r="J408" s="107"/>
    </row>
    <row r="409" spans="1:10" ht="30.75" customHeight="1" x14ac:dyDescent="0.15">
      <c r="A409" s="32"/>
      <c r="B409" s="32"/>
      <c r="H409" s="48"/>
      <c r="I409" s="45"/>
      <c r="J409" s="107"/>
    </row>
    <row r="410" spans="1:10" ht="30.75" customHeight="1" x14ac:dyDescent="0.15">
      <c r="A410" s="32"/>
      <c r="B410" s="32"/>
      <c r="H410" s="48"/>
      <c r="I410" s="45"/>
      <c r="J410" s="107"/>
    </row>
    <row r="411" spans="1:10" ht="30.75" customHeight="1" x14ac:dyDescent="0.15">
      <c r="A411" s="32"/>
      <c r="B411" s="32"/>
      <c r="H411" s="48"/>
      <c r="I411" s="45"/>
      <c r="J411" s="107"/>
    </row>
    <row r="412" spans="1:10" ht="30.75" customHeight="1" x14ac:dyDescent="0.15">
      <c r="A412" s="32"/>
      <c r="B412" s="32"/>
      <c r="H412" s="48"/>
      <c r="I412" s="45"/>
      <c r="J412" s="107"/>
    </row>
    <row r="413" spans="1:10" ht="30.75" customHeight="1" x14ac:dyDescent="0.15">
      <c r="A413" s="32"/>
      <c r="B413" s="32"/>
      <c r="H413" s="48"/>
      <c r="I413" s="45"/>
      <c r="J413" s="107"/>
    </row>
    <row r="414" spans="1:10" ht="30.75" customHeight="1" x14ac:dyDescent="0.15">
      <c r="A414" s="32"/>
      <c r="B414" s="32"/>
      <c r="H414" s="48"/>
      <c r="I414" s="45"/>
      <c r="J414" s="107"/>
    </row>
    <row r="415" spans="1:10" ht="30.75" customHeight="1" x14ac:dyDescent="0.15">
      <c r="A415" s="32"/>
      <c r="B415" s="32"/>
      <c r="H415" s="48"/>
      <c r="I415" s="45"/>
      <c r="J415" s="107"/>
    </row>
    <row r="416" spans="1:10" ht="30.75" customHeight="1" x14ac:dyDescent="0.15">
      <c r="A416" s="32"/>
      <c r="B416" s="32"/>
      <c r="H416" s="48"/>
      <c r="I416" s="45"/>
      <c r="J416" s="107"/>
    </row>
    <row r="417" spans="1:10" ht="30.75" customHeight="1" x14ac:dyDescent="0.15">
      <c r="A417" s="32"/>
      <c r="B417" s="32"/>
      <c r="H417" s="48"/>
      <c r="I417" s="45"/>
      <c r="J417" s="107"/>
    </row>
    <row r="418" spans="1:10" ht="30.75" customHeight="1" x14ac:dyDescent="0.15">
      <c r="A418" s="32"/>
      <c r="B418" s="32"/>
      <c r="H418" s="48"/>
      <c r="I418" s="45"/>
      <c r="J418" s="107"/>
    </row>
    <row r="419" spans="1:10" ht="30.75" customHeight="1" x14ac:dyDescent="0.15">
      <c r="A419" s="32"/>
      <c r="B419" s="32"/>
      <c r="H419" s="48"/>
      <c r="I419" s="45"/>
      <c r="J419" s="107"/>
    </row>
    <row r="420" spans="1:10" ht="30.75" customHeight="1" x14ac:dyDescent="0.15">
      <c r="A420" s="32"/>
      <c r="B420" s="32"/>
      <c r="H420" s="48"/>
      <c r="I420" s="45"/>
      <c r="J420" s="107"/>
    </row>
    <row r="421" spans="1:10" ht="30.75" customHeight="1" x14ac:dyDescent="0.15">
      <c r="A421" s="32"/>
      <c r="B421" s="32"/>
      <c r="H421" s="48"/>
      <c r="I421" s="45"/>
      <c r="J421" s="107"/>
    </row>
    <row r="422" spans="1:10" ht="30.75" customHeight="1" x14ac:dyDescent="0.15">
      <c r="A422" s="32"/>
      <c r="B422" s="32"/>
      <c r="H422" s="48"/>
      <c r="I422" s="45"/>
      <c r="J422" s="107"/>
    </row>
    <row r="423" spans="1:10" ht="30.75" customHeight="1" x14ac:dyDescent="0.15">
      <c r="A423" s="32"/>
      <c r="B423" s="32"/>
      <c r="H423" s="48"/>
      <c r="I423" s="45"/>
      <c r="J423" s="107"/>
    </row>
    <row r="424" spans="1:10" ht="30.75" customHeight="1" x14ac:dyDescent="0.15">
      <c r="A424" s="32"/>
      <c r="B424" s="32"/>
      <c r="H424" s="48"/>
      <c r="I424" s="45"/>
      <c r="J424" s="107"/>
    </row>
    <row r="425" spans="1:10" ht="30.75" customHeight="1" x14ac:dyDescent="0.15">
      <c r="A425" s="32"/>
      <c r="B425" s="32"/>
      <c r="H425" s="48"/>
      <c r="I425" s="45"/>
      <c r="J425" s="107"/>
    </row>
    <row r="426" spans="1:10" ht="30.75" customHeight="1" x14ac:dyDescent="0.15">
      <c r="A426" s="32"/>
      <c r="B426" s="32"/>
      <c r="H426" s="48"/>
      <c r="I426" s="45"/>
      <c r="J426" s="107"/>
    </row>
    <row r="427" spans="1:10" ht="30.75" customHeight="1" x14ac:dyDescent="0.15">
      <c r="A427" s="32"/>
      <c r="B427" s="32"/>
      <c r="H427" s="48"/>
      <c r="I427" s="45"/>
      <c r="J427" s="107"/>
    </row>
    <row r="428" spans="1:10" ht="30.75" customHeight="1" x14ac:dyDescent="0.15">
      <c r="A428" s="32"/>
      <c r="B428" s="32"/>
      <c r="H428" s="48"/>
      <c r="I428" s="45"/>
      <c r="J428" s="107"/>
    </row>
    <row r="429" spans="1:10" ht="30.75" customHeight="1" x14ac:dyDescent="0.15">
      <c r="A429" s="32"/>
      <c r="B429" s="32"/>
      <c r="H429" s="48"/>
      <c r="I429" s="45"/>
      <c r="J429" s="107"/>
    </row>
    <row r="430" spans="1:10" ht="30.75" customHeight="1" x14ac:dyDescent="0.15">
      <c r="A430" s="32"/>
      <c r="B430" s="32"/>
      <c r="H430" s="48"/>
      <c r="I430" s="45"/>
      <c r="J430" s="107"/>
    </row>
    <row r="431" spans="1:10" ht="30.75" customHeight="1" x14ac:dyDescent="0.15">
      <c r="A431" s="32"/>
      <c r="B431" s="32"/>
      <c r="H431" s="48"/>
      <c r="I431" s="45"/>
      <c r="J431" s="107"/>
    </row>
    <row r="432" spans="1:10" ht="30.75" customHeight="1" x14ac:dyDescent="0.15">
      <c r="A432" s="32"/>
      <c r="B432" s="32"/>
      <c r="H432" s="48"/>
      <c r="I432" s="45"/>
      <c r="J432" s="107"/>
    </row>
    <row r="433" spans="1:10" ht="30.75" customHeight="1" x14ac:dyDescent="0.15">
      <c r="A433" s="32"/>
      <c r="B433" s="32"/>
      <c r="H433" s="48"/>
      <c r="I433" s="45"/>
      <c r="J433" s="107"/>
    </row>
    <row r="434" spans="1:10" ht="30.75" customHeight="1" x14ac:dyDescent="0.15">
      <c r="A434" s="32"/>
      <c r="B434" s="32"/>
      <c r="H434" s="48"/>
      <c r="I434" s="45"/>
      <c r="J434" s="107"/>
    </row>
    <row r="435" spans="1:10" ht="30.75" customHeight="1" x14ac:dyDescent="0.15">
      <c r="A435" s="32"/>
      <c r="B435" s="32"/>
      <c r="H435" s="48"/>
      <c r="I435" s="45"/>
      <c r="J435" s="107"/>
    </row>
    <row r="436" spans="1:10" ht="30.75" customHeight="1" x14ac:dyDescent="0.15">
      <c r="A436" s="32"/>
      <c r="B436" s="32"/>
      <c r="H436" s="48"/>
      <c r="I436" s="45"/>
      <c r="J436" s="107"/>
    </row>
    <row r="437" spans="1:10" ht="30.75" customHeight="1" x14ac:dyDescent="0.15">
      <c r="A437" s="32"/>
      <c r="B437" s="32"/>
      <c r="H437" s="48"/>
      <c r="I437" s="45"/>
      <c r="J437" s="107"/>
    </row>
    <row r="438" spans="1:10" ht="30.75" customHeight="1" x14ac:dyDescent="0.15">
      <c r="A438" s="32"/>
      <c r="B438" s="32"/>
      <c r="H438" s="48"/>
      <c r="I438" s="45"/>
      <c r="J438" s="107"/>
    </row>
    <row r="439" spans="1:10" ht="30.75" customHeight="1" x14ac:dyDescent="0.15">
      <c r="A439" s="32"/>
      <c r="B439" s="32"/>
      <c r="H439" s="48"/>
      <c r="I439" s="45"/>
      <c r="J439" s="107"/>
    </row>
    <row r="440" spans="1:10" ht="30.75" customHeight="1" x14ac:dyDescent="0.15">
      <c r="A440" s="32"/>
      <c r="B440" s="32"/>
      <c r="H440" s="48"/>
      <c r="I440" s="45"/>
      <c r="J440" s="107"/>
    </row>
    <row r="441" spans="1:10" ht="30.75" customHeight="1" x14ac:dyDescent="0.15">
      <c r="A441" s="32"/>
      <c r="B441" s="32"/>
      <c r="H441" s="48"/>
      <c r="I441" s="45"/>
      <c r="J441" s="107"/>
    </row>
    <row r="442" spans="1:10" ht="30.75" customHeight="1" x14ac:dyDescent="0.15">
      <c r="A442" s="32"/>
      <c r="B442" s="32"/>
      <c r="H442" s="48"/>
      <c r="I442" s="45"/>
      <c r="J442" s="107"/>
    </row>
    <row r="443" spans="1:10" ht="30.75" customHeight="1" x14ac:dyDescent="0.15">
      <c r="A443" s="32"/>
      <c r="B443" s="32"/>
      <c r="H443" s="48"/>
      <c r="I443" s="45"/>
      <c r="J443" s="107"/>
    </row>
    <row r="444" spans="1:10" ht="30.75" customHeight="1" x14ac:dyDescent="0.15">
      <c r="A444" s="32"/>
      <c r="B444" s="32"/>
      <c r="H444" s="48"/>
      <c r="I444" s="45"/>
      <c r="J444" s="107"/>
    </row>
    <row r="445" spans="1:10" ht="30.75" customHeight="1" x14ac:dyDescent="0.15">
      <c r="A445" s="32"/>
      <c r="B445" s="32"/>
      <c r="H445" s="48"/>
      <c r="I445" s="45"/>
      <c r="J445" s="107"/>
    </row>
    <row r="446" spans="1:10" ht="30.75" customHeight="1" x14ac:dyDescent="0.15">
      <c r="A446" s="32"/>
      <c r="B446" s="32"/>
      <c r="H446" s="48"/>
      <c r="I446" s="45"/>
      <c r="J446" s="107"/>
    </row>
    <row r="447" spans="1:10" ht="30.75" customHeight="1" x14ac:dyDescent="0.15">
      <c r="A447" s="32"/>
      <c r="B447" s="32"/>
      <c r="H447" s="48"/>
      <c r="I447" s="45"/>
      <c r="J447" s="107"/>
    </row>
    <row r="448" spans="1:10" ht="30.75" customHeight="1" x14ac:dyDescent="0.15">
      <c r="A448" s="32"/>
      <c r="B448" s="32"/>
      <c r="H448" s="48"/>
      <c r="I448" s="45"/>
      <c r="J448" s="107"/>
    </row>
    <row r="449" spans="1:10" ht="30.75" customHeight="1" x14ac:dyDescent="0.15">
      <c r="A449" s="32"/>
      <c r="B449" s="32"/>
      <c r="H449" s="48"/>
      <c r="I449" s="45"/>
      <c r="J449" s="107"/>
    </row>
    <row r="450" spans="1:10" ht="30.75" customHeight="1" x14ac:dyDescent="0.15">
      <c r="A450" s="32"/>
      <c r="B450" s="32"/>
      <c r="H450" s="48"/>
      <c r="I450" s="45"/>
      <c r="J450" s="107"/>
    </row>
    <row r="451" spans="1:10" ht="30.75" customHeight="1" x14ac:dyDescent="0.15">
      <c r="A451" s="32"/>
      <c r="B451" s="32"/>
      <c r="H451" s="48"/>
      <c r="I451" s="45"/>
      <c r="J451" s="107"/>
    </row>
    <row r="452" spans="1:10" ht="30.75" customHeight="1" x14ac:dyDescent="0.15">
      <c r="A452" s="32"/>
      <c r="B452" s="32"/>
      <c r="H452" s="48"/>
      <c r="I452" s="45"/>
      <c r="J452" s="107"/>
    </row>
    <row r="453" spans="1:10" ht="30.75" customHeight="1" x14ac:dyDescent="0.15">
      <c r="A453" s="32"/>
      <c r="B453" s="32"/>
      <c r="H453" s="48"/>
      <c r="I453" s="45"/>
      <c r="J453" s="107"/>
    </row>
    <row r="454" spans="1:10" ht="30.75" customHeight="1" x14ac:dyDescent="0.15">
      <c r="A454" s="32"/>
      <c r="B454" s="32"/>
      <c r="H454" s="48"/>
      <c r="I454" s="45"/>
      <c r="J454" s="107"/>
    </row>
    <row r="455" spans="1:10" ht="30.75" customHeight="1" x14ac:dyDescent="0.15">
      <c r="A455" s="32"/>
      <c r="B455" s="32"/>
      <c r="H455" s="48"/>
      <c r="I455" s="45"/>
      <c r="J455" s="107"/>
    </row>
    <row r="456" spans="1:10" ht="30.75" customHeight="1" x14ac:dyDescent="0.15">
      <c r="A456" s="32"/>
      <c r="B456" s="32"/>
      <c r="H456" s="48"/>
      <c r="I456" s="45"/>
      <c r="J456" s="107"/>
    </row>
    <row r="457" spans="1:10" ht="30.75" customHeight="1" x14ac:dyDescent="0.15">
      <c r="A457" s="32"/>
      <c r="B457" s="32"/>
      <c r="H457" s="48"/>
      <c r="I457" s="45"/>
      <c r="J457" s="107"/>
    </row>
    <row r="458" spans="1:10" ht="30.75" customHeight="1" x14ac:dyDescent="0.15">
      <c r="A458" s="32"/>
      <c r="B458" s="32"/>
      <c r="H458" s="48"/>
      <c r="I458" s="45"/>
      <c r="J458" s="107"/>
    </row>
    <row r="459" spans="1:10" ht="30.75" customHeight="1" x14ac:dyDescent="0.15">
      <c r="A459" s="32"/>
      <c r="B459" s="32"/>
      <c r="H459" s="48"/>
      <c r="I459" s="45"/>
      <c r="J459" s="107"/>
    </row>
    <row r="460" spans="1:10" ht="30.75" customHeight="1" x14ac:dyDescent="0.15">
      <c r="A460" s="32"/>
      <c r="B460" s="32"/>
      <c r="H460" s="48"/>
      <c r="I460" s="45"/>
      <c r="J460" s="107"/>
    </row>
    <row r="461" spans="1:10" ht="30.75" customHeight="1" x14ac:dyDescent="0.15">
      <c r="A461" s="32"/>
      <c r="B461" s="32"/>
      <c r="H461" s="48"/>
      <c r="I461" s="45"/>
      <c r="J461" s="107"/>
    </row>
    <row r="462" spans="1:10" ht="30.75" customHeight="1" x14ac:dyDescent="0.15">
      <c r="A462" s="32"/>
      <c r="B462" s="32"/>
      <c r="H462" s="48"/>
      <c r="I462" s="45"/>
      <c r="J462" s="107"/>
    </row>
    <row r="463" spans="1:10" ht="30.75" customHeight="1" x14ac:dyDescent="0.15">
      <c r="A463" s="32"/>
      <c r="B463" s="32"/>
      <c r="H463" s="48"/>
      <c r="I463" s="45"/>
      <c r="J463" s="107"/>
    </row>
    <row r="464" spans="1:10" ht="30.75" customHeight="1" x14ac:dyDescent="0.15">
      <c r="A464" s="32"/>
      <c r="B464" s="32"/>
      <c r="H464" s="48"/>
      <c r="I464" s="45"/>
      <c r="J464" s="107"/>
    </row>
    <row r="465" spans="1:10" ht="30.75" customHeight="1" x14ac:dyDescent="0.15">
      <c r="A465" s="32"/>
      <c r="B465" s="32"/>
      <c r="H465" s="48"/>
      <c r="I465" s="45"/>
      <c r="J465" s="107"/>
    </row>
    <row r="466" spans="1:10" ht="30.75" customHeight="1" x14ac:dyDescent="0.15">
      <c r="A466" s="32"/>
      <c r="B466" s="32"/>
      <c r="H466" s="48"/>
      <c r="I466" s="45"/>
      <c r="J466" s="107"/>
    </row>
    <row r="467" spans="1:10" ht="30.75" customHeight="1" x14ac:dyDescent="0.15">
      <c r="A467" s="32"/>
      <c r="B467" s="32"/>
      <c r="H467" s="48"/>
      <c r="I467" s="45"/>
      <c r="J467" s="107"/>
    </row>
    <row r="468" spans="1:10" ht="30.75" customHeight="1" x14ac:dyDescent="0.15">
      <c r="A468" s="32"/>
      <c r="B468" s="32"/>
      <c r="H468" s="48"/>
      <c r="I468" s="45"/>
      <c r="J468" s="107"/>
    </row>
    <row r="469" spans="1:10" ht="30.75" customHeight="1" x14ac:dyDescent="0.15">
      <c r="A469" s="32"/>
      <c r="B469" s="32"/>
      <c r="H469" s="48"/>
      <c r="I469" s="45"/>
      <c r="J469" s="107"/>
    </row>
    <row r="470" spans="1:10" ht="30.75" customHeight="1" x14ac:dyDescent="0.15">
      <c r="A470" s="32"/>
      <c r="B470" s="32"/>
      <c r="H470" s="48"/>
      <c r="I470" s="45"/>
      <c r="J470" s="107"/>
    </row>
    <row r="471" spans="1:10" x14ac:dyDescent="0.15">
      <c r="A471" s="32"/>
      <c r="B471" s="32"/>
      <c r="H471" s="48"/>
      <c r="I471" s="45"/>
    </row>
  </sheetData>
  <mergeCells count="106">
    <mergeCell ref="A1:F1"/>
    <mergeCell ref="A2:B2"/>
    <mergeCell ref="C2:C3"/>
    <mergeCell ref="D2:G3"/>
    <mergeCell ref="H2:H3"/>
    <mergeCell ref="I2:I3"/>
    <mergeCell ref="A4:I4"/>
    <mergeCell ref="D5:D52"/>
    <mergeCell ref="E5:E12"/>
    <mergeCell ref="I5:I12"/>
    <mergeCell ref="E13:E20"/>
    <mergeCell ref="I13:I20"/>
    <mergeCell ref="E21:E28"/>
    <mergeCell ref="I21:I28"/>
    <mergeCell ref="E29:E36"/>
    <mergeCell ref="D56:E56"/>
    <mergeCell ref="A59:B59"/>
    <mergeCell ref="C59:C60"/>
    <mergeCell ref="D59:G60"/>
    <mergeCell ref="H59:H60"/>
    <mergeCell ref="I59:I60"/>
    <mergeCell ref="I29:I36"/>
    <mergeCell ref="E37:E44"/>
    <mergeCell ref="I37:I44"/>
    <mergeCell ref="E45:E52"/>
    <mergeCell ref="I45:I52"/>
    <mergeCell ref="D53:E53"/>
    <mergeCell ref="I53:I55"/>
    <mergeCell ref="D54:E55"/>
    <mergeCell ref="I78:I85"/>
    <mergeCell ref="E86:E93"/>
    <mergeCell ref="F86:G86"/>
    <mergeCell ref="I86:I93"/>
    <mergeCell ref="E94:E101"/>
    <mergeCell ref="F94:G94"/>
    <mergeCell ref="I94:I101"/>
    <mergeCell ref="A61:I61"/>
    <mergeCell ref="D62:D109"/>
    <mergeCell ref="E62:E69"/>
    <mergeCell ref="F62:G62"/>
    <mergeCell ref="I62:I69"/>
    <mergeCell ref="E70:E77"/>
    <mergeCell ref="F70:G70"/>
    <mergeCell ref="I70:I77"/>
    <mergeCell ref="E78:E85"/>
    <mergeCell ref="F78:G78"/>
    <mergeCell ref="E102:E109"/>
    <mergeCell ref="F102:G102"/>
    <mergeCell ref="I102:I109"/>
    <mergeCell ref="A112:B112"/>
    <mergeCell ref="C112:C113"/>
    <mergeCell ref="D112:G113"/>
    <mergeCell ref="H112:H113"/>
    <mergeCell ref="I112:I113"/>
    <mergeCell ref="I131:I138"/>
    <mergeCell ref="E139:E146"/>
    <mergeCell ref="F139:G139"/>
    <mergeCell ref="I139:I146"/>
    <mergeCell ref="E147:E154"/>
    <mergeCell ref="F147:G147"/>
    <mergeCell ref="I147:I154"/>
    <mergeCell ref="A114:I114"/>
    <mergeCell ref="D115:D162"/>
    <mergeCell ref="E115:E122"/>
    <mergeCell ref="F115:G115"/>
    <mergeCell ref="I115:I122"/>
    <mergeCell ref="E123:E130"/>
    <mergeCell ref="F123:G123"/>
    <mergeCell ref="I123:I130"/>
    <mergeCell ref="E131:E138"/>
    <mergeCell ref="F131:G131"/>
    <mergeCell ref="E155:E162"/>
    <mergeCell ref="F155:G155"/>
    <mergeCell ref="I155:I162"/>
    <mergeCell ref="A165:B165"/>
    <mergeCell ref="C165:C166"/>
    <mergeCell ref="D165:G166"/>
    <mergeCell ref="H165:H166"/>
    <mergeCell ref="I165:I166"/>
    <mergeCell ref="I184:I191"/>
    <mergeCell ref="E192:E199"/>
    <mergeCell ref="F192:G192"/>
    <mergeCell ref="I192:I199"/>
    <mergeCell ref="E200:E207"/>
    <mergeCell ref="F200:G200"/>
    <mergeCell ref="I200:I207"/>
    <mergeCell ref="A167:I167"/>
    <mergeCell ref="D168:D215"/>
    <mergeCell ref="E168:E175"/>
    <mergeCell ref="F168:G168"/>
    <mergeCell ref="I168:I175"/>
    <mergeCell ref="E176:E183"/>
    <mergeCell ref="F176:G176"/>
    <mergeCell ref="I176:I183"/>
    <mergeCell ref="E184:E191"/>
    <mergeCell ref="F184:G184"/>
    <mergeCell ref="A220:I220"/>
    <mergeCell ref="D221:D226"/>
    <mergeCell ref="E208:E215"/>
    <mergeCell ref="F208:G208"/>
    <mergeCell ref="I208:I215"/>
    <mergeCell ref="A218:B218"/>
    <mergeCell ref="C218:C219"/>
    <mergeCell ref="D218:G219"/>
    <mergeCell ref="H218:H219"/>
    <mergeCell ref="I218:I219"/>
  </mergeCells>
  <phoneticPr fontId="12"/>
  <pageMargins left="0.70866141732283472" right="0.70866141732283472" top="0.35433070866141736" bottom="0.35433070866141736" header="0.31496062992125984" footer="0.31496062992125984"/>
  <pageSetup paperSize="9" scale="37" fitToHeight="0" orientation="landscape" r:id="rId1"/>
  <headerFooter>
    <oddHeader>&amp;C&amp;P</oddHeader>
  </headerFooter>
  <rowBreaks count="4" manualBreakCount="4">
    <brk id="57" max="16383" man="1"/>
    <brk id="110" max="16383" man="1"/>
    <brk id="163" max="16383" man="1"/>
    <brk id="2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L379"/>
  <sheetViews>
    <sheetView view="pageBreakPreview" zoomScale="50" zoomScaleNormal="80" zoomScaleSheetLayoutView="50" zoomScalePageLayoutView="70" workbookViewId="0">
      <selection activeCell="F43" sqref="F43:H43"/>
    </sheetView>
  </sheetViews>
  <sheetFormatPr defaultRowHeight="13.5" x14ac:dyDescent="0.15"/>
  <cols>
    <col min="1" max="2" width="15.125" style="168" customWidth="1"/>
    <col min="3" max="3" width="69.875" style="168" bestFit="1" customWidth="1"/>
    <col min="4" max="4" width="54" style="176" customWidth="1"/>
    <col min="5" max="5" width="57.25" style="168" bestFit="1" customWidth="1"/>
    <col min="6" max="6" width="28.75" style="168" customWidth="1"/>
    <col min="7" max="7" width="36.25" style="168" customWidth="1"/>
    <col min="8" max="8" width="30.875" style="178" customWidth="1"/>
    <col min="9" max="9" width="15.625" style="168" customWidth="1"/>
    <col min="10" max="10" width="15.125" style="168" customWidth="1"/>
    <col min="11" max="16384" width="9" style="168"/>
  </cols>
  <sheetData>
    <row r="1" spans="1:10" ht="30" customHeight="1" x14ac:dyDescent="0.15">
      <c r="A1" s="35" t="s">
        <v>165</v>
      </c>
      <c r="B1" s="33"/>
      <c r="C1" s="32"/>
      <c r="D1" s="43"/>
      <c r="E1" s="32"/>
      <c r="F1" s="32"/>
      <c r="G1" s="32"/>
      <c r="H1" s="57"/>
      <c r="I1" s="55"/>
      <c r="J1" s="33"/>
    </row>
    <row r="2" spans="1:10" ht="35.25" customHeight="1" x14ac:dyDescent="0.15">
      <c r="A2" s="222" t="s">
        <v>2</v>
      </c>
      <c r="B2" s="222"/>
      <c r="C2" s="322" t="s">
        <v>3</v>
      </c>
      <c r="D2" s="222" t="s">
        <v>4</v>
      </c>
      <c r="E2" s="222"/>
      <c r="F2" s="222"/>
      <c r="G2" s="222"/>
      <c r="H2" s="222"/>
      <c r="I2" s="320" t="s">
        <v>1025</v>
      </c>
      <c r="J2" s="222" t="s">
        <v>8</v>
      </c>
    </row>
    <row r="3" spans="1:10" ht="35.25" customHeight="1" x14ac:dyDescent="0.15">
      <c r="A3" s="117" t="s">
        <v>0</v>
      </c>
      <c r="B3" s="117" t="s">
        <v>1</v>
      </c>
      <c r="C3" s="323"/>
      <c r="D3" s="222"/>
      <c r="E3" s="222"/>
      <c r="F3" s="222"/>
      <c r="G3" s="222"/>
      <c r="H3" s="222"/>
      <c r="I3" s="321"/>
      <c r="J3" s="222"/>
    </row>
    <row r="4" spans="1:10" ht="35.25" customHeight="1" x14ac:dyDescent="0.15">
      <c r="A4" s="108" t="s">
        <v>388</v>
      </c>
      <c r="B4" s="108">
        <v>1111</v>
      </c>
      <c r="C4" s="52" t="s">
        <v>154</v>
      </c>
      <c r="D4" s="316" t="s">
        <v>503</v>
      </c>
      <c r="E4" s="85" t="s">
        <v>519</v>
      </c>
      <c r="F4" s="91"/>
      <c r="G4" s="59"/>
      <c r="H4" s="60"/>
      <c r="I4" s="53">
        <v>1798</v>
      </c>
      <c r="J4" s="108" t="s">
        <v>9</v>
      </c>
    </row>
    <row r="5" spans="1:10" ht="35.25" customHeight="1" x14ac:dyDescent="0.15">
      <c r="A5" s="108" t="s">
        <v>388</v>
      </c>
      <c r="B5" s="108">
        <v>1112</v>
      </c>
      <c r="C5" s="52" t="s">
        <v>102</v>
      </c>
      <c r="D5" s="211"/>
      <c r="E5" s="93" t="s">
        <v>513</v>
      </c>
      <c r="F5" s="196" t="s">
        <v>523</v>
      </c>
      <c r="G5" s="196"/>
      <c r="H5" s="121" t="s">
        <v>521</v>
      </c>
      <c r="I5" s="53">
        <v>59</v>
      </c>
      <c r="J5" s="108" t="s">
        <v>10</v>
      </c>
    </row>
    <row r="6" spans="1:10" ht="35.25" customHeight="1" x14ac:dyDescent="0.15">
      <c r="A6" s="108" t="s">
        <v>387</v>
      </c>
      <c r="B6" s="108">
        <v>1121</v>
      </c>
      <c r="C6" s="52" t="s">
        <v>103</v>
      </c>
      <c r="D6" s="211"/>
      <c r="E6" s="85" t="s">
        <v>556</v>
      </c>
      <c r="F6" s="91"/>
      <c r="G6" s="59"/>
      <c r="H6" s="121"/>
      <c r="I6" s="53">
        <v>3621</v>
      </c>
      <c r="J6" s="108" t="s">
        <v>9</v>
      </c>
    </row>
    <row r="7" spans="1:10" ht="35.25" customHeight="1" x14ac:dyDescent="0.15">
      <c r="A7" s="108" t="s">
        <v>387</v>
      </c>
      <c r="B7" s="108">
        <v>1122</v>
      </c>
      <c r="C7" s="52" t="s">
        <v>104</v>
      </c>
      <c r="D7" s="212"/>
      <c r="E7" s="93" t="s">
        <v>520</v>
      </c>
      <c r="F7" s="196" t="s">
        <v>523</v>
      </c>
      <c r="G7" s="196"/>
      <c r="H7" s="121" t="s">
        <v>522</v>
      </c>
      <c r="I7" s="53">
        <v>119</v>
      </c>
      <c r="J7" s="108" t="s">
        <v>10</v>
      </c>
    </row>
    <row r="8" spans="1:10" ht="35.25" customHeight="1" x14ac:dyDescent="0.15">
      <c r="A8" s="108" t="s">
        <v>387</v>
      </c>
      <c r="B8" s="108" t="s">
        <v>536</v>
      </c>
      <c r="C8" s="52" t="s">
        <v>525</v>
      </c>
      <c r="D8" s="209" t="s">
        <v>524</v>
      </c>
      <c r="E8" s="209" t="s">
        <v>503</v>
      </c>
      <c r="F8" s="92" t="s">
        <v>519</v>
      </c>
      <c r="G8" s="59"/>
      <c r="H8" s="121" t="s">
        <v>533</v>
      </c>
      <c r="I8" s="166">
        <v>-18</v>
      </c>
      <c r="J8" s="108" t="s">
        <v>9</v>
      </c>
    </row>
    <row r="9" spans="1:10" ht="35.25" customHeight="1" x14ac:dyDescent="0.15">
      <c r="A9" s="108" t="s">
        <v>387</v>
      </c>
      <c r="B9" s="108" t="s">
        <v>537</v>
      </c>
      <c r="C9" s="52" t="s">
        <v>526</v>
      </c>
      <c r="D9" s="210"/>
      <c r="E9" s="210"/>
      <c r="F9" s="94"/>
      <c r="G9" s="91" t="s">
        <v>555</v>
      </c>
      <c r="H9" s="121" t="s">
        <v>534</v>
      </c>
      <c r="I9" s="166">
        <v>-1</v>
      </c>
      <c r="J9" s="108" t="s">
        <v>10</v>
      </c>
    </row>
    <row r="10" spans="1:10" ht="35.25" customHeight="1" x14ac:dyDescent="0.15">
      <c r="A10" s="108" t="s">
        <v>387</v>
      </c>
      <c r="B10" s="108" t="s">
        <v>538</v>
      </c>
      <c r="C10" s="52" t="s">
        <v>527</v>
      </c>
      <c r="D10" s="210"/>
      <c r="E10" s="210"/>
      <c r="F10" s="96" t="s">
        <v>556</v>
      </c>
      <c r="G10" s="59"/>
      <c r="H10" s="121" t="s">
        <v>535</v>
      </c>
      <c r="I10" s="166">
        <v>-36</v>
      </c>
      <c r="J10" s="108" t="s">
        <v>9</v>
      </c>
    </row>
    <row r="11" spans="1:10" ht="35.25" customHeight="1" x14ac:dyDescent="0.15">
      <c r="A11" s="108" t="s">
        <v>387</v>
      </c>
      <c r="B11" s="108" t="s">
        <v>539</v>
      </c>
      <c r="C11" s="52" t="s">
        <v>528</v>
      </c>
      <c r="D11" s="213"/>
      <c r="E11" s="213"/>
      <c r="F11" s="97"/>
      <c r="G11" s="91" t="s">
        <v>555</v>
      </c>
      <c r="H11" s="121" t="s">
        <v>534</v>
      </c>
      <c r="I11" s="166">
        <v>-1</v>
      </c>
      <c r="J11" s="108" t="s">
        <v>10</v>
      </c>
    </row>
    <row r="12" spans="1:10" ht="35.25" customHeight="1" x14ac:dyDescent="0.15">
      <c r="A12" s="108" t="s">
        <v>387</v>
      </c>
      <c r="B12" s="108" t="s">
        <v>540</v>
      </c>
      <c r="C12" s="52" t="s">
        <v>529</v>
      </c>
      <c r="D12" s="209" t="s">
        <v>553</v>
      </c>
      <c r="E12" s="209" t="s">
        <v>503</v>
      </c>
      <c r="F12" s="92" t="s">
        <v>519</v>
      </c>
      <c r="G12" s="59"/>
      <c r="H12" s="121" t="s">
        <v>533</v>
      </c>
      <c r="I12" s="166">
        <v>-18</v>
      </c>
      <c r="J12" s="108" t="s">
        <v>9</v>
      </c>
    </row>
    <row r="13" spans="1:10" ht="35.25" customHeight="1" x14ac:dyDescent="0.15">
      <c r="A13" s="108" t="s">
        <v>387</v>
      </c>
      <c r="B13" s="108" t="s">
        <v>541</v>
      </c>
      <c r="C13" s="52" t="s">
        <v>530</v>
      </c>
      <c r="D13" s="210"/>
      <c r="E13" s="210"/>
      <c r="F13" s="94"/>
      <c r="G13" s="91" t="s">
        <v>555</v>
      </c>
      <c r="H13" s="121" t="s">
        <v>534</v>
      </c>
      <c r="I13" s="166">
        <v>-1</v>
      </c>
      <c r="J13" s="108" t="s">
        <v>10</v>
      </c>
    </row>
    <row r="14" spans="1:10" ht="35.25" customHeight="1" x14ac:dyDescent="0.15">
      <c r="A14" s="108" t="s">
        <v>387</v>
      </c>
      <c r="B14" s="108" t="s">
        <v>542</v>
      </c>
      <c r="C14" s="52" t="s">
        <v>531</v>
      </c>
      <c r="D14" s="210"/>
      <c r="E14" s="210"/>
      <c r="F14" s="96" t="s">
        <v>556</v>
      </c>
      <c r="G14" s="59"/>
      <c r="H14" s="121" t="s">
        <v>535</v>
      </c>
      <c r="I14" s="166">
        <v>-36</v>
      </c>
      <c r="J14" s="108" t="s">
        <v>9</v>
      </c>
    </row>
    <row r="15" spans="1:10" ht="35.25" customHeight="1" x14ac:dyDescent="0.15">
      <c r="A15" s="108" t="s">
        <v>387</v>
      </c>
      <c r="B15" s="108" t="s">
        <v>543</v>
      </c>
      <c r="C15" s="52" t="s">
        <v>532</v>
      </c>
      <c r="D15" s="213"/>
      <c r="E15" s="213"/>
      <c r="F15" s="97"/>
      <c r="G15" s="91" t="s">
        <v>555</v>
      </c>
      <c r="H15" s="121" t="s">
        <v>534</v>
      </c>
      <c r="I15" s="166">
        <v>-1</v>
      </c>
      <c r="J15" s="108" t="s">
        <v>10</v>
      </c>
    </row>
    <row r="16" spans="1:10" ht="35.25" customHeight="1" x14ac:dyDescent="0.15">
      <c r="A16" s="108" t="s">
        <v>387</v>
      </c>
      <c r="B16" s="108">
        <v>8110</v>
      </c>
      <c r="C16" s="52" t="s">
        <v>107</v>
      </c>
      <c r="D16" s="326" t="s">
        <v>28</v>
      </c>
      <c r="E16" s="327"/>
      <c r="F16" s="330" t="s">
        <v>544</v>
      </c>
      <c r="G16" s="313"/>
      <c r="H16" s="314"/>
      <c r="I16" s="166"/>
      <c r="J16" s="108" t="s">
        <v>9</v>
      </c>
    </row>
    <row r="17" spans="1:10" ht="35.25" customHeight="1" x14ac:dyDescent="0.15">
      <c r="A17" s="108" t="s">
        <v>387</v>
      </c>
      <c r="B17" s="108">
        <v>8111</v>
      </c>
      <c r="C17" s="52" t="s">
        <v>108</v>
      </c>
      <c r="D17" s="328"/>
      <c r="E17" s="329"/>
      <c r="F17" s="331" t="s">
        <v>544</v>
      </c>
      <c r="G17" s="313"/>
      <c r="H17" s="314"/>
      <c r="I17" s="166"/>
      <c r="J17" s="108" t="s">
        <v>10</v>
      </c>
    </row>
    <row r="18" spans="1:10" ht="35.25" customHeight="1" x14ac:dyDescent="0.15">
      <c r="A18" s="108" t="s">
        <v>387</v>
      </c>
      <c r="B18" s="108">
        <v>6105</v>
      </c>
      <c r="C18" s="52" t="s">
        <v>111</v>
      </c>
      <c r="D18" s="316" t="s">
        <v>84</v>
      </c>
      <c r="E18" s="195" t="s">
        <v>554</v>
      </c>
      <c r="F18" s="90" t="s">
        <v>24</v>
      </c>
      <c r="G18" s="91"/>
      <c r="H18" s="121" t="s">
        <v>61</v>
      </c>
      <c r="I18" s="166">
        <v>-376</v>
      </c>
      <c r="J18" s="108" t="s">
        <v>9</v>
      </c>
    </row>
    <row r="19" spans="1:10" ht="35.25" customHeight="1" x14ac:dyDescent="0.15">
      <c r="A19" s="108" t="s">
        <v>387</v>
      </c>
      <c r="B19" s="108">
        <v>6106</v>
      </c>
      <c r="C19" s="52" t="s">
        <v>112</v>
      </c>
      <c r="D19" s="212"/>
      <c r="E19" s="195"/>
      <c r="F19" s="90" t="s">
        <v>26</v>
      </c>
      <c r="G19" s="91"/>
      <c r="H19" s="121" t="s">
        <v>62</v>
      </c>
      <c r="I19" s="166">
        <v>-752</v>
      </c>
      <c r="J19" s="108" t="s">
        <v>10</v>
      </c>
    </row>
    <row r="20" spans="1:10" ht="35.25" customHeight="1" x14ac:dyDescent="0.15">
      <c r="A20" s="108" t="s">
        <v>387</v>
      </c>
      <c r="B20" s="108">
        <v>5612</v>
      </c>
      <c r="C20" s="52" t="s">
        <v>557</v>
      </c>
      <c r="D20" s="169" t="s">
        <v>558</v>
      </c>
      <c r="E20" s="109"/>
      <c r="F20" s="91"/>
      <c r="G20" s="91"/>
      <c r="H20" s="121" t="s">
        <v>559</v>
      </c>
      <c r="I20" s="166">
        <v>-47</v>
      </c>
      <c r="J20" s="108" t="s">
        <v>560</v>
      </c>
    </row>
    <row r="21" spans="1:10" ht="35.25" customHeight="1" x14ac:dyDescent="0.15">
      <c r="A21" s="108" t="s">
        <v>387</v>
      </c>
      <c r="B21" s="108">
        <v>5010</v>
      </c>
      <c r="C21" s="52" t="s">
        <v>113</v>
      </c>
      <c r="D21" s="112" t="s">
        <v>561</v>
      </c>
      <c r="E21" s="91"/>
      <c r="F21" s="91"/>
      <c r="G21" s="91"/>
      <c r="H21" s="121" t="s">
        <v>58</v>
      </c>
      <c r="I21" s="166">
        <v>100</v>
      </c>
      <c r="J21" s="198" t="s">
        <v>566</v>
      </c>
    </row>
    <row r="22" spans="1:10" ht="35.25" customHeight="1" x14ac:dyDescent="0.15">
      <c r="A22" s="108" t="s">
        <v>387</v>
      </c>
      <c r="B22" s="108">
        <v>6109</v>
      </c>
      <c r="C22" s="52" t="s">
        <v>110</v>
      </c>
      <c r="D22" s="112" t="s">
        <v>319</v>
      </c>
      <c r="E22" s="91"/>
      <c r="F22" s="91"/>
      <c r="G22" s="91"/>
      <c r="H22" s="121" t="s">
        <v>60</v>
      </c>
      <c r="I22" s="166">
        <v>240</v>
      </c>
      <c r="J22" s="199"/>
    </row>
    <row r="23" spans="1:10" s="170" customFormat="1" ht="35.25" customHeight="1" x14ac:dyDescent="0.15">
      <c r="A23" s="108" t="s">
        <v>387</v>
      </c>
      <c r="B23" s="108">
        <v>6116</v>
      </c>
      <c r="C23" s="52" t="s">
        <v>318</v>
      </c>
      <c r="D23" s="202" t="s">
        <v>320</v>
      </c>
      <c r="E23" s="196"/>
      <c r="F23" s="196"/>
      <c r="G23" s="196"/>
      <c r="H23" s="121" t="s">
        <v>322</v>
      </c>
      <c r="I23" s="166">
        <v>50</v>
      </c>
      <c r="J23" s="199"/>
    </row>
    <row r="24" spans="1:10" ht="35.25" customHeight="1" x14ac:dyDescent="0.15">
      <c r="A24" s="108" t="s">
        <v>387</v>
      </c>
      <c r="B24" s="108">
        <v>5003</v>
      </c>
      <c r="C24" s="52" t="s">
        <v>324</v>
      </c>
      <c r="D24" s="112" t="s">
        <v>321</v>
      </c>
      <c r="E24" s="91"/>
      <c r="F24" s="91"/>
      <c r="G24" s="91"/>
      <c r="H24" s="121" t="s">
        <v>323</v>
      </c>
      <c r="I24" s="166">
        <v>200</v>
      </c>
      <c r="J24" s="199"/>
    </row>
    <row r="25" spans="1:10" ht="35.25" customHeight="1" x14ac:dyDescent="0.15">
      <c r="A25" s="108" t="s">
        <v>387</v>
      </c>
      <c r="B25" s="108">
        <v>5004</v>
      </c>
      <c r="C25" s="52" t="s">
        <v>325</v>
      </c>
      <c r="D25" s="201" t="s">
        <v>564</v>
      </c>
      <c r="E25" s="202" t="s">
        <v>328</v>
      </c>
      <c r="F25" s="196"/>
      <c r="G25" s="196"/>
      <c r="H25" s="121" t="s">
        <v>64</v>
      </c>
      <c r="I25" s="166">
        <v>150</v>
      </c>
      <c r="J25" s="199"/>
    </row>
    <row r="26" spans="1:10" s="171" customFormat="1" ht="35.25" customHeight="1" x14ac:dyDescent="0.15">
      <c r="A26" s="108" t="s">
        <v>387</v>
      </c>
      <c r="B26" s="108">
        <v>5011</v>
      </c>
      <c r="C26" s="52" t="s">
        <v>326</v>
      </c>
      <c r="D26" s="201"/>
      <c r="E26" s="202" t="s">
        <v>329</v>
      </c>
      <c r="F26" s="196"/>
      <c r="G26" s="196"/>
      <c r="H26" s="121" t="s">
        <v>327</v>
      </c>
      <c r="I26" s="166">
        <v>160</v>
      </c>
      <c r="J26" s="199"/>
    </row>
    <row r="27" spans="1:10" s="171" customFormat="1" ht="35.25" customHeight="1" x14ac:dyDescent="0.15">
      <c r="A27" s="108" t="s">
        <v>387</v>
      </c>
      <c r="B27" s="108">
        <v>6310</v>
      </c>
      <c r="C27" s="52" t="s">
        <v>562</v>
      </c>
      <c r="D27" s="112" t="s">
        <v>563</v>
      </c>
      <c r="E27" s="113"/>
      <c r="F27" s="113"/>
      <c r="G27" s="113"/>
      <c r="H27" s="121" t="s">
        <v>565</v>
      </c>
      <c r="I27" s="166">
        <v>480</v>
      </c>
      <c r="J27" s="199"/>
    </row>
    <row r="28" spans="1:10" s="171" customFormat="1" ht="35.25" customHeight="1" x14ac:dyDescent="0.15">
      <c r="A28" s="108" t="s">
        <v>387</v>
      </c>
      <c r="B28" s="108">
        <v>6011</v>
      </c>
      <c r="C28" s="52" t="s">
        <v>336</v>
      </c>
      <c r="D28" s="316" t="s">
        <v>1017</v>
      </c>
      <c r="E28" s="332" t="s">
        <v>330</v>
      </c>
      <c r="F28" s="62" t="s">
        <v>24</v>
      </c>
      <c r="G28" s="132"/>
      <c r="H28" s="121" t="s">
        <v>332</v>
      </c>
      <c r="I28" s="166">
        <v>88</v>
      </c>
      <c r="J28" s="199"/>
    </row>
    <row r="29" spans="1:10" s="171" customFormat="1" ht="35.25" customHeight="1" x14ac:dyDescent="0.15">
      <c r="A29" s="108" t="s">
        <v>387</v>
      </c>
      <c r="B29" s="108">
        <v>6012</v>
      </c>
      <c r="C29" s="52" t="s">
        <v>337</v>
      </c>
      <c r="D29" s="211"/>
      <c r="E29" s="333"/>
      <c r="F29" s="62" t="s">
        <v>26</v>
      </c>
      <c r="G29" s="132"/>
      <c r="H29" s="121" t="s">
        <v>333</v>
      </c>
      <c r="I29" s="166">
        <v>176</v>
      </c>
      <c r="J29" s="199"/>
    </row>
    <row r="30" spans="1:10" ht="35.25" customHeight="1" x14ac:dyDescent="0.15">
      <c r="A30" s="108" t="s">
        <v>387</v>
      </c>
      <c r="B30" s="108">
        <v>6107</v>
      </c>
      <c r="C30" s="52" t="s">
        <v>126</v>
      </c>
      <c r="D30" s="211"/>
      <c r="E30" s="332" t="s">
        <v>331</v>
      </c>
      <c r="F30" s="62" t="s">
        <v>24</v>
      </c>
      <c r="G30" s="132"/>
      <c r="H30" s="121" t="s">
        <v>45</v>
      </c>
      <c r="I30" s="166">
        <v>72</v>
      </c>
      <c r="J30" s="199"/>
    </row>
    <row r="31" spans="1:10" ht="35.25" customHeight="1" x14ac:dyDescent="0.15">
      <c r="A31" s="108" t="s">
        <v>387</v>
      </c>
      <c r="B31" s="108">
        <v>6108</v>
      </c>
      <c r="C31" s="52" t="s">
        <v>127</v>
      </c>
      <c r="D31" s="211"/>
      <c r="E31" s="333"/>
      <c r="F31" s="62" t="s">
        <v>26</v>
      </c>
      <c r="G31" s="132"/>
      <c r="H31" s="121" t="s">
        <v>46</v>
      </c>
      <c r="I31" s="166">
        <v>144</v>
      </c>
      <c r="J31" s="199"/>
    </row>
    <row r="32" spans="1:10" ht="35.25" customHeight="1" x14ac:dyDescent="0.15">
      <c r="A32" s="108" t="s">
        <v>387</v>
      </c>
      <c r="B32" s="108">
        <v>6103</v>
      </c>
      <c r="C32" s="52" t="s">
        <v>334</v>
      </c>
      <c r="D32" s="211"/>
      <c r="E32" s="332" t="s">
        <v>339</v>
      </c>
      <c r="F32" s="62" t="s">
        <v>24</v>
      </c>
      <c r="G32" s="132"/>
      <c r="H32" s="121" t="s">
        <v>49</v>
      </c>
      <c r="I32" s="166">
        <v>24</v>
      </c>
      <c r="J32" s="199"/>
    </row>
    <row r="33" spans="1:10" ht="35.25" customHeight="1" x14ac:dyDescent="0.15">
      <c r="A33" s="108" t="s">
        <v>387</v>
      </c>
      <c r="B33" s="108">
        <v>6104</v>
      </c>
      <c r="C33" s="52" t="s">
        <v>335</v>
      </c>
      <c r="D33" s="212"/>
      <c r="E33" s="333"/>
      <c r="F33" s="62" t="s">
        <v>26</v>
      </c>
      <c r="G33" s="132"/>
      <c r="H33" s="121" t="s">
        <v>47</v>
      </c>
      <c r="I33" s="166">
        <v>48</v>
      </c>
      <c r="J33" s="199"/>
    </row>
    <row r="34" spans="1:10" ht="35.25" customHeight="1" x14ac:dyDescent="0.15">
      <c r="A34" s="108" t="s">
        <v>387</v>
      </c>
      <c r="B34" s="108">
        <v>4001</v>
      </c>
      <c r="C34" s="52" t="s">
        <v>338</v>
      </c>
      <c r="D34" s="195" t="s">
        <v>1018</v>
      </c>
      <c r="E34" s="195" t="s">
        <v>340</v>
      </c>
      <c r="F34" s="195"/>
      <c r="G34" s="315"/>
      <c r="H34" s="121" t="s">
        <v>19</v>
      </c>
      <c r="I34" s="166">
        <v>100</v>
      </c>
      <c r="J34" s="199"/>
    </row>
    <row r="35" spans="1:10" ht="35.25" customHeight="1" x14ac:dyDescent="0.15">
      <c r="A35" s="108" t="s">
        <v>387</v>
      </c>
      <c r="B35" s="108">
        <v>4002</v>
      </c>
      <c r="C35" s="52" t="s">
        <v>567</v>
      </c>
      <c r="D35" s="195"/>
      <c r="E35" s="123" t="s">
        <v>341</v>
      </c>
      <c r="F35" s="324"/>
      <c r="G35" s="325"/>
      <c r="H35" s="121" t="s">
        <v>18</v>
      </c>
      <c r="I35" s="172">
        <v>200</v>
      </c>
      <c r="J35" s="199"/>
    </row>
    <row r="36" spans="1:10" s="171" customFormat="1" ht="35.25" customHeight="1" x14ac:dyDescent="0.15">
      <c r="A36" s="108" t="s">
        <v>387</v>
      </c>
      <c r="B36" s="108">
        <v>6200</v>
      </c>
      <c r="C36" s="52" t="s">
        <v>342</v>
      </c>
      <c r="D36" s="201" t="s">
        <v>1019</v>
      </c>
      <c r="E36" s="202" t="s">
        <v>355</v>
      </c>
      <c r="F36" s="196"/>
      <c r="G36" s="196"/>
      <c r="H36" s="121" t="s">
        <v>345</v>
      </c>
      <c r="I36" s="173">
        <v>20</v>
      </c>
      <c r="J36" s="194" t="s">
        <v>175</v>
      </c>
    </row>
    <row r="37" spans="1:10" ht="35.25" customHeight="1" x14ac:dyDescent="0.15">
      <c r="A37" s="108" t="s">
        <v>387</v>
      </c>
      <c r="B37" s="108">
        <v>6201</v>
      </c>
      <c r="C37" s="52" t="s">
        <v>343</v>
      </c>
      <c r="D37" s="201"/>
      <c r="E37" s="201" t="s">
        <v>344</v>
      </c>
      <c r="F37" s="201"/>
      <c r="G37" s="202"/>
      <c r="H37" s="121" t="s">
        <v>174</v>
      </c>
      <c r="I37" s="174">
        <v>5</v>
      </c>
      <c r="J37" s="194"/>
    </row>
    <row r="38" spans="1:10" s="171" customFormat="1" ht="35.25" customHeight="1" x14ac:dyDescent="0.15">
      <c r="A38" s="108" t="s">
        <v>387</v>
      </c>
      <c r="B38" s="108">
        <v>6311</v>
      </c>
      <c r="C38" s="52" t="s">
        <v>356</v>
      </c>
      <c r="D38" s="202" t="s">
        <v>1020</v>
      </c>
      <c r="E38" s="196"/>
      <c r="F38" s="196"/>
      <c r="G38" s="196"/>
      <c r="H38" s="120" t="s">
        <v>346</v>
      </c>
      <c r="I38" s="166">
        <v>40</v>
      </c>
      <c r="J38" s="194" t="s">
        <v>9</v>
      </c>
    </row>
    <row r="39" spans="1:10" ht="35.25" customHeight="1" x14ac:dyDescent="0.15">
      <c r="A39" s="108" t="s">
        <v>387</v>
      </c>
      <c r="B39" s="108">
        <v>6100</v>
      </c>
      <c r="C39" s="52" t="s">
        <v>168</v>
      </c>
      <c r="D39" s="316" t="s">
        <v>1021</v>
      </c>
      <c r="E39" s="62" t="s">
        <v>303</v>
      </c>
      <c r="F39" s="313" t="s">
        <v>309</v>
      </c>
      <c r="G39" s="313"/>
      <c r="H39" s="314"/>
      <c r="I39" s="166"/>
      <c r="J39" s="194"/>
    </row>
    <row r="40" spans="1:10" ht="35.25" customHeight="1" x14ac:dyDescent="0.15">
      <c r="A40" s="108" t="s">
        <v>387</v>
      </c>
      <c r="B40" s="108">
        <v>6110</v>
      </c>
      <c r="C40" s="52" t="s">
        <v>169</v>
      </c>
      <c r="D40" s="211"/>
      <c r="E40" s="62" t="s">
        <v>310</v>
      </c>
      <c r="F40" s="313" t="s">
        <v>311</v>
      </c>
      <c r="G40" s="313"/>
      <c r="H40" s="314"/>
      <c r="I40" s="166"/>
      <c r="J40" s="194"/>
    </row>
    <row r="41" spans="1:10" ht="35.25" customHeight="1" x14ac:dyDescent="0.15">
      <c r="A41" s="108" t="s">
        <v>387</v>
      </c>
      <c r="B41" s="108">
        <v>6111</v>
      </c>
      <c r="C41" s="52" t="s">
        <v>170</v>
      </c>
      <c r="D41" s="211"/>
      <c r="E41" s="62" t="s">
        <v>308</v>
      </c>
      <c r="F41" s="313" t="s">
        <v>312</v>
      </c>
      <c r="G41" s="313"/>
      <c r="H41" s="314"/>
      <c r="I41" s="166"/>
      <c r="J41" s="194"/>
    </row>
    <row r="42" spans="1:10" ht="35.25" customHeight="1" x14ac:dyDescent="0.15">
      <c r="A42" s="108" t="s">
        <v>387</v>
      </c>
      <c r="B42" s="108">
        <v>6118</v>
      </c>
      <c r="C42" s="52" t="s">
        <v>259</v>
      </c>
      <c r="D42" s="195" t="s">
        <v>1022</v>
      </c>
      <c r="E42" s="62" t="s">
        <v>349</v>
      </c>
      <c r="F42" s="313" t="s">
        <v>347</v>
      </c>
      <c r="G42" s="313"/>
      <c r="H42" s="314"/>
      <c r="I42" s="166"/>
      <c r="J42" s="194"/>
    </row>
    <row r="43" spans="1:10" ht="35.25" customHeight="1" x14ac:dyDescent="0.15">
      <c r="A43" s="108" t="s">
        <v>387</v>
      </c>
      <c r="B43" s="108">
        <v>6119</v>
      </c>
      <c r="C43" s="52" t="s">
        <v>260</v>
      </c>
      <c r="D43" s="195"/>
      <c r="E43" s="100" t="s">
        <v>350</v>
      </c>
      <c r="F43" s="313" t="s">
        <v>348</v>
      </c>
      <c r="G43" s="313"/>
      <c r="H43" s="314"/>
      <c r="I43" s="167"/>
      <c r="J43" s="194"/>
    </row>
    <row r="44" spans="1:10" ht="35.25" customHeight="1" x14ac:dyDescent="0.15">
      <c r="A44" s="108" t="s">
        <v>387</v>
      </c>
      <c r="B44" s="108">
        <v>6114</v>
      </c>
      <c r="C44" s="52" t="s">
        <v>419</v>
      </c>
      <c r="D44" s="119" t="s">
        <v>1023</v>
      </c>
      <c r="E44" s="208" t="s">
        <v>420</v>
      </c>
      <c r="F44" s="208"/>
      <c r="G44" s="208"/>
      <c r="H44" s="208"/>
      <c r="I44" s="167"/>
      <c r="J44" s="194"/>
    </row>
    <row r="45" spans="1:10" ht="35.25" customHeight="1" x14ac:dyDescent="0.15">
      <c r="A45" s="74"/>
      <c r="B45" s="74"/>
      <c r="C45" s="76"/>
      <c r="D45" s="95"/>
      <c r="E45" s="99"/>
      <c r="F45" s="99"/>
      <c r="G45" s="99"/>
      <c r="H45" s="99"/>
      <c r="I45" s="106"/>
      <c r="J45" s="74"/>
    </row>
    <row r="46" spans="1:10" ht="35.25" customHeight="1" x14ac:dyDescent="0.15">
      <c r="A46" s="35" t="s">
        <v>20</v>
      </c>
      <c r="B46" s="32"/>
      <c r="C46" s="32"/>
      <c r="D46" s="43"/>
      <c r="E46" s="32"/>
      <c r="F46" s="32"/>
      <c r="G46" s="32"/>
      <c r="H46" s="57"/>
      <c r="I46" s="98"/>
      <c r="J46" s="32"/>
    </row>
    <row r="47" spans="1:10" ht="35.25" customHeight="1" x14ac:dyDescent="0.15">
      <c r="A47" s="222" t="s">
        <v>2</v>
      </c>
      <c r="B47" s="222"/>
      <c r="C47" s="322" t="s">
        <v>3</v>
      </c>
      <c r="D47" s="222" t="s">
        <v>4</v>
      </c>
      <c r="E47" s="222"/>
      <c r="F47" s="222"/>
      <c r="G47" s="222"/>
      <c r="H47" s="222"/>
      <c r="I47" s="320" t="s">
        <v>1025</v>
      </c>
      <c r="J47" s="222" t="s">
        <v>8</v>
      </c>
    </row>
    <row r="48" spans="1:10" ht="35.25" customHeight="1" x14ac:dyDescent="0.15">
      <c r="A48" s="117" t="s">
        <v>0</v>
      </c>
      <c r="B48" s="117" t="s">
        <v>1</v>
      </c>
      <c r="C48" s="323"/>
      <c r="D48" s="222"/>
      <c r="E48" s="222"/>
      <c r="F48" s="222"/>
      <c r="G48" s="222"/>
      <c r="H48" s="222"/>
      <c r="I48" s="321"/>
      <c r="J48" s="222"/>
    </row>
    <row r="49" spans="1:12" ht="35.25" customHeight="1" x14ac:dyDescent="0.15">
      <c r="A49" s="108" t="s">
        <v>387</v>
      </c>
      <c r="B49" s="108">
        <v>8001</v>
      </c>
      <c r="C49" s="52" t="s">
        <v>132</v>
      </c>
      <c r="D49" s="316" t="s">
        <v>503</v>
      </c>
      <c r="E49" s="194" t="s">
        <v>24</v>
      </c>
      <c r="F49" s="208" t="s">
        <v>568</v>
      </c>
      <c r="G49" s="208"/>
      <c r="H49" s="317" t="s">
        <v>145</v>
      </c>
      <c r="I49" s="53">
        <f t="shared" ref="I49:I52" si="0">ROUND(I4*0.7,0)</f>
        <v>1259</v>
      </c>
      <c r="J49" s="108" t="s">
        <v>9</v>
      </c>
    </row>
    <row r="50" spans="1:12" ht="35.25" customHeight="1" x14ac:dyDescent="0.15">
      <c r="A50" s="108" t="s">
        <v>387</v>
      </c>
      <c r="B50" s="108">
        <v>8002</v>
      </c>
      <c r="C50" s="52" t="s">
        <v>133</v>
      </c>
      <c r="D50" s="211"/>
      <c r="E50" s="194"/>
      <c r="F50" s="208" t="s">
        <v>569</v>
      </c>
      <c r="G50" s="208"/>
      <c r="H50" s="318"/>
      <c r="I50" s="53">
        <f t="shared" si="0"/>
        <v>41</v>
      </c>
      <c r="J50" s="108" t="s">
        <v>10</v>
      </c>
    </row>
    <row r="51" spans="1:12" ht="35.25" customHeight="1" x14ac:dyDescent="0.15">
      <c r="A51" s="108" t="s">
        <v>387</v>
      </c>
      <c r="B51" s="108">
        <v>8011</v>
      </c>
      <c r="C51" s="52" t="s">
        <v>155</v>
      </c>
      <c r="D51" s="211"/>
      <c r="E51" s="194" t="s">
        <v>556</v>
      </c>
      <c r="F51" s="208" t="s">
        <v>570</v>
      </c>
      <c r="G51" s="208"/>
      <c r="H51" s="318"/>
      <c r="I51" s="53">
        <f t="shared" si="0"/>
        <v>2535</v>
      </c>
      <c r="J51" s="108" t="s">
        <v>9</v>
      </c>
    </row>
    <row r="52" spans="1:12" ht="35.25" customHeight="1" x14ac:dyDescent="0.15">
      <c r="A52" s="108" t="s">
        <v>387</v>
      </c>
      <c r="B52" s="108">
        <v>8012</v>
      </c>
      <c r="C52" s="52" t="s">
        <v>156</v>
      </c>
      <c r="D52" s="212"/>
      <c r="E52" s="194"/>
      <c r="F52" s="208" t="s">
        <v>571</v>
      </c>
      <c r="G52" s="208"/>
      <c r="H52" s="319"/>
      <c r="I52" s="53">
        <f t="shared" si="0"/>
        <v>83</v>
      </c>
      <c r="J52" s="108" t="s">
        <v>10</v>
      </c>
    </row>
    <row r="53" spans="1:12" ht="35.25" customHeight="1" x14ac:dyDescent="0.15">
      <c r="A53" s="32"/>
      <c r="B53" s="32"/>
      <c r="C53" s="32"/>
      <c r="D53" s="43"/>
      <c r="E53" s="32"/>
      <c r="F53" s="32"/>
      <c r="G53" s="32"/>
      <c r="H53" s="57"/>
      <c r="I53" s="55"/>
      <c r="J53" s="32"/>
    </row>
    <row r="54" spans="1:12" ht="35.25" customHeight="1" x14ac:dyDescent="0.15">
      <c r="A54" s="36" t="s">
        <v>21</v>
      </c>
      <c r="B54" s="32"/>
      <c r="C54" s="32"/>
      <c r="D54" s="43"/>
      <c r="E54" s="32"/>
      <c r="F54" s="32"/>
      <c r="G54" s="32"/>
      <c r="H54" s="57"/>
      <c r="I54" s="55"/>
      <c r="J54" s="32"/>
    </row>
    <row r="55" spans="1:12" ht="35.25" customHeight="1" x14ac:dyDescent="0.15">
      <c r="A55" s="222" t="s">
        <v>2</v>
      </c>
      <c r="B55" s="222"/>
      <c r="C55" s="322" t="s">
        <v>3</v>
      </c>
      <c r="D55" s="222" t="s">
        <v>4</v>
      </c>
      <c r="E55" s="222"/>
      <c r="F55" s="222"/>
      <c r="G55" s="222"/>
      <c r="H55" s="222"/>
      <c r="I55" s="320" t="s">
        <v>1025</v>
      </c>
      <c r="J55" s="222" t="s">
        <v>8</v>
      </c>
    </row>
    <row r="56" spans="1:12" ht="35.25" customHeight="1" x14ac:dyDescent="0.15">
      <c r="A56" s="117" t="s">
        <v>0</v>
      </c>
      <c r="B56" s="117" t="s">
        <v>1</v>
      </c>
      <c r="C56" s="323"/>
      <c r="D56" s="222"/>
      <c r="E56" s="222"/>
      <c r="F56" s="222"/>
      <c r="G56" s="222"/>
      <c r="H56" s="222"/>
      <c r="I56" s="321"/>
      <c r="J56" s="222"/>
    </row>
    <row r="57" spans="1:12" ht="35.25" customHeight="1" x14ac:dyDescent="0.15">
      <c r="A57" s="108" t="s">
        <v>387</v>
      </c>
      <c r="B57" s="108">
        <v>9001</v>
      </c>
      <c r="C57" s="52" t="s">
        <v>138</v>
      </c>
      <c r="D57" s="316" t="s">
        <v>503</v>
      </c>
      <c r="E57" s="194" t="s">
        <v>24</v>
      </c>
      <c r="F57" s="208" t="s">
        <v>568</v>
      </c>
      <c r="G57" s="208"/>
      <c r="H57" s="317" t="s">
        <v>146</v>
      </c>
      <c r="I57" s="53">
        <f t="shared" ref="I57:I60" si="1">ROUND(I4*0.7,0)</f>
        <v>1259</v>
      </c>
      <c r="J57" s="108" t="s">
        <v>9</v>
      </c>
      <c r="L57" s="175"/>
    </row>
    <row r="58" spans="1:12" ht="35.25" customHeight="1" x14ac:dyDescent="0.15">
      <c r="A58" s="108" t="s">
        <v>387</v>
      </c>
      <c r="B58" s="108">
        <v>9002</v>
      </c>
      <c r="C58" s="52" t="s">
        <v>157</v>
      </c>
      <c r="D58" s="211"/>
      <c r="E58" s="194"/>
      <c r="F58" s="208" t="s">
        <v>569</v>
      </c>
      <c r="G58" s="208"/>
      <c r="H58" s="318"/>
      <c r="I58" s="53">
        <f t="shared" si="1"/>
        <v>41</v>
      </c>
      <c r="J58" s="108" t="s">
        <v>10</v>
      </c>
      <c r="L58" s="175"/>
    </row>
    <row r="59" spans="1:12" ht="35.25" customHeight="1" x14ac:dyDescent="0.15">
      <c r="A59" s="108" t="s">
        <v>387</v>
      </c>
      <c r="B59" s="108">
        <v>9011</v>
      </c>
      <c r="C59" s="52" t="s">
        <v>158</v>
      </c>
      <c r="D59" s="211"/>
      <c r="E59" s="194" t="s">
        <v>556</v>
      </c>
      <c r="F59" s="208" t="s">
        <v>570</v>
      </c>
      <c r="G59" s="208"/>
      <c r="H59" s="318"/>
      <c r="I59" s="53">
        <f t="shared" si="1"/>
        <v>2535</v>
      </c>
      <c r="J59" s="108" t="s">
        <v>9</v>
      </c>
      <c r="L59" s="175"/>
    </row>
    <row r="60" spans="1:12" ht="35.25" customHeight="1" x14ac:dyDescent="0.15">
      <c r="A60" s="108" t="s">
        <v>387</v>
      </c>
      <c r="B60" s="108">
        <v>9012</v>
      </c>
      <c r="C60" s="52" t="s">
        <v>141</v>
      </c>
      <c r="D60" s="212"/>
      <c r="E60" s="194"/>
      <c r="F60" s="208" t="s">
        <v>571</v>
      </c>
      <c r="G60" s="208"/>
      <c r="H60" s="319"/>
      <c r="I60" s="53">
        <f t="shared" si="1"/>
        <v>83</v>
      </c>
      <c r="J60" s="108" t="s">
        <v>10</v>
      </c>
      <c r="L60" s="175"/>
    </row>
    <row r="61" spans="1:12" ht="24.75" customHeight="1" x14ac:dyDescent="0.15">
      <c r="A61" s="35" t="s">
        <v>732</v>
      </c>
      <c r="B61" s="32"/>
      <c r="C61" s="32"/>
      <c r="D61" s="43"/>
      <c r="E61" s="32"/>
      <c r="F61" s="32"/>
      <c r="G61" s="32"/>
      <c r="H61" s="57"/>
      <c r="I61" s="32"/>
      <c r="J61" s="32"/>
    </row>
    <row r="353" spans="6:6" x14ac:dyDescent="0.15">
      <c r="F353" s="177"/>
    </row>
    <row r="362" spans="6:6" x14ac:dyDescent="0.15">
      <c r="F362" s="177"/>
    </row>
    <row r="371" spans="6:6" x14ac:dyDescent="0.15">
      <c r="F371" s="177"/>
    </row>
    <row r="379" spans="6:6" x14ac:dyDescent="0.15">
      <c r="F379" s="177"/>
    </row>
  </sheetData>
  <mergeCells count="69">
    <mergeCell ref="F43:H43"/>
    <mergeCell ref="D39:D41"/>
    <mergeCell ref="D42:D43"/>
    <mergeCell ref="F41:H41"/>
    <mergeCell ref="F40:H40"/>
    <mergeCell ref="D28:D33"/>
    <mergeCell ref="E30:E31"/>
    <mergeCell ref="E32:E33"/>
    <mergeCell ref="D18:D19"/>
    <mergeCell ref="E18:E19"/>
    <mergeCell ref="E28:E29"/>
    <mergeCell ref="D34:D35"/>
    <mergeCell ref="F35:G35"/>
    <mergeCell ref="D25:D26"/>
    <mergeCell ref="J21:J35"/>
    <mergeCell ref="A2:B2"/>
    <mergeCell ref="C2:C3"/>
    <mergeCell ref="D2:H3"/>
    <mergeCell ref="D4:D7"/>
    <mergeCell ref="E8:E11"/>
    <mergeCell ref="E12:E15"/>
    <mergeCell ref="I2:I3"/>
    <mergeCell ref="F5:G5"/>
    <mergeCell ref="F7:G7"/>
    <mergeCell ref="D16:E17"/>
    <mergeCell ref="F16:H16"/>
    <mergeCell ref="F17:H17"/>
    <mergeCell ref="A55:B55"/>
    <mergeCell ref="C55:C56"/>
    <mergeCell ref="D55:H56"/>
    <mergeCell ref="A47:B47"/>
    <mergeCell ref="C47:C48"/>
    <mergeCell ref="D47:H48"/>
    <mergeCell ref="D49:D52"/>
    <mergeCell ref="H49:H52"/>
    <mergeCell ref="E49:E50"/>
    <mergeCell ref="F49:G49"/>
    <mergeCell ref="F50:G50"/>
    <mergeCell ref="F51:G51"/>
    <mergeCell ref="F52:G52"/>
    <mergeCell ref="E51:E52"/>
    <mergeCell ref="J55:J56"/>
    <mergeCell ref="D57:D60"/>
    <mergeCell ref="H57:H60"/>
    <mergeCell ref="J47:J48"/>
    <mergeCell ref="E59:E60"/>
    <mergeCell ref="F59:G59"/>
    <mergeCell ref="F60:G60"/>
    <mergeCell ref="E57:E58"/>
    <mergeCell ref="F57:G57"/>
    <mergeCell ref="F58:G58"/>
    <mergeCell ref="I47:I48"/>
    <mergeCell ref="I55:I56"/>
    <mergeCell ref="E44:H44"/>
    <mergeCell ref="J38:J44"/>
    <mergeCell ref="D38:G38"/>
    <mergeCell ref="F39:H39"/>
    <mergeCell ref="J2:J3"/>
    <mergeCell ref="J36:J37"/>
    <mergeCell ref="D36:D37"/>
    <mergeCell ref="E37:G37"/>
    <mergeCell ref="E36:G36"/>
    <mergeCell ref="E25:G25"/>
    <mergeCell ref="E26:G26"/>
    <mergeCell ref="D8:D11"/>
    <mergeCell ref="D12:D15"/>
    <mergeCell ref="F42:H42"/>
    <mergeCell ref="E34:G34"/>
    <mergeCell ref="D23:G23"/>
  </mergeCells>
  <phoneticPr fontId="2"/>
  <pageMargins left="0.70866141732283472" right="0.62992125984251968" top="0.74803149606299213" bottom="0.74803149606299213" header="0.31496062992125984" footer="0.31496062992125984"/>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L239"/>
  <sheetViews>
    <sheetView view="pageBreakPreview" zoomScale="50" zoomScaleNormal="25" zoomScaleSheetLayoutView="50" workbookViewId="0">
      <selection activeCell="C11" sqref="C11"/>
    </sheetView>
  </sheetViews>
  <sheetFormatPr defaultRowHeight="18.75" x14ac:dyDescent="0.15"/>
  <cols>
    <col min="1" max="2" width="17.5" style="32" customWidth="1"/>
    <col min="3" max="3" width="98.375" style="32" customWidth="1"/>
    <col min="4" max="4" width="32.875" style="33" customWidth="1"/>
    <col min="5" max="5" width="16.125" style="33" customWidth="1"/>
    <col min="6" max="6" width="45.75" style="33" customWidth="1"/>
    <col min="7" max="7" width="56.75" style="43" customWidth="1"/>
    <col min="8" max="8" width="40.25" style="43" customWidth="1"/>
    <col min="9" max="9" width="43.75" style="57" customWidth="1"/>
    <col min="10" max="10" width="17.5" style="42" customWidth="1"/>
    <col min="11" max="11" width="17.5" style="32" customWidth="1"/>
    <col min="12" max="12" width="9" style="179"/>
    <col min="13" max="13" width="1.5" style="179" customWidth="1"/>
    <col min="14" max="14" width="9" style="179" hidden="1" customWidth="1"/>
    <col min="15" max="18" width="9" style="179"/>
    <col min="19" max="19" width="4.375" style="179" customWidth="1"/>
    <col min="20" max="38" width="9" style="179" hidden="1" customWidth="1"/>
    <col min="39" max="16384" width="9" style="179"/>
  </cols>
  <sheetData>
    <row r="1" spans="1:11" ht="31.5" customHeight="1" x14ac:dyDescent="0.15">
      <c r="A1" s="35" t="s">
        <v>178</v>
      </c>
      <c r="B1" s="33"/>
      <c r="J1" s="41"/>
      <c r="K1" s="33"/>
    </row>
    <row r="2" spans="1:11" ht="31.5" customHeight="1" x14ac:dyDescent="0.15">
      <c r="A2" s="222" t="s">
        <v>2</v>
      </c>
      <c r="B2" s="222"/>
      <c r="C2" s="322" t="s">
        <v>3</v>
      </c>
      <c r="D2" s="222" t="s">
        <v>4</v>
      </c>
      <c r="E2" s="222"/>
      <c r="F2" s="222"/>
      <c r="G2" s="222"/>
      <c r="H2" s="222"/>
      <c r="I2" s="222"/>
      <c r="J2" s="320" t="s">
        <v>1025</v>
      </c>
      <c r="K2" s="222" t="s">
        <v>8</v>
      </c>
    </row>
    <row r="3" spans="1:11" ht="31.5" customHeight="1" x14ac:dyDescent="0.15">
      <c r="A3" s="117" t="s">
        <v>0</v>
      </c>
      <c r="B3" s="117" t="s">
        <v>1</v>
      </c>
      <c r="C3" s="323"/>
      <c r="D3" s="222"/>
      <c r="E3" s="222"/>
      <c r="F3" s="222"/>
      <c r="G3" s="222"/>
      <c r="H3" s="222"/>
      <c r="I3" s="222"/>
      <c r="J3" s="321"/>
      <c r="K3" s="222"/>
    </row>
    <row r="4" spans="1:11" ht="31.5" customHeight="1" x14ac:dyDescent="0.15">
      <c r="A4" s="283" t="s">
        <v>179</v>
      </c>
      <c r="B4" s="284"/>
      <c r="C4" s="284"/>
      <c r="D4" s="284"/>
      <c r="E4" s="284"/>
      <c r="F4" s="285"/>
      <c r="G4" s="284"/>
      <c r="H4" s="284"/>
      <c r="I4" s="284"/>
      <c r="J4" s="285"/>
      <c r="K4" s="364"/>
    </row>
    <row r="5" spans="1:11" s="107" customFormat="1" ht="31.5" customHeight="1" x14ac:dyDescent="0.15">
      <c r="A5" s="108" t="s">
        <v>180</v>
      </c>
      <c r="B5" s="108">
        <v>1001</v>
      </c>
      <c r="C5" s="52" t="s">
        <v>154</v>
      </c>
      <c r="D5" s="338" t="s">
        <v>503</v>
      </c>
      <c r="E5" s="365"/>
      <c r="F5" s="198" t="s">
        <v>24</v>
      </c>
      <c r="G5" s="363" t="s">
        <v>734</v>
      </c>
      <c r="H5" s="363"/>
      <c r="I5" s="363"/>
      <c r="J5" s="53">
        <v>1798</v>
      </c>
      <c r="K5" s="198" t="s">
        <v>9</v>
      </c>
    </row>
    <row r="6" spans="1:11" s="107" customFormat="1" ht="31.5" customHeight="1" x14ac:dyDescent="0.15">
      <c r="A6" s="108" t="s">
        <v>180</v>
      </c>
      <c r="B6" s="108">
        <v>1002</v>
      </c>
      <c r="C6" s="52" t="s">
        <v>182</v>
      </c>
      <c r="D6" s="340"/>
      <c r="E6" s="366"/>
      <c r="F6" s="199"/>
      <c r="G6" s="112" t="s">
        <v>574</v>
      </c>
      <c r="H6" s="113"/>
      <c r="I6" s="121" t="s">
        <v>735</v>
      </c>
      <c r="J6" s="53">
        <f>ROUND($J5*59/1000,0)</f>
        <v>106</v>
      </c>
      <c r="K6" s="199"/>
    </row>
    <row r="7" spans="1:11" s="107" customFormat="1" ht="31.5" customHeight="1" x14ac:dyDescent="0.15">
      <c r="A7" s="108" t="s">
        <v>189</v>
      </c>
      <c r="B7" s="108">
        <v>1003</v>
      </c>
      <c r="C7" s="52" t="s">
        <v>183</v>
      </c>
      <c r="D7" s="340"/>
      <c r="E7" s="366"/>
      <c r="F7" s="199"/>
      <c r="G7" s="112" t="s">
        <v>576</v>
      </c>
      <c r="H7" s="113"/>
      <c r="I7" s="121" t="s">
        <v>736</v>
      </c>
      <c r="J7" s="53">
        <f>ROUND($J5*43/1000,0)</f>
        <v>77</v>
      </c>
      <c r="K7" s="199"/>
    </row>
    <row r="8" spans="1:11" s="107" customFormat="1" ht="31.5" customHeight="1" x14ac:dyDescent="0.15">
      <c r="A8" s="108" t="s">
        <v>189</v>
      </c>
      <c r="B8" s="108">
        <v>1004</v>
      </c>
      <c r="C8" s="52" t="s">
        <v>184</v>
      </c>
      <c r="D8" s="340"/>
      <c r="E8" s="366"/>
      <c r="F8" s="199"/>
      <c r="G8" s="112" t="s">
        <v>578</v>
      </c>
      <c r="H8" s="113"/>
      <c r="I8" s="121" t="s">
        <v>737</v>
      </c>
      <c r="J8" s="53">
        <f>ROUND($J5*23/1000,0)</f>
        <v>41</v>
      </c>
      <c r="K8" s="199"/>
    </row>
    <row r="9" spans="1:11" s="107" customFormat="1" ht="31.5" customHeight="1" x14ac:dyDescent="0.15">
      <c r="A9" s="108" t="s">
        <v>189</v>
      </c>
      <c r="B9" s="108">
        <v>1007</v>
      </c>
      <c r="C9" s="52" t="s">
        <v>275</v>
      </c>
      <c r="D9" s="340"/>
      <c r="E9" s="366"/>
      <c r="F9" s="199"/>
      <c r="G9" s="112" t="s">
        <v>738</v>
      </c>
      <c r="H9" s="113"/>
      <c r="I9" s="121" t="s">
        <v>960</v>
      </c>
      <c r="J9" s="53">
        <f>ROUND($J5*12/1000,0)</f>
        <v>22</v>
      </c>
      <c r="K9" s="199"/>
    </row>
    <row r="10" spans="1:11" s="107" customFormat="1" ht="31.5" customHeight="1" x14ac:dyDescent="0.15">
      <c r="A10" s="108" t="s">
        <v>189</v>
      </c>
      <c r="B10" s="108">
        <v>1008</v>
      </c>
      <c r="C10" s="52" t="s">
        <v>276</v>
      </c>
      <c r="D10" s="340"/>
      <c r="E10" s="366"/>
      <c r="F10" s="199"/>
      <c r="G10" s="112" t="s">
        <v>739</v>
      </c>
      <c r="H10" s="113"/>
      <c r="I10" s="121" t="s">
        <v>961</v>
      </c>
      <c r="J10" s="53">
        <f>ROUND($J5*10/1000,0)</f>
        <v>18</v>
      </c>
      <c r="K10" s="199"/>
    </row>
    <row r="11" spans="1:11" s="107" customFormat="1" ht="31.5" customHeight="1" x14ac:dyDescent="0.15">
      <c r="A11" s="108" t="s">
        <v>189</v>
      </c>
      <c r="B11" s="108">
        <v>1009</v>
      </c>
      <c r="C11" s="52" t="s">
        <v>429</v>
      </c>
      <c r="D11" s="340"/>
      <c r="E11" s="366"/>
      <c r="F11" s="199"/>
      <c r="G11" s="112" t="s">
        <v>583</v>
      </c>
      <c r="H11" s="113"/>
      <c r="I11" s="121" t="s">
        <v>740</v>
      </c>
      <c r="J11" s="53">
        <f>ROUND($J5*11/1000,0)</f>
        <v>20</v>
      </c>
      <c r="K11" s="199"/>
    </row>
    <row r="12" spans="1:11" s="107" customFormat="1" ht="31.5" customHeight="1" x14ac:dyDescent="0.15">
      <c r="A12" s="108" t="s">
        <v>189</v>
      </c>
      <c r="B12" s="108">
        <v>8211</v>
      </c>
      <c r="C12" s="115" t="s">
        <v>748</v>
      </c>
      <c r="D12" s="340"/>
      <c r="E12" s="366"/>
      <c r="F12" s="199"/>
      <c r="G12" s="112" t="s">
        <v>750</v>
      </c>
      <c r="H12" s="113"/>
      <c r="I12" s="121" t="s">
        <v>752</v>
      </c>
      <c r="J12" s="166">
        <f>ROUND(-$J5*1/100,0)</f>
        <v>-18</v>
      </c>
      <c r="K12" s="199"/>
    </row>
    <row r="13" spans="1:11" s="107" customFormat="1" ht="31.5" customHeight="1" x14ac:dyDescent="0.15">
      <c r="A13" s="108" t="s">
        <v>189</v>
      </c>
      <c r="B13" s="108">
        <v>9211</v>
      </c>
      <c r="C13" s="52" t="s">
        <v>753</v>
      </c>
      <c r="D13" s="340"/>
      <c r="E13" s="366"/>
      <c r="F13" s="199"/>
      <c r="G13" s="112" t="s">
        <v>755</v>
      </c>
      <c r="H13" s="113"/>
      <c r="I13" s="121" t="s">
        <v>752</v>
      </c>
      <c r="J13" s="166">
        <f>ROUND(-$J5*1/100,0)</f>
        <v>-18</v>
      </c>
      <c r="K13" s="199"/>
    </row>
    <row r="14" spans="1:11" s="107" customFormat="1" ht="31.5" customHeight="1" x14ac:dyDescent="0.15">
      <c r="A14" s="108" t="s">
        <v>189</v>
      </c>
      <c r="B14" s="108">
        <v>1011</v>
      </c>
      <c r="C14" s="52" t="s">
        <v>185</v>
      </c>
      <c r="D14" s="340"/>
      <c r="E14" s="366"/>
      <c r="F14" s="199"/>
      <c r="G14" s="194" t="s">
        <v>1026</v>
      </c>
      <c r="H14" s="194"/>
      <c r="I14" s="194"/>
      <c r="J14" s="53">
        <f>J5-376</f>
        <v>1422</v>
      </c>
      <c r="K14" s="199"/>
    </row>
    <row r="15" spans="1:11" s="107" customFormat="1" ht="31.5" customHeight="1" x14ac:dyDescent="0.15">
      <c r="A15" s="108" t="s">
        <v>189</v>
      </c>
      <c r="B15" s="108">
        <v>1012</v>
      </c>
      <c r="C15" s="52" t="s">
        <v>186</v>
      </c>
      <c r="D15" s="340"/>
      <c r="E15" s="366"/>
      <c r="F15" s="199"/>
      <c r="G15" s="112" t="s">
        <v>574</v>
      </c>
      <c r="H15" s="113"/>
      <c r="I15" s="121" t="s">
        <v>735</v>
      </c>
      <c r="J15" s="53">
        <f>ROUND($J14*59/1000,0)</f>
        <v>84</v>
      </c>
      <c r="K15" s="199"/>
    </row>
    <row r="16" spans="1:11" s="107" customFormat="1" ht="31.5" customHeight="1" x14ac:dyDescent="0.15">
      <c r="A16" s="108" t="s">
        <v>189</v>
      </c>
      <c r="B16" s="108">
        <v>1013</v>
      </c>
      <c r="C16" s="52" t="s">
        <v>187</v>
      </c>
      <c r="D16" s="340"/>
      <c r="E16" s="366"/>
      <c r="F16" s="199"/>
      <c r="G16" s="112" t="s">
        <v>576</v>
      </c>
      <c r="H16" s="113"/>
      <c r="I16" s="121" t="s">
        <v>736</v>
      </c>
      <c r="J16" s="53">
        <f>ROUND($J14*43/1000,0)</f>
        <v>61</v>
      </c>
      <c r="K16" s="199"/>
    </row>
    <row r="17" spans="1:11" s="107" customFormat="1" ht="31.5" customHeight="1" x14ac:dyDescent="0.15">
      <c r="A17" s="108" t="s">
        <v>189</v>
      </c>
      <c r="B17" s="108">
        <v>1014</v>
      </c>
      <c r="C17" s="52" t="s">
        <v>188</v>
      </c>
      <c r="D17" s="340"/>
      <c r="E17" s="366"/>
      <c r="F17" s="199"/>
      <c r="G17" s="112" t="s">
        <v>578</v>
      </c>
      <c r="H17" s="113"/>
      <c r="I17" s="121" t="s">
        <v>737</v>
      </c>
      <c r="J17" s="53">
        <f>ROUND($J14*23/1000,0)</f>
        <v>33</v>
      </c>
      <c r="K17" s="199"/>
    </row>
    <row r="18" spans="1:11" s="107" customFormat="1" ht="31.5" customHeight="1" x14ac:dyDescent="0.15">
      <c r="A18" s="108" t="s">
        <v>189</v>
      </c>
      <c r="B18" s="108">
        <v>1017</v>
      </c>
      <c r="C18" s="52" t="s">
        <v>277</v>
      </c>
      <c r="D18" s="340"/>
      <c r="E18" s="366"/>
      <c r="F18" s="199"/>
      <c r="G18" s="112" t="s">
        <v>738</v>
      </c>
      <c r="H18" s="113"/>
      <c r="I18" s="121" t="s">
        <v>960</v>
      </c>
      <c r="J18" s="53">
        <f>ROUND($J14*12/1000,0)</f>
        <v>17</v>
      </c>
      <c r="K18" s="199"/>
    </row>
    <row r="19" spans="1:11" s="107" customFormat="1" ht="31.5" customHeight="1" x14ac:dyDescent="0.15">
      <c r="A19" s="108" t="s">
        <v>189</v>
      </c>
      <c r="B19" s="108">
        <v>1018</v>
      </c>
      <c r="C19" s="52" t="s">
        <v>278</v>
      </c>
      <c r="D19" s="340"/>
      <c r="E19" s="366"/>
      <c r="F19" s="199"/>
      <c r="G19" s="112" t="s">
        <v>739</v>
      </c>
      <c r="H19" s="113"/>
      <c r="I19" s="121" t="s">
        <v>961</v>
      </c>
      <c r="J19" s="53">
        <f>ROUND($J14*10/1000,0)</f>
        <v>14</v>
      </c>
      <c r="K19" s="199"/>
    </row>
    <row r="20" spans="1:11" s="107" customFormat="1" ht="31.5" customHeight="1" x14ac:dyDescent="0.15">
      <c r="A20" s="108" t="s">
        <v>189</v>
      </c>
      <c r="B20" s="108">
        <v>1019</v>
      </c>
      <c r="C20" s="52" t="s">
        <v>430</v>
      </c>
      <c r="D20" s="340"/>
      <c r="E20" s="366"/>
      <c r="F20" s="199"/>
      <c r="G20" s="112" t="s">
        <v>583</v>
      </c>
      <c r="H20" s="113"/>
      <c r="I20" s="121" t="s">
        <v>740</v>
      </c>
      <c r="J20" s="53">
        <f>ROUND($J14*11/1000,0)</f>
        <v>16</v>
      </c>
      <c r="K20" s="199"/>
    </row>
    <row r="21" spans="1:11" s="107" customFormat="1" ht="31.5" customHeight="1" x14ac:dyDescent="0.15">
      <c r="A21" s="108" t="s">
        <v>189</v>
      </c>
      <c r="B21" s="108">
        <v>8311</v>
      </c>
      <c r="C21" s="115" t="s">
        <v>762</v>
      </c>
      <c r="D21" s="340"/>
      <c r="E21" s="366"/>
      <c r="F21" s="199"/>
      <c r="G21" s="112" t="s">
        <v>749</v>
      </c>
      <c r="H21" s="113"/>
      <c r="I21" s="121" t="s">
        <v>751</v>
      </c>
      <c r="J21" s="166">
        <f>ROUND(-$J14*1/100,0)</f>
        <v>-14</v>
      </c>
      <c r="K21" s="199"/>
    </row>
    <row r="22" spans="1:11" s="107" customFormat="1" ht="31.5" customHeight="1" x14ac:dyDescent="0.15">
      <c r="A22" s="108" t="s">
        <v>189</v>
      </c>
      <c r="B22" s="108">
        <v>9311</v>
      </c>
      <c r="C22" s="52" t="s">
        <v>763</v>
      </c>
      <c r="D22" s="340"/>
      <c r="E22" s="366"/>
      <c r="F22" s="200"/>
      <c r="G22" s="112" t="s">
        <v>754</v>
      </c>
      <c r="H22" s="113"/>
      <c r="I22" s="121" t="s">
        <v>751</v>
      </c>
      <c r="J22" s="166">
        <f>ROUND(-$J14*1/100,0)</f>
        <v>-14</v>
      </c>
      <c r="K22" s="200"/>
    </row>
    <row r="23" spans="1:11" s="107" customFormat="1" ht="31.5" customHeight="1" x14ac:dyDescent="0.15">
      <c r="A23" s="108" t="s">
        <v>189</v>
      </c>
      <c r="B23" s="108">
        <v>1021</v>
      </c>
      <c r="C23" s="52" t="s">
        <v>407</v>
      </c>
      <c r="D23" s="340"/>
      <c r="E23" s="366"/>
      <c r="F23" s="317" t="s">
        <v>733</v>
      </c>
      <c r="G23" s="194" t="s">
        <v>569</v>
      </c>
      <c r="H23" s="194"/>
      <c r="I23" s="194"/>
      <c r="J23" s="53">
        <v>59</v>
      </c>
      <c r="K23" s="198" t="s">
        <v>10</v>
      </c>
    </row>
    <row r="24" spans="1:11" s="107" customFormat="1" ht="31.5" customHeight="1" x14ac:dyDescent="0.15">
      <c r="A24" s="108" t="s">
        <v>189</v>
      </c>
      <c r="B24" s="108">
        <v>1022</v>
      </c>
      <c r="C24" s="52" t="s">
        <v>392</v>
      </c>
      <c r="D24" s="340"/>
      <c r="E24" s="366"/>
      <c r="F24" s="318"/>
      <c r="G24" s="112" t="s">
        <v>574</v>
      </c>
      <c r="H24" s="113"/>
      <c r="I24" s="121" t="s">
        <v>735</v>
      </c>
      <c r="J24" s="53">
        <f>ROUND($J23*59/1000,0)</f>
        <v>3</v>
      </c>
      <c r="K24" s="199"/>
    </row>
    <row r="25" spans="1:11" s="107" customFormat="1" ht="31.5" customHeight="1" x14ac:dyDescent="0.15">
      <c r="A25" s="108" t="s">
        <v>189</v>
      </c>
      <c r="B25" s="108">
        <v>1023</v>
      </c>
      <c r="C25" s="52" t="s">
        <v>393</v>
      </c>
      <c r="D25" s="340"/>
      <c r="E25" s="366"/>
      <c r="F25" s="318"/>
      <c r="G25" s="112" t="s">
        <v>576</v>
      </c>
      <c r="H25" s="113"/>
      <c r="I25" s="121" t="s">
        <v>736</v>
      </c>
      <c r="J25" s="53">
        <f>ROUND($J23*43/1000,0)</f>
        <v>3</v>
      </c>
      <c r="K25" s="199"/>
    </row>
    <row r="26" spans="1:11" s="107" customFormat="1" ht="31.5" customHeight="1" x14ac:dyDescent="0.15">
      <c r="A26" s="108" t="s">
        <v>189</v>
      </c>
      <c r="B26" s="108">
        <v>1024</v>
      </c>
      <c r="C26" s="52" t="s">
        <v>394</v>
      </c>
      <c r="D26" s="340"/>
      <c r="E26" s="366"/>
      <c r="F26" s="318"/>
      <c r="G26" s="112" t="s">
        <v>578</v>
      </c>
      <c r="H26" s="113"/>
      <c r="I26" s="121" t="s">
        <v>737</v>
      </c>
      <c r="J26" s="53">
        <f>ROUND($J23*23/1000,0)</f>
        <v>1</v>
      </c>
      <c r="K26" s="199"/>
    </row>
    <row r="27" spans="1:11" s="107" customFormat="1" ht="31.5" customHeight="1" x14ac:dyDescent="0.15">
      <c r="A27" s="108" t="s">
        <v>189</v>
      </c>
      <c r="B27" s="108">
        <v>1027</v>
      </c>
      <c r="C27" s="52" t="s">
        <v>395</v>
      </c>
      <c r="D27" s="340"/>
      <c r="E27" s="366"/>
      <c r="F27" s="318"/>
      <c r="G27" s="112" t="s">
        <v>738</v>
      </c>
      <c r="H27" s="113"/>
      <c r="I27" s="121" t="s">
        <v>960</v>
      </c>
      <c r="J27" s="53">
        <f>ROUND($J23*12/1000,0)</f>
        <v>1</v>
      </c>
      <c r="K27" s="199"/>
    </row>
    <row r="28" spans="1:11" s="107" customFormat="1" ht="31.5" customHeight="1" x14ac:dyDescent="0.15">
      <c r="A28" s="108" t="s">
        <v>189</v>
      </c>
      <c r="B28" s="108">
        <v>1028</v>
      </c>
      <c r="C28" s="52" t="s">
        <v>396</v>
      </c>
      <c r="D28" s="340"/>
      <c r="E28" s="366"/>
      <c r="F28" s="318"/>
      <c r="G28" s="112" t="s">
        <v>739</v>
      </c>
      <c r="H28" s="113"/>
      <c r="I28" s="121" t="s">
        <v>961</v>
      </c>
      <c r="J28" s="53">
        <f>ROUND($J23*10/1000,0)</f>
        <v>1</v>
      </c>
      <c r="K28" s="199"/>
    </row>
    <row r="29" spans="1:11" s="107" customFormat="1" ht="31.5" customHeight="1" x14ac:dyDescent="0.15">
      <c r="A29" s="108" t="s">
        <v>189</v>
      </c>
      <c r="B29" s="108">
        <v>1029</v>
      </c>
      <c r="C29" s="52" t="s">
        <v>431</v>
      </c>
      <c r="D29" s="340"/>
      <c r="E29" s="366"/>
      <c r="F29" s="318"/>
      <c r="G29" s="112" t="s">
        <v>583</v>
      </c>
      <c r="H29" s="113"/>
      <c r="I29" s="121" t="s">
        <v>740</v>
      </c>
      <c r="J29" s="53">
        <f>ROUND($J23*11/1000,0)</f>
        <v>1</v>
      </c>
      <c r="K29" s="199"/>
    </row>
    <row r="30" spans="1:11" s="107" customFormat="1" ht="31.5" customHeight="1" x14ac:dyDescent="0.15">
      <c r="A30" s="108" t="s">
        <v>189</v>
      </c>
      <c r="B30" s="108">
        <v>8212</v>
      </c>
      <c r="C30" s="115" t="s">
        <v>756</v>
      </c>
      <c r="D30" s="340"/>
      <c r="E30" s="366"/>
      <c r="F30" s="318"/>
      <c r="G30" s="112" t="s">
        <v>749</v>
      </c>
      <c r="H30" s="113"/>
      <c r="I30" s="121" t="s">
        <v>751</v>
      </c>
      <c r="J30" s="166">
        <f>ROUND(-$J23*1/100,0)</f>
        <v>-1</v>
      </c>
      <c r="K30" s="199"/>
    </row>
    <row r="31" spans="1:11" s="107" customFormat="1" ht="31.5" customHeight="1" x14ac:dyDescent="0.15">
      <c r="A31" s="108" t="s">
        <v>189</v>
      </c>
      <c r="B31" s="108">
        <v>9212</v>
      </c>
      <c r="C31" s="52" t="s">
        <v>757</v>
      </c>
      <c r="D31" s="340"/>
      <c r="E31" s="366"/>
      <c r="F31" s="318"/>
      <c r="G31" s="112" t="s">
        <v>754</v>
      </c>
      <c r="H31" s="113"/>
      <c r="I31" s="121" t="s">
        <v>751</v>
      </c>
      <c r="J31" s="166">
        <f>ROUND(-$J23*1/100,0)</f>
        <v>-1</v>
      </c>
      <c r="K31" s="199"/>
    </row>
    <row r="32" spans="1:11" s="107" customFormat="1" ht="31.5" customHeight="1" x14ac:dyDescent="0.15">
      <c r="A32" s="108" t="s">
        <v>189</v>
      </c>
      <c r="B32" s="108">
        <v>1031</v>
      </c>
      <c r="C32" s="52" t="s">
        <v>397</v>
      </c>
      <c r="D32" s="340"/>
      <c r="E32" s="366"/>
      <c r="F32" s="318"/>
      <c r="G32" s="194" t="s">
        <v>1027</v>
      </c>
      <c r="H32" s="194"/>
      <c r="I32" s="194"/>
      <c r="J32" s="53">
        <v>47</v>
      </c>
      <c r="K32" s="199"/>
    </row>
    <row r="33" spans="1:11" s="107" customFormat="1" ht="31.5" customHeight="1" x14ac:dyDescent="0.15">
      <c r="A33" s="108" t="s">
        <v>189</v>
      </c>
      <c r="B33" s="108">
        <v>1032</v>
      </c>
      <c r="C33" s="52" t="s">
        <v>398</v>
      </c>
      <c r="D33" s="340"/>
      <c r="E33" s="366"/>
      <c r="F33" s="318"/>
      <c r="G33" s="112" t="s">
        <v>574</v>
      </c>
      <c r="H33" s="113"/>
      <c r="I33" s="121" t="s">
        <v>735</v>
      </c>
      <c r="J33" s="53">
        <f>ROUND($J32*59/1000,0)</f>
        <v>3</v>
      </c>
      <c r="K33" s="199"/>
    </row>
    <row r="34" spans="1:11" s="107" customFormat="1" ht="31.5" customHeight="1" x14ac:dyDescent="0.15">
      <c r="A34" s="108" t="s">
        <v>189</v>
      </c>
      <c r="B34" s="108">
        <v>1033</v>
      </c>
      <c r="C34" s="52" t="s">
        <v>399</v>
      </c>
      <c r="D34" s="340"/>
      <c r="E34" s="366"/>
      <c r="F34" s="318"/>
      <c r="G34" s="112" t="s">
        <v>576</v>
      </c>
      <c r="H34" s="113"/>
      <c r="I34" s="121" t="s">
        <v>736</v>
      </c>
      <c r="J34" s="53">
        <f>ROUND($J32*43/1000,0)</f>
        <v>2</v>
      </c>
      <c r="K34" s="199"/>
    </row>
    <row r="35" spans="1:11" s="107" customFormat="1" ht="31.5" customHeight="1" x14ac:dyDescent="0.15">
      <c r="A35" s="108" t="s">
        <v>189</v>
      </c>
      <c r="B35" s="108">
        <v>1034</v>
      </c>
      <c r="C35" s="52" t="s">
        <v>406</v>
      </c>
      <c r="D35" s="340"/>
      <c r="E35" s="366"/>
      <c r="F35" s="318"/>
      <c r="G35" s="112" t="s">
        <v>578</v>
      </c>
      <c r="H35" s="113"/>
      <c r="I35" s="121" t="s">
        <v>737</v>
      </c>
      <c r="J35" s="53">
        <f>ROUND($J32*23/1000,0)</f>
        <v>1</v>
      </c>
      <c r="K35" s="199"/>
    </row>
    <row r="36" spans="1:11" s="107" customFormat="1" ht="31.5" customHeight="1" x14ac:dyDescent="0.15">
      <c r="A36" s="108" t="s">
        <v>189</v>
      </c>
      <c r="B36" s="108">
        <v>1037</v>
      </c>
      <c r="C36" s="52" t="s">
        <v>408</v>
      </c>
      <c r="D36" s="340"/>
      <c r="E36" s="366"/>
      <c r="F36" s="318"/>
      <c r="G36" s="112" t="s">
        <v>738</v>
      </c>
      <c r="H36" s="113"/>
      <c r="I36" s="121" t="s">
        <v>960</v>
      </c>
      <c r="J36" s="53">
        <f>ROUND($J32*12/1000,0)</f>
        <v>1</v>
      </c>
      <c r="K36" s="199"/>
    </row>
    <row r="37" spans="1:11" s="107" customFormat="1" ht="31.5" customHeight="1" x14ac:dyDescent="0.15">
      <c r="A37" s="108" t="s">
        <v>189</v>
      </c>
      <c r="B37" s="108">
        <v>1038</v>
      </c>
      <c r="C37" s="52" t="s">
        <v>432</v>
      </c>
      <c r="D37" s="340"/>
      <c r="E37" s="366"/>
      <c r="F37" s="318"/>
      <c r="G37" s="112" t="s">
        <v>583</v>
      </c>
      <c r="H37" s="113"/>
      <c r="I37" s="121" t="s">
        <v>740</v>
      </c>
      <c r="J37" s="53">
        <f>ROUND($J32*11/1000,0)</f>
        <v>1</v>
      </c>
      <c r="K37" s="199"/>
    </row>
    <row r="38" spans="1:11" s="107" customFormat="1" ht="31.5" customHeight="1" x14ac:dyDescent="0.15">
      <c r="A38" s="108" t="s">
        <v>189</v>
      </c>
      <c r="B38" s="108">
        <v>8312</v>
      </c>
      <c r="C38" s="52" t="s">
        <v>764</v>
      </c>
      <c r="D38" s="340"/>
      <c r="E38" s="366"/>
      <c r="F38" s="318"/>
      <c r="G38" s="112" t="s">
        <v>749</v>
      </c>
      <c r="H38" s="113"/>
      <c r="I38" s="121" t="s">
        <v>751</v>
      </c>
      <c r="J38" s="166">
        <v>-1</v>
      </c>
      <c r="K38" s="199"/>
    </row>
    <row r="39" spans="1:11" s="107" customFormat="1" ht="31.5" customHeight="1" x14ac:dyDescent="0.15">
      <c r="A39" s="108" t="s">
        <v>189</v>
      </c>
      <c r="B39" s="108">
        <v>9312</v>
      </c>
      <c r="C39" s="52" t="s">
        <v>765</v>
      </c>
      <c r="D39" s="340"/>
      <c r="E39" s="366"/>
      <c r="F39" s="319"/>
      <c r="G39" s="112" t="s">
        <v>754</v>
      </c>
      <c r="H39" s="113"/>
      <c r="I39" s="121" t="s">
        <v>751</v>
      </c>
      <c r="J39" s="166">
        <v>-1</v>
      </c>
      <c r="K39" s="200"/>
    </row>
    <row r="40" spans="1:11" s="107" customFormat="1" ht="31.5" customHeight="1" x14ac:dyDescent="0.15">
      <c r="A40" s="108" t="s">
        <v>189</v>
      </c>
      <c r="B40" s="108">
        <v>1041</v>
      </c>
      <c r="C40" s="52" t="s">
        <v>103</v>
      </c>
      <c r="D40" s="340"/>
      <c r="E40" s="366"/>
      <c r="F40" s="198" t="s">
        <v>26</v>
      </c>
      <c r="G40" s="363" t="s">
        <v>570</v>
      </c>
      <c r="H40" s="363"/>
      <c r="I40" s="363"/>
      <c r="J40" s="53">
        <v>3621</v>
      </c>
      <c r="K40" s="198" t="s">
        <v>9</v>
      </c>
    </row>
    <row r="41" spans="1:11" s="107" customFormat="1" ht="31.5" customHeight="1" x14ac:dyDescent="0.15">
      <c r="A41" s="108" t="s">
        <v>189</v>
      </c>
      <c r="B41" s="108">
        <v>1042</v>
      </c>
      <c r="C41" s="52" t="s">
        <v>190</v>
      </c>
      <c r="D41" s="340"/>
      <c r="E41" s="366"/>
      <c r="F41" s="199"/>
      <c r="G41" s="112" t="s">
        <v>574</v>
      </c>
      <c r="H41" s="113"/>
      <c r="I41" s="121" t="s">
        <v>735</v>
      </c>
      <c r="J41" s="53">
        <f>ROUND($J40*59/1000,0)</f>
        <v>214</v>
      </c>
      <c r="K41" s="199"/>
    </row>
    <row r="42" spans="1:11" s="107" customFormat="1" ht="31.5" customHeight="1" x14ac:dyDescent="0.15">
      <c r="A42" s="108" t="s">
        <v>189</v>
      </c>
      <c r="B42" s="108">
        <v>1043</v>
      </c>
      <c r="C42" s="52" t="s">
        <v>191</v>
      </c>
      <c r="D42" s="340"/>
      <c r="E42" s="366"/>
      <c r="F42" s="199"/>
      <c r="G42" s="112" t="s">
        <v>576</v>
      </c>
      <c r="H42" s="113"/>
      <c r="I42" s="121" t="s">
        <v>736</v>
      </c>
      <c r="J42" s="53">
        <f>ROUND($J40*43/1000,0)</f>
        <v>156</v>
      </c>
      <c r="K42" s="199"/>
    </row>
    <row r="43" spans="1:11" s="107" customFormat="1" ht="31.5" customHeight="1" x14ac:dyDescent="0.15">
      <c r="A43" s="108" t="s">
        <v>189</v>
      </c>
      <c r="B43" s="108">
        <v>1044</v>
      </c>
      <c r="C43" s="52" t="s">
        <v>192</v>
      </c>
      <c r="D43" s="340"/>
      <c r="E43" s="366"/>
      <c r="F43" s="199"/>
      <c r="G43" s="112" t="s">
        <v>578</v>
      </c>
      <c r="H43" s="113"/>
      <c r="I43" s="121" t="s">
        <v>737</v>
      </c>
      <c r="J43" s="53">
        <f>ROUND($J40*23/1000,0)</f>
        <v>83</v>
      </c>
      <c r="K43" s="199"/>
    </row>
    <row r="44" spans="1:11" s="107" customFormat="1" ht="31.5" customHeight="1" x14ac:dyDescent="0.15">
      <c r="A44" s="108" t="s">
        <v>189</v>
      </c>
      <c r="B44" s="108">
        <v>1047</v>
      </c>
      <c r="C44" s="52" t="s">
        <v>279</v>
      </c>
      <c r="D44" s="340"/>
      <c r="E44" s="366"/>
      <c r="F44" s="199"/>
      <c r="G44" s="112" t="s">
        <v>738</v>
      </c>
      <c r="H44" s="113"/>
      <c r="I44" s="121" t="s">
        <v>960</v>
      </c>
      <c r="J44" s="53">
        <f>ROUND($J40*12/1000,0)</f>
        <v>43</v>
      </c>
      <c r="K44" s="199"/>
    </row>
    <row r="45" spans="1:11" s="107" customFormat="1" ht="31.5" customHeight="1" x14ac:dyDescent="0.15">
      <c r="A45" s="108" t="s">
        <v>189</v>
      </c>
      <c r="B45" s="108">
        <v>1048</v>
      </c>
      <c r="C45" s="52" t="s">
        <v>280</v>
      </c>
      <c r="D45" s="340"/>
      <c r="E45" s="366"/>
      <c r="F45" s="199"/>
      <c r="G45" s="112" t="s">
        <v>739</v>
      </c>
      <c r="H45" s="113"/>
      <c r="I45" s="121" t="s">
        <v>961</v>
      </c>
      <c r="J45" s="53">
        <f>ROUND($J40*10/1000,0)</f>
        <v>36</v>
      </c>
      <c r="K45" s="199"/>
    </row>
    <row r="46" spans="1:11" s="107" customFormat="1" ht="31.5" customHeight="1" x14ac:dyDescent="0.15">
      <c r="A46" s="108" t="s">
        <v>189</v>
      </c>
      <c r="B46" s="108">
        <v>1049</v>
      </c>
      <c r="C46" s="52" t="s">
        <v>433</v>
      </c>
      <c r="D46" s="340"/>
      <c r="E46" s="366"/>
      <c r="F46" s="199"/>
      <c r="G46" s="112" t="s">
        <v>583</v>
      </c>
      <c r="H46" s="113"/>
      <c r="I46" s="121" t="s">
        <v>740</v>
      </c>
      <c r="J46" s="53">
        <f>ROUND($J40*11/1000,0)</f>
        <v>40</v>
      </c>
      <c r="K46" s="199"/>
    </row>
    <row r="47" spans="1:11" s="107" customFormat="1" ht="31.5" customHeight="1" x14ac:dyDescent="0.15">
      <c r="A47" s="108" t="s">
        <v>189</v>
      </c>
      <c r="B47" s="108">
        <v>8213</v>
      </c>
      <c r="C47" s="115" t="s">
        <v>758</v>
      </c>
      <c r="D47" s="340"/>
      <c r="E47" s="366"/>
      <c r="F47" s="199"/>
      <c r="G47" s="112" t="s">
        <v>749</v>
      </c>
      <c r="H47" s="113"/>
      <c r="I47" s="121" t="s">
        <v>751</v>
      </c>
      <c r="J47" s="166">
        <f>ROUND(-$J40*1/100,0)</f>
        <v>-36</v>
      </c>
      <c r="K47" s="199"/>
    </row>
    <row r="48" spans="1:11" s="107" customFormat="1" ht="31.5" customHeight="1" x14ac:dyDescent="0.15">
      <c r="A48" s="108" t="s">
        <v>189</v>
      </c>
      <c r="B48" s="108">
        <v>9213</v>
      </c>
      <c r="C48" s="52" t="s">
        <v>759</v>
      </c>
      <c r="D48" s="340"/>
      <c r="E48" s="366"/>
      <c r="F48" s="199"/>
      <c r="G48" s="112" t="s">
        <v>754</v>
      </c>
      <c r="H48" s="113"/>
      <c r="I48" s="121" t="s">
        <v>751</v>
      </c>
      <c r="J48" s="166">
        <f>ROUND(-$J40*1/100,0)</f>
        <v>-36</v>
      </c>
      <c r="K48" s="199"/>
    </row>
    <row r="49" spans="1:11" s="107" customFormat="1" ht="31.5" customHeight="1" x14ac:dyDescent="0.15">
      <c r="A49" s="108" t="s">
        <v>189</v>
      </c>
      <c r="B49" s="108">
        <v>1051</v>
      </c>
      <c r="C49" s="52" t="s">
        <v>193</v>
      </c>
      <c r="D49" s="340"/>
      <c r="E49" s="366"/>
      <c r="F49" s="199"/>
      <c r="G49" s="194" t="s">
        <v>1028</v>
      </c>
      <c r="H49" s="194"/>
      <c r="I49" s="194"/>
      <c r="J49" s="53">
        <f>J40-752</f>
        <v>2869</v>
      </c>
      <c r="K49" s="199"/>
    </row>
    <row r="50" spans="1:11" s="107" customFormat="1" ht="31.5" customHeight="1" x14ac:dyDescent="0.15">
      <c r="A50" s="108" t="s">
        <v>189</v>
      </c>
      <c r="B50" s="108">
        <v>1052</v>
      </c>
      <c r="C50" s="52" t="s">
        <v>194</v>
      </c>
      <c r="D50" s="340"/>
      <c r="E50" s="366"/>
      <c r="F50" s="199"/>
      <c r="G50" s="112" t="s">
        <v>574</v>
      </c>
      <c r="H50" s="113"/>
      <c r="I50" s="121" t="s">
        <v>735</v>
      </c>
      <c r="J50" s="53">
        <f>ROUND($J49*59/1000,0)</f>
        <v>169</v>
      </c>
      <c r="K50" s="199"/>
    </row>
    <row r="51" spans="1:11" s="107" customFormat="1" ht="31.5" customHeight="1" x14ac:dyDescent="0.15">
      <c r="A51" s="108" t="s">
        <v>189</v>
      </c>
      <c r="B51" s="108">
        <v>1053</v>
      </c>
      <c r="C51" s="52" t="s">
        <v>195</v>
      </c>
      <c r="D51" s="340"/>
      <c r="E51" s="366"/>
      <c r="F51" s="199"/>
      <c r="G51" s="112" t="s">
        <v>576</v>
      </c>
      <c r="H51" s="113"/>
      <c r="I51" s="121" t="s">
        <v>736</v>
      </c>
      <c r="J51" s="53">
        <f>ROUND($J49*43/1000,0)</f>
        <v>123</v>
      </c>
      <c r="K51" s="199"/>
    </row>
    <row r="52" spans="1:11" s="107" customFormat="1" ht="31.5" customHeight="1" x14ac:dyDescent="0.15">
      <c r="A52" s="108" t="s">
        <v>189</v>
      </c>
      <c r="B52" s="108">
        <v>1054</v>
      </c>
      <c r="C52" s="52" t="s">
        <v>196</v>
      </c>
      <c r="D52" s="340"/>
      <c r="E52" s="366"/>
      <c r="F52" s="199"/>
      <c r="G52" s="112" t="s">
        <v>578</v>
      </c>
      <c r="H52" s="113"/>
      <c r="I52" s="121" t="s">
        <v>737</v>
      </c>
      <c r="J52" s="53">
        <f>ROUND($J49*23/1000,0)</f>
        <v>66</v>
      </c>
      <c r="K52" s="199"/>
    </row>
    <row r="53" spans="1:11" s="107" customFormat="1" ht="31.5" customHeight="1" x14ac:dyDescent="0.15">
      <c r="A53" s="108" t="s">
        <v>189</v>
      </c>
      <c r="B53" s="108">
        <v>1057</v>
      </c>
      <c r="C53" s="52" t="s">
        <v>281</v>
      </c>
      <c r="D53" s="340"/>
      <c r="E53" s="366"/>
      <c r="F53" s="199"/>
      <c r="G53" s="112" t="s">
        <v>738</v>
      </c>
      <c r="H53" s="113"/>
      <c r="I53" s="121" t="s">
        <v>960</v>
      </c>
      <c r="J53" s="53">
        <f>ROUND($J49*12/1000,0)</f>
        <v>34</v>
      </c>
      <c r="K53" s="199"/>
    </row>
    <row r="54" spans="1:11" s="107" customFormat="1" ht="31.5" customHeight="1" x14ac:dyDescent="0.15">
      <c r="A54" s="108" t="s">
        <v>189</v>
      </c>
      <c r="B54" s="108">
        <v>1058</v>
      </c>
      <c r="C54" s="52" t="s">
        <v>282</v>
      </c>
      <c r="D54" s="340"/>
      <c r="E54" s="366"/>
      <c r="F54" s="199"/>
      <c r="G54" s="112" t="s">
        <v>739</v>
      </c>
      <c r="H54" s="113"/>
      <c r="I54" s="121" t="s">
        <v>961</v>
      </c>
      <c r="J54" s="53">
        <f>ROUND($J49*10/1000,0)</f>
        <v>29</v>
      </c>
      <c r="K54" s="199"/>
    </row>
    <row r="55" spans="1:11" s="107" customFormat="1" ht="31.5" customHeight="1" x14ac:dyDescent="0.15">
      <c r="A55" s="108" t="s">
        <v>189</v>
      </c>
      <c r="B55" s="108">
        <v>1059</v>
      </c>
      <c r="C55" s="52" t="s">
        <v>434</v>
      </c>
      <c r="D55" s="340"/>
      <c r="E55" s="366"/>
      <c r="F55" s="199"/>
      <c r="G55" s="112" t="s">
        <v>583</v>
      </c>
      <c r="H55" s="113"/>
      <c r="I55" s="121" t="s">
        <v>740</v>
      </c>
      <c r="J55" s="53">
        <f>ROUND($J49*11/1000,0)</f>
        <v>32</v>
      </c>
      <c r="K55" s="199"/>
    </row>
    <row r="56" spans="1:11" s="107" customFormat="1" ht="31.5" customHeight="1" x14ac:dyDescent="0.15">
      <c r="A56" s="108" t="s">
        <v>189</v>
      </c>
      <c r="B56" s="108">
        <v>8313</v>
      </c>
      <c r="C56" s="52" t="s">
        <v>760</v>
      </c>
      <c r="D56" s="340"/>
      <c r="E56" s="366"/>
      <c r="F56" s="199"/>
      <c r="G56" s="112" t="s">
        <v>749</v>
      </c>
      <c r="H56" s="113"/>
      <c r="I56" s="121" t="s">
        <v>751</v>
      </c>
      <c r="J56" s="166">
        <f>ROUND(-$J49*1/100,0)</f>
        <v>-29</v>
      </c>
      <c r="K56" s="199"/>
    </row>
    <row r="57" spans="1:11" s="107" customFormat="1" ht="31.5" customHeight="1" x14ac:dyDescent="0.15">
      <c r="A57" s="108" t="s">
        <v>189</v>
      </c>
      <c r="B57" s="108">
        <v>9313</v>
      </c>
      <c r="C57" s="52" t="s">
        <v>761</v>
      </c>
      <c r="D57" s="340"/>
      <c r="E57" s="366"/>
      <c r="F57" s="200"/>
      <c r="G57" s="112" t="s">
        <v>754</v>
      </c>
      <c r="H57" s="113"/>
      <c r="I57" s="121" t="s">
        <v>751</v>
      </c>
      <c r="J57" s="166">
        <f>ROUND(-$J49*1/100,0)</f>
        <v>-29</v>
      </c>
      <c r="K57" s="200"/>
    </row>
    <row r="58" spans="1:11" s="107" customFormat="1" ht="31.5" customHeight="1" x14ac:dyDescent="0.15">
      <c r="A58" s="108" t="s">
        <v>189</v>
      </c>
      <c r="B58" s="108">
        <v>1061</v>
      </c>
      <c r="C58" s="52" t="s">
        <v>104</v>
      </c>
      <c r="D58" s="340"/>
      <c r="E58" s="366"/>
      <c r="F58" s="334" t="s">
        <v>741</v>
      </c>
      <c r="G58" s="194" t="s">
        <v>571</v>
      </c>
      <c r="H58" s="194"/>
      <c r="I58" s="194"/>
      <c r="J58" s="53">
        <v>119</v>
      </c>
      <c r="K58" s="198" t="s">
        <v>10</v>
      </c>
    </row>
    <row r="59" spans="1:11" s="107" customFormat="1" ht="31.5" customHeight="1" x14ac:dyDescent="0.15">
      <c r="A59" s="108" t="s">
        <v>189</v>
      </c>
      <c r="B59" s="108">
        <v>1062</v>
      </c>
      <c r="C59" s="52" t="s">
        <v>197</v>
      </c>
      <c r="D59" s="340"/>
      <c r="E59" s="366"/>
      <c r="F59" s="334"/>
      <c r="G59" s="112" t="s">
        <v>574</v>
      </c>
      <c r="H59" s="113"/>
      <c r="I59" s="121" t="s">
        <v>735</v>
      </c>
      <c r="J59" s="53">
        <f>ROUND($J58*59/1000,0)</f>
        <v>7</v>
      </c>
      <c r="K59" s="199"/>
    </row>
    <row r="60" spans="1:11" s="107" customFormat="1" ht="31.5" customHeight="1" x14ac:dyDescent="0.15">
      <c r="A60" s="108" t="s">
        <v>189</v>
      </c>
      <c r="B60" s="108">
        <v>1063</v>
      </c>
      <c r="C60" s="52" t="s">
        <v>198</v>
      </c>
      <c r="D60" s="340"/>
      <c r="E60" s="366"/>
      <c r="F60" s="334"/>
      <c r="G60" s="112" t="s">
        <v>576</v>
      </c>
      <c r="H60" s="113"/>
      <c r="I60" s="121" t="s">
        <v>736</v>
      </c>
      <c r="J60" s="53">
        <f>ROUND($J58*43/1000,0)</f>
        <v>5</v>
      </c>
      <c r="K60" s="199"/>
    </row>
    <row r="61" spans="1:11" s="107" customFormat="1" ht="31.5" customHeight="1" x14ac:dyDescent="0.15">
      <c r="A61" s="108" t="s">
        <v>189</v>
      </c>
      <c r="B61" s="108">
        <v>1064</v>
      </c>
      <c r="C61" s="52" t="s">
        <v>199</v>
      </c>
      <c r="D61" s="340"/>
      <c r="E61" s="366"/>
      <c r="F61" s="334"/>
      <c r="G61" s="112" t="s">
        <v>578</v>
      </c>
      <c r="H61" s="113"/>
      <c r="I61" s="121" t="s">
        <v>737</v>
      </c>
      <c r="J61" s="53">
        <f>ROUND($J58*23/1000,0)</f>
        <v>3</v>
      </c>
      <c r="K61" s="199"/>
    </row>
    <row r="62" spans="1:11" s="107" customFormat="1" ht="31.5" customHeight="1" x14ac:dyDescent="0.15">
      <c r="A62" s="108" t="s">
        <v>189</v>
      </c>
      <c r="B62" s="108">
        <v>1067</v>
      </c>
      <c r="C62" s="52" t="s">
        <v>283</v>
      </c>
      <c r="D62" s="340"/>
      <c r="E62" s="366"/>
      <c r="F62" s="334"/>
      <c r="G62" s="112" t="s">
        <v>738</v>
      </c>
      <c r="H62" s="113"/>
      <c r="I62" s="121" t="s">
        <v>960</v>
      </c>
      <c r="J62" s="53">
        <f>ROUND($J58*12/1000,0)</f>
        <v>1</v>
      </c>
      <c r="K62" s="199"/>
    </row>
    <row r="63" spans="1:11" s="107" customFormat="1" ht="31.5" customHeight="1" x14ac:dyDescent="0.15">
      <c r="A63" s="108" t="s">
        <v>189</v>
      </c>
      <c r="B63" s="108">
        <v>1068</v>
      </c>
      <c r="C63" s="52" t="s">
        <v>284</v>
      </c>
      <c r="D63" s="340"/>
      <c r="E63" s="366"/>
      <c r="F63" s="334"/>
      <c r="G63" s="112" t="s">
        <v>739</v>
      </c>
      <c r="H63" s="113"/>
      <c r="I63" s="121" t="s">
        <v>961</v>
      </c>
      <c r="J63" s="53">
        <f>ROUND($J58*10/1000,0)</f>
        <v>1</v>
      </c>
      <c r="K63" s="199"/>
    </row>
    <row r="64" spans="1:11" s="107" customFormat="1" ht="31.5" customHeight="1" x14ac:dyDescent="0.15">
      <c r="A64" s="108" t="s">
        <v>189</v>
      </c>
      <c r="B64" s="108">
        <v>1069</v>
      </c>
      <c r="C64" s="52" t="s">
        <v>435</v>
      </c>
      <c r="D64" s="340"/>
      <c r="E64" s="366"/>
      <c r="F64" s="334"/>
      <c r="G64" s="112" t="s">
        <v>583</v>
      </c>
      <c r="H64" s="113"/>
      <c r="I64" s="121" t="s">
        <v>740</v>
      </c>
      <c r="J64" s="53">
        <f>ROUND($J58*11/1000,0)</f>
        <v>1</v>
      </c>
      <c r="K64" s="199"/>
    </row>
    <row r="65" spans="1:11" s="107" customFormat="1" ht="31.5" customHeight="1" x14ac:dyDescent="0.15">
      <c r="A65" s="108" t="s">
        <v>189</v>
      </c>
      <c r="B65" s="108">
        <v>8214</v>
      </c>
      <c r="C65" s="115" t="s">
        <v>768</v>
      </c>
      <c r="D65" s="340"/>
      <c r="E65" s="366"/>
      <c r="F65" s="334"/>
      <c r="G65" s="112" t="s">
        <v>749</v>
      </c>
      <c r="H65" s="113"/>
      <c r="I65" s="121" t="s">
        <v>751</v>
      </c>
      <c r="J65" s="166">
        <f>ROUND(-$J58*1/100,0)</f>
        <v>-1</v>
      </c>
      <c r="K65" s="199"/>
    </row>
    <row r="66" spans="1:11" s="107" customFormat="1" ht="31.5" customHeight="1" x14ac:dyDescent="0.15">
      <c r="A66" s="108" t="s">
        <v>189</v>
      </c>
      <c r="B66" s="108">
        <v>9214</v>
      </c>
      <c r="C66" s="52" t="s">
        <v>769</v>
      </c>
      <c r="D66" s="340"/>
      <c r="E66" s="366"/>
      <c r="F66" s="334"/>
      <c r="G66" s="112" t="s">
        <v>754</v>
      </c>
      <c r="H66" s="113"/>
      <c r="I66" s="121" t="s">
        <v>751</v>
      </c>
      <c r="J66" s="166">
        <f>ROUND(-$J58*1/100,0)</f>
        <v>-1</v>
      </c>
      <c r="K66" s="199"/>
    </row>
    <row r="67" spans="1:11" s="107" customFormat="1" ht="31.5" customHeight="1" x14ac:dyDescent="0.15">
      <c r="A67" s="108" t="s">
        <v>189</v>
      </c>
      <c r="B67" s="108">
        <v>1071</v>
      </c>
      <c r="C67" s="52" t="s">
        <v>770</v>
      </c>
      <c r="D67" s="340"/>
      <c r="E67" s="366"/>
      <c r="F67" s="334"/>
      <c r="G67" s="194" t="s">
        <v>1029</v>
      </c>
      <c r="H67" s="194"/>
      <c r="I67" s="194"/>
      <c r="J67" s="53">
        <v>94</v>
      </c>
      <c r="K67" s="199"/>
    </row>
    <row r="68" spans="1:11" s="107" customFormat="1" ht="31.5" customHeight="1" x14ac:dyDescent="0.15">
      <c r="A68" s="108" t="s">
        <v>189</v>
      </c>
      <c r="B68" s="108">
        <v>1072</v>
      </c>
      <c r="C68" s="52" t="s">
        <v>200</v>
      </c>
      <c r="D68" s="340"/>
      <c r="E68" s="366"/>
      <c r="F68" s="334"/>
      <c r="G68" s="112" t="s">
        <v>574</v>
      </c>
      <c r="H68" s="113"/>
      <c r="I68" s="121" t="s">
        <v>735</v>
      </c>
      <c r="J68" s="53">
        <f>ROUND($J67*59/1000,0)</f>
        <v>6</v>
      </c>
      <c r="K68" s="199"/>
    </row>
    <row r="69" spans="1:11" s="107" customFormat="1" ht="31.5" customHeight="1" x14ac:dyDescent="0.15">
      <c r="A69" s="108" t="s">
        <v>189</v>
      </c>
      <c r="B69" s="108">
        <v>1073</v>
      </c>
      <c r="C69" s="52" t="s">
        <v>201</v>
      </c>
      <c r="D69" s="340"/>
      <c r="E69" s="366"/>
      <c r="F69" s="334"/>
      <c r="G69" s="112" t="s">
        <v>576</v>
      </c>
      <c r="H69" s="113"/>
      <c r="I69" s="121" t="s">
        <v>736</v>
      </c>
      <c r="J69" s="53">
        <f>ROUND($J67*43/1000,0)</f>
        <v>4</v>
      </c>
      <c r="K69" s="199"/>
    </row>
    <row r="70" spans="1:11" s="107" customFormat="1" ht="31.5" customHeight="1" x14ac:dyDescent="0.15">
      <c r="A70" s="108" t="s">
        <v>189</v>
      </c>
      <c r="B70" s="108">
        <v>1074</v>
      </c>
      <c r="C70" s="52" t="s">
        <v>202</v>
      </c>
      <c r="D70" s="340"/>
      <c r="E70" s="366"/>
      <c r="F70" s="334"/>
      <c r="G70" s="112" t="s">
        <v>578</v>
      </c>
      <c r="H70" s="113"/>
      <c r="I70" s="121" t="s">
        <v>737</v>
      </c>
      <c r="J70" s="53">
        <f>ROUND($J67*23/1000,0)</f>
        <v>2</v>
      </c>
      <c r="K70" s="199"/>
    </row>
    <row r="71" spans="1:11" s="107" customFormat="1" ht="31.5" customHeight="1" x14ac:dyDescent="0.15">
      <c r="A71" s="108" t="s">
        <v>189</v>
      </c>
      <c r="B71" s="108">
        <v>1077</v>
      </c>
      <c r="C71" s="52" t="s">
        <v>285</v>
      </c>
      <c r="D71" s="340"/>
      <c r="E71" s="366"/>
      <c r="F71" s="334"/>
      <c r="G71" s="112" t="s">
        <v>738</v>
      </c>
      <c r="H71" s="113"/>
      <c r="I71" s="121" t="s">
        <v>960</v>
      </c>
      <c r="J71" s="53">
        <f>ROUND($J67*12/1000,0)</f>
        <v>1</v>
      </c>
      <c r="K71" s="199"/>
    </row>
    <row r="72" spans="1:11" s="107" customFormat="1" ht="31.5" customHeight="1" x14ac:dyDescent="0.15">
      <c r="A72" s="108" t="s">
        <v>189</v>
      </c>
      <c r="B72" s="108">
        <v>1078</v>
      </c>
      <c r="C72" s="52" t="s">
        <v>286</v>
      </c>
      <c r="D72" s="340"/>
      <c r="E72" s="366"/>
      <c r="F72" s="334"/>
      <c r="G72" s="112" t="s">
        <v>739</v>
      </c>
      <c r="H72" s="113"/>
      <c r="I72" s="121" t="s">
        <v>961</v>
      </c>
      <c r="J72" s="53">
        <f>ROUND($J67*10/1000,0)</f>
        <v>1</v>
      </c>
      <c r="K72" s="199"/>
    </row>
    <row r="73" spans="1:11" s="107" customFormat="1" ht="31.5" customHeight="1" x14ac:dyDescent="0.15">
      <c r="A73" s="108" t="s">
        <v>189</v>
      </c>
      <c r="B73" s="108">
        <v>1079</v>
      </c>
      <c r="C73" s="52" t="s">
        <v>436</v>
      </c>
      <c r="D73" s="340"/>
      <c r="E73" s="366"/>
      <c r="F73" s="334"/>
      <c r="G73" s="112" t="s">
        <v>583</v>
      </c>
      <c r="H73" s="113"/>
      <c r="I73" s="121" t="s">
        <v>740</v>
      </c>
      <c r="J73" s="53">
        <f>ROUND($J67*11/1000,0)</f>
        <v>1</v>
      </c>
      <c r="K73" s="199"/>
    </row>
    <row r="74" spans="1:11" s="107" customFormat="1" ht="31.5" customHeight="1" x14ac:dyDescent="0.15">
      <c r="A74" s="108" t="s">
        <v>189</v>
      </c>
      <c r="B74" s="108">
        <v>8314</v>
      </c>
      <c r="C74" s="52" t="s">
        <v>766</v>
      </c>
      <c r="D74" s="340"/>
      <c r="E74" s="366"/>
      <c r="F74" s="334"/>
      <c r="G74" s="112" t="s">
        <v>749</v>
      </c>
      <c r="H74" s="113"/>
      <c r="I74" s="121" t="s">
        <v>751</v>
      </c>
      <c r="J74" s="166">
        <f>ROUND(-$J67*1/100,0)</f>
        <v>-1</v>
      </c>
      <c r="K74" s="199"/>
    </row>
    <row r="75" spans="1:11" s="107" customFormat="1" ht="31.5" customHeight="1" x14ac:dyDescent="0.15">
      <c r="A75" s="108" t="s">
        <v>189</v>
      </c>
      <c r="B75" s="108">
        <v>9314</v>
      </c>
      <c r="C75" s="52" t="s">
        <v>767</v>
      </c>
      <c r="D75" s="342"/>
      <c r="E75" s="367"/>
      <c r="F75" s="334"/>
      <c r="G75" s="112" t="s">
        <v>754</v>
      </c>
      <c r="H75" s="113"/>
      <c r="I75" s="121" t="s">
        <v>751</v>
      </c>
      <c r="J75" s="166">
        <f>ROUND(-$J67*1/100,0)</f>
        <v>-1</v>
      </c>
      <c r="K75" s="200"/>
    </row>
    <row r="76" spans="1:11" s="107" customFormat="1" ht="31.5" customHeight="1" x14ac:dyDescent="0.15">
      <c r="A76" s="108" t="s">
        <v>189</v>
      </c>
      <c r="B76" s="108">
        <v>5612</v>
      </c>
      <c r="C76" s="52" t="s">
        <v>744</v>
      </c>
      <c r="D76" s="315" t="s">
        <v>745</v>
      </c>
      <c r="E76" s="197"/>
      <c r="F76" s="197"/>
      <c r="G76" s="324" t="s">
        <v>746</v>
      </c>
      <c r="H76" s="324"/>
      <c r="I76" s="194"/>
      <c r="J76" s="166">
        <v>-47</v>
      </c>
      <c r="K76" s="111" t="s">
        <v>747</v>
      </c>
    </row>
    <row r="77" spans="1:11" s="107" customFormat="1" ht="31.5" customHeight="1" x14ac:dyDescent="0.15">
      <c r="A77" s="108" t="s">
        <v>189</v>
      </c>
      <c r="B77" s="108">
        <v>1111</v>
      </c>
      <c r="C77" s="52" t="s">
        <v>113</v>
      </c>
      <c r="D77" s="351" t="s">
        <v>1030</v>
      </c>
      <c r="E77" s="352"/>
      <c r="F77" s="353"/>
      <c r="G77" s="194" t="s">
        <v>58</v>
      </c>
      <c r="H77" s="194"/>
      <c r="I77" s="194"/>
      <c r="J77" s="53">
        <v>100</v>
      </c>
      <c r="K77" s="198" t="s">
        <v>9</v>
      </c>
    </row>
    <row r="78" spans="1:11" s="107" customFormat="1" ht="31.5" customHeight="1" x14ac:dyDescent="0.15">
      <c r="A78" s="108" t="s">
        <v>189</v>
      </c>
      <c r="B78" s="108">
        <v>1101</v>
      </c>
      <c r="C78" s="52" t="s">
        <v>110</v>
      </c>
      <c r="D78" s="351" t="s">
        <v>383</v>
      </c>
      <c r="E78" s="352"/>
      <c r="F78" s="353"/>
      <c r="G78" s="194" t="s">
        <v>60</v>
      </c>
      <c r="H78" s="194"/>
      <c r="I78" s="194"/>
      <c r="J78" s="53">
        <v>240</v>
      </c>
      <c r="K78" s="199"/>
    </row>
    <row r="79" spans="1:11" s="107" customFormat="1" ht="31.5" customHeight="1" x14ac:dyDescent="0.15">
      <c r="A79" s="108" t="s">
        <v>189</v>
      </c>
      <c r="B79" s="108">
        <v>1611</v>
      </c>
      <c r="C79" s="52" t="s">
        <v>372</v>
      </c>
      <c r="D79" s="351" t="s">
        <v>320</v>
      </c>
      <c r="E79" s="352"/>
      <c r="F79" s="353"/>
      <c r="G79" s="194" t="s">
        <v>373</v>
      </c>
      <c r="H79" s="194"/>
      <c r="I79" s="194"/>
      <c r="J79" s="53">
        <v>50</v>
      </c>
      <c r="K79" s="199"/>
    </row>
    <row r="80" spans="1:11" s="107" customFormat="1" ht="31.5" customHeight="1" x14ac:dyDescent="0.15">
      <c r="A80" s="108" t="s">
        <v>189</v>
      </c>
      <c r="B80" s="108">
        <v>1131</v>
      </c>
      <c r="C80" s="52" t="s">
        <v>115</v>
      </c>
      <c r="D80" s="351" t="s">
        <v>382</v>
      </c>
      <c r="E80" s="352"/>
      <c r="F80" s="353"/>
      <c r="G80" s="194" t="s">
        <v>323</v>
      </c>
      <c r="H80" s="194"/>
      <c r="I80" s="194"/>
      <c r="J80" s="53">
        <v>200</v>
      </c>
      <c r="K80" s="199"/>
    </row>
    <row r="81" spans="1:11" s="107" customFormat="1" ht="31.5" customHeight="1" x14ac:dyDescent="0.15">
      <c r="A81" s="108" t="s">
        <v>189</v>
      </c>
      <c r="B81" s="108">
        <v>1141</v>
      </c>
      <c r="C81" s="52" t="s">
        <v>325</v>
      </c>
      <c r="D81" s="209" t="s">
        <v>564</v>
      </c>
      <c r="E81" s="361" t="s">
        <v>328</v>
      </c>
      <c r="F81" s="362"/>
      <c r="G81" s="194" t="s">
        <v>64</v>
      </c>
      <c r="H81" s="194"/>
      <c r="I81" s="194"/>
      <c r="J81" s="53">
        <v>150</v>
      </c>
      <c r="K81" s="199"/>
    </row>
    <row r="82" spans="1:11" s="107" customFormat="1" ht="31.5" customHeight="1" x14ac:dyDescent="0.15">
      <c r="A82" s="108" t="s">
        <v>189</v>
      </c>
      <c r="B82" s="108">
        <v>1621</v>
      </c>
      <c r="C82" s="52" t="s">
        <v>326</v>
      </c>
      <c r="D82" s="210"/>
      <c r="E82" s="361" t="s">
        <v>351</v>
      </c>
      <c r="F82" s="362"/>
      <c r="G82" s="194" t="s">
        <v>352</v>
      </c>
      <c r="H82" s="194"/>
      <c r="I82" s="194"/>
      <c r="J82" s="53">
        <v>160</v>
      </c>
      <c r="K82" s="199"/>
    </row>
    <row r="83" spans="1:11" s="107" customFormat="1" ht="31.5" customHeight="1" x14ac:dyDescent="0.15">
      <c r="A83" s="108" t="s">
        <v>189</v>
      </c>
      <c r="B83" s="108">
        <v>6310</v>
      </c>
      <c r="C83" s="52" t="s">
        <v>743</v>
      </c>
      <c r="D83" s="351" t="s">
        <v>742</v>
      </c>
      <c r="E83" s="352"/>
      <c r="F83" s="353"/>
      <c r="G83" s="325" t="s">
        <v>51</v>
      </c>
      <c r="H83" s="357"/>
      <c r="I83" s="324"/>
      <c r="J83" s="53">
        <v>480</v>
      </c>
      <c r="K83" s="199"/>
    </row>
    <row r="84" spans="1:11" s="107" customFormat="1" ht="31.5" customHeight="1" x14ac:dyDescent="0.15">
      <c r="A84" s="108" t="s">
        <v>189</v>
      </c>
      <c r="B84" s="108">
        <v>1201</v>
      </c>
      <c r="C84" s="52" t="s">
        <v>336</v>
      </c>
      <c r="D84" s="316" t="s">
        <v>1031</v>
      </c>
      <c r="E84" s="358"/>
      <c r="F84" s="317" t="s">
        <v>353</v>
      </c>
      <c r="G84" s="112" t="s">
        <v>24</v>
      </c>
      <c r="H84" s="113"/>
      <c r="I84" s="121" t="s">
        <v>332</v>
      </c>
      <c r="J84" s="53">
        <v>88</v>
      </c>
      <c r="K84" s="199"/>
    </row>
    <row r="85" spans="1:11" s="107" customFormat="1" ht="31.5" customHeight="1" x14ac:dyDescent="0.15">
      <c r="A85" s="108" t="s">
        <v>189</v>
      </c>
      <c r="B85" s="108">
        <v>1211</v>
      </c>
      <c r="C85" s="52" t="s">
        <v>337</v>
      </c>
      <c r="D85" s="211"/>
      <c r="E85" s="359"/>
      <c r="F85" s="318"/>
      <c r="G85" s="112" t="s">
        <v>26</v>
      </c>
      <c r="H85" s="113"/>
      <c r="I85" s="121" t="s">
        <v>333</v>
      </c>
      <c r="J85" s="53">
        <v>176</v>
      </c>
      <c r="K85" s="199"/>
    </row>
    <row r="86" spans="1:11" s="107" customFormat="1" ht="31.5" customHeight="1" x14ac:dyDescent="0.15">
      <c r="A86" s="108" t="s">
        <v>189</v>
      </c>
      <c r="B86" s="108">
        <v>1221</v>
      </c>
      <c r="C86" s="52" t="s">
        <v>126</v>
      </c>
      <c r="D86" s="211"/>
      <c r="E86" s="359"/>
      <c r="F86" s="317" t="s">
        <v>331</v>
      </c>
      <c r="G86" s="112" t="s">
        <v>24</v>
      </c>
      <c r="H86" s="113"/>
      <c r="I86" s="121" t="s">
        <v>45</v>
      </c>
      <c r="J86" s="53">
        <v>72</v>
      </c>
      <c r="K86" s="199"/>
    </row>
    <row r="87" spans="1:11" s="107" customFormat="1" ht="31.5" customHeight="1" x14ac:dyDescent="0.15">
      <c r="A87" s="108" t="s">
        <v>189</v>
      </c>
      <c r="B87" s="108">
        <v>1231</v>
      </c>
      <c r="C87" s="52" t="s">
        <v>127</v>
      </c>
      <c r="D87" s="211"/>
      <c r="E87" s="359"/>
      <c r="F87" s="318"/>
      <c r="G87" s="112" t="s">
        <v>26</v>
      </c>
      <c r="H87" s="113"/>
      <c r="I87" s="121" t="s">
        <v>46</v>
      </c>
      <c r="J87" s="53">
        <v>144</v>
      </c>
      <c r="K87" s="199"/>
    </row>
    <row r="88" spans="1:11" s="107" customFormat="1" ht="31.5" customHeight="1" x14ac:dyDescent="0.15">
      <c r="A88" s="108" t="s">
        <v>189</v>
      </c>
      <c r="B88" s="108">
        <v>1241</v>
      </c>
      <c r="C88" s="52" t="s">
        <v>354</v>
      </c>
      <c r="D88" s="211"/>
      <c r="E88" s="359"/>
      <c r="F88" s="317" t="s">
        <v>374</v>
      </c>
      <c r="G88" s="112" t="s">
        <v>24</v>
      </c>
      <c r="H88" s="113"/>
      <c r="I88" s="121" t="s">
        <v>49</v>
      </c>
      <c r="J88" s="53">
        <v>24</v>
      </c>
      <c r="K88" s="199"/>
    </row>
    <row r="89" spans="1:11" s="180" customFormat="1" ht="31.5" customHeight="1" x14ac:dyDescent="0.15">
      <c r="A89" s="108" t="s">
        <v>189</v>
      </c>
      <c r="B89" s="108">
        <v>1251</v>
      </c>
      <c r="C89" s="52" t="s">
        <v>390</v>
      </c>
      <c r="D89" s="211"/>
      <c r="E89" s="359"/>
      <c r="F89" s="318"/>
      <c r="G89" s="112" t="s">
        <v>26</v>
      </c>
      <c r="H89" s="113"/>
      <c r="I89" s="121" t="s">
        <v>47</v>
      </c>
      <c r="J89" s="53">
        <v>48</v>
      </c>
      <c r="K89" s="199"/>
    </row>
    <row r="90" spans="1:11" s="107" customFormat="1" ht="31.5" customHeight="1" x14ac:dyDescent="0.15">
      <c r="A90" s="108" t="s">
        <v>189</v>
      </c>
      <c r="B90" s="108">
        <v>1501</v>
      </c>
      <c r="C90" s="52" t="s">
        <v>338</v>
      </c>
      <c r="D90" s="316" t="s">
        <v>1032</v>
      </c>
      <c r="E90" s="214"/>
      <c r="F90" s="358"/>
      <c r="G90" s="325" t="s">
        <v>19</v>
      </c>
      <c r="H90" s="357"/>
      <c r="I90" s="324"/>
      <c r="J90" s="53">
        <v>100</v>
      </c>
      <c r="K90" s="199"/>
    </row>
    <row r="91" spans="1:11" s="107" customFormat="1" ht="31.5" customHeight="1" x14ac:dyDescent="0.15">
      <c r="A91" s="108" t="s">
        <v>189</v>
      </c>
      <c r="B91" s="108">
        <v>1511</v>
      </c>
      <c r="C91" s="52" t="s">
        <v>567</v>
      </c>
      <c r="D91" s="211"/>
      <c r="E91" s="360"/>
      <c r="F91" s="359"/>
      <c r="G91" s="325" t="s">
        <v>18</v>
      </c>
      <c r="H91" s="357"/>
      <c r="I91" s="324"/>
      <c r="J91" s="53">
        <v>200</v>
      </c>
      <c r="K91" s="200"/>
    </row>
    <row r="92" spans="1:11" s="107" customFormat="1" ht="31.5" customHeight="1" x14ac:dyDescent="0.15">
      <c r="A92" s="108" t="s">
        <v>189</v>
      </c>
      <c r="B92" s="108">
        <v>1601</v>
      </c>
      <c r="C92" s="62" t="s">
        <v>342</v>
      </c>
      <c r="D92" s="351" t="s">
        <v>1019</v>
      </c>
      <c r="E92" s="352"/>
      <c r="F92" s="353"/>
      <c r="G92" s="90" t="s">
        <v>1033</v>
      </c>
      <c r="H92" s="91"/>
      <c r="I92" s="121" t="s">
        <v>772</v>
      </c>
      <c r="J92" s="53">
        <v>20</v>
      </c>
      <c r="K92" s="198" t="s">
        <v>203</v>
      </c>
    </row>
    <row r="93" spans="1:11" s="107" customFormat="1" ht="31.5" customHeight="1" x14ac:dyDescent="0.15">
      <c r="A93" s="108" t="s">
        <v>189</v>
      </c>
      <c r="B93" s="108">
        <v>1604</v>
      </c>
      <c r="C93" s="62" t="s">
        <v>343</v>
      </c>
      <c r="D93" s="354"/>
      <c r="E93" s="355"/>
      <c r="F93" s="356"/>
      <c r="G93" s="90" t="s">
        <v>1034</v>
      </c>
      <c r="H93" s="91"/>
      <c r="I93" s="121" t="s">
        <v>771</v>
      </c>
      <c r="J93" s="53">
        <v>5</v>
      </c>
      <c r="K93" s="199"/>
    </row>
    <row r="94" spans="1:11" s="107" customFormat="1" ht="31.5" customHeight="1" x14ac:dyDescent="0.15">
      <c r="A94" s="108" t="s">
        <v>189</v>
      </c>
      <c r="B94" s="108">
        <v>1631</v>
      </c>
      <c r="C94" s="52" t="s">
        <v>375</v>
      </c>
      <c r="D94" s="201" t="s">
        <v>1035</v>
      </c>
      <c r="E94" s="201"/>
      <c r="F94" s="201"/>
      <c r="G94" s="194" t="s">
        <v>357</v>
      </c>
      <c r="H94" s="194"/>
      <c r="I94" s="194"/>
      <c r="J94" s="53">
        <v>40</v>
      </c>
      <c r="K94" s="192" t="s">
        <v>364</v>
      </c>
    </row>
    <row r="95" spans="1:11" ht="31.5" customHeight="1" x14ac:dyDescent="0.15">
      <c r="A95" s="35" t="s">
        <v>20</v>
      </c>
      <c r="B95" s="74"/>
      <c r="C95" s="39"/>
      <c r="D95" s="181"/>
      <c r="E95" s="181"/>
      <c r="F95" s="181"/>
      <c r="G95" s="182"/>
      <c r="H95" s="182"/>
      <c r="I95" s="183"/>
      <c r="J95" s="184"/>
      <c r="K95" s="39"/>
    </row>
    <row r="96" spans="1:11" ht="31.5" customHeight="1" x14ac:dyDescent="0.15">
      <c r="A96" s="222" t="s">
        <v>2</v>
      </c>
      <c r="B96" s="222"/>
      <c r="C96" s="323" t="s">
        <v>3</v>
      </c>
      <c r="D96" s="323" t="s">
        <v>4</v>
      </c>
      <c r="E96" s="323"/>
      <c r="F96" s="323"/>
      <c r="G96" s="323"/>
      <c r="H96" s="323"/>
      <c r="I96" s="323"/>
      <c r="J96" s="320" t="s">
        <v>1025</v>
      </c>
      <c r="K96" s="323" t="s">
        <v>8</v>
      </c>
    </row>
    <row r="97" spans="1:11" ht="31.5" customHeight="1" x14ac:dyDescent="0.15">
      <c r="A97" s="117" t="s">
        <v>0</v>
      </c>
      <c r="B97" s="117" t="s">
        <v>1</v>
      </c>
      <c r="C97" s="222"/>
      <c r="D97" s="222"/>
      <c r="E97" s="222"/>
      <c r="F97" s="222"/>
      <c r="G97" s="222"/>
      <c r="H97" s="222"/>
      <c r="I97" s="222"/>
      <c r="J97" s="321"/>
      <c r="K97" s="222"/>
    </row>
    <row r="98" spans="1:11" s="107" customFormat="1" ht="31.5" customHeight="1" x14ac:dyDescent="0.15">
      <c r="A98" s="108" t="s">
        <v>180</v>
      </c>
      <c r="B98" s="108">
        <v>1301</v>
      </c>
      <c r="C98" s="52" t="s">
        <v>132</v>
      </c>
      <c r="D98" s="344" t="s">
        <v>181</v>
      </c>
      <c r="E98" s="345"/>
      <c r="F98" s="198" t="s">
        <v>24</v>
      </c>
      <c r="G98" s="325" t="s">
        <v>568</v>
      </c>
      <c r="H98" s="324"/>
      <c r="I98" s="334" t="s">
        <v>145</v>
      </c>
      <c r="J98" s="53">
        <v>1259</v>
      </c>
      <c r="K98" s="198" t="s">
        <v>9</v>
      </c>
    </row>
    <row r="99" spans="1:11" s="107" customFormat="1" ht="31.5" customHeight="1" x14ac:dyDescent="0.15">
      <c r="A99" s="108" t="s">
        <v>180</v>
      </c>
      <c r="B99" s="108">
        <v>1302</v>
      </c>
      <c r="C99" s="52" t="s">
        <v>204</v>
      </c>
      <c r="D99" s="346"/>
      <c r="E99" s="347"/>
      <c r="F99" s="199"/>
      <c r="G99" s="112" t="s">
        <v>574</v>
      </c>
      <c r="H99" s="121" t="s">
        <v>735</v>
      </c>
      <c r="I99" s="334"/>
      <c r="J99" s="53">
        <f>ROUND($J98*59/1000,0)</f>
        <v>74</v>
      </c>
      <c r="K99" s="199"/>
    </row>
    <row r="100" spans="1:11" s="107" customFormat="1" ht="31.5" customHeight="1" x14ac:dyDescent="0.15">
      <c r="A100" s="108" t="s">
        <v>180</v>
      </c>
      <c r="B100" s="108">
        <v>1303</v>
      </c>
      <c r="C100" s="52" t="s">
        <v>205</v>
      </c>
      <c r="D100" s="346"/>
      <c r="E100" s="347"/>
      <c r="F100" s="199"/>
      <c r="G100" s="112" t="s">
        <v>576</v>
      </c>
      <c r="H100" s="121" t="s">
        <v>736</v>
      </c>
      <c r="I100" s="334"/>
      <c r="J100" s="53">
        <f>ROUND($J98*43/1000,0)</f>
        <v>54</v>
      </c>
      <c r="K100" s="199"/>
    </row>
    <row r="101" spans="1:11" s="107" customFormat="1" ht="31.5" customHeight="1" x14ac:dyDescent="0.15">
      <c r="A101" s="108" t="s">
        <v>189</v>
      </c>
      <c r="B101" s="108">
        <v>1304</v>
      </c>
      <c r="C101" s="52" t="s">
        <v>206</v>
      </c>
      <c r="D101" s="346"/>
      <c r="E101" s="347"/>
      <c r="F101" s="199"/>
      <c r="G101" s="112" t="s">
        <v>578</v>
      </c>
      <c r="H101" s="121" t="s">
        <v>737</v>
      </c>
      <c r="I101" s="334"/>
      <c r="J101" s="53">
        <f>ROUND($J98*23/1000,0)</f>
        <v>29</v>
      </c>
      <c r="K101" s="199"/>
    </row>
    <row r="102" spans="1:11" s="107" customFormat="1" ht="31.5" customHeight="1" x14ac:dyDescent="0.15">
      <c r="A102" s="108" t="s">
        <v>189</v>
      </c>
      <c r="B102" s="108">
        <v>1307</v>
      </c>
      <c r="C102" s="52" t="s">
        <v>287</v>
      </c>
      <c r="D102" s="346"/>
      <c r="E102" s="347"/>
      <c r="F102" s="199"/>
      <c r="G102" s="112" t="s">
        <v>738</v>
      </c>
      <c r="H102" s="121" t="s">
        <v>960</v>
      </c>
      <c r="I102" s="334"/>
      <c r="J102" s="53">
        <f>ROUND($J98*12/1000,0)</f>
        <v>15</v>
      </c>
      <c r="K102" s="199"/>
    </row>
    <row r="103" spans="1:11" s="107" customFormat="1" ht="31.5" customHeight="1" x14ac:dyDescent="0.15">
      <c r="A103" s="108" t="s">
        <v>189</v>
      </c>
      <c r="B103" s="108">
        <v>1308</v>
      </c>
      <c r="C103" s="52" t="s">
        <v>288</v>
      </c>
      <c r="D103" s="346"/>
      <c r="E103" s="347"/>
      <c r="F103" s="199"/>
      <c r="G103" s="112" t="s">
        <v>739</v>
      </c>
      <c r="H103" s="121" t="s">
        <v>961</v>
      </c>
      <c r="I103" s="334"/>
      <c r="J103" s="53">
        <f>ROUND($J98*10/1000,0)</f>
        <v>13</v>
      </c>
      <c r="K103" s="199"/>
    </row>
    <row r="104" spans="1:11" s="107" customFormat="1" ht="31.5" customHeight="1" x14ac:dyDescent="0.15">
      <c r="A104" s="108" t="s">
        <v>189</v>
      </c>
      <c r="B104" s="108">
        <v>8215</v>
      </c>
      <c r="C104" s="52" t="s">
        <v>773</v>
      </c>
      <c r="D104" s="346"/>
      <c r="E104" s="347"/>
      <c r="F104" s="199"/>
      <c r="G104" s="112" t="s">
        <v>750</v>
      </c>
      <c r="H104" s="121" t="s">
        <v>752</v>
      </c>
      <c r="I104" s="334"/>
      <c r="J104" s="166">
        <f>ROUND(-$J98*1/100,0)</f>
        <v>-13</v>
      </c>
      <c r="K104" s="199"/>
    </row>
    <row r="105" spans="1:11" s="107" customFormat="1" ht="31.5" customHeight="1" x14ac:dyDescent="0.15">
      <c r="A105" s="108" t="s">
        <v>189</v>
      </c>
      <c r="B105" s="108">
        <v>9215</v>
      </c>
      <c r="C105" s="52" t="s">
        <v>774</v>
      </c>
      <c r="D105" s="346"/>
      <c r="E105" s="347"/>
      <c r="F105" s="199"/>
      <c r="G105" s="112" t="s">
        <v>755</v>
      </c>
      <c r="H105" s="121" t="s">
        <v>752</v>
      </c>
      <c r="I105" s="334"/>
      <c r="J105" s="166">
        <f>ROUND(-$J98*1/100,0)</f>
        <v>-13</v>
      </c>
      <c r="K105" s="199"/>
    </row>
    <row r="106" spans="1:11" s="107" customFormat="1" ht="31.5" customHeight="1" x14ac:dyDescent="0.15">
      <c r="A106" s="108" t="s">
        <v>189</v>
      </c>
      <c r="B106" s="108">
        <v>1311</v>
      </c>
      <c r="C106" s="52" t="s">
        <v>405</v>
      </c>
      <c r="D106" s="346"/>
      <c r="E106" s="347"/>
      <c r="F106" s="199"/>
      <c r="G106" s="325" t="s">
        <v>1036</v>
      </c>
      <c r="H106" s="324"/>
      <c r="I106" s="334"/>
      <c r="J106" s="53">
        <v>995</v>
      </c>
      <c r="K106" s="199"/>
    </row>
    <row r="107" spans="1:11" s="107" customFormat="1" ht="31.5" customHeight="1" x14ac:dyDescent="0.15">
      <c r="A107" s="108" t="s">
        <v>189</v>
      </c>
      <c r="B107" s="108">
        <v>1312</v>
      </c>
      <c r="C107" s="52" t="s">
        <v>400</v>
      </c>
      <c r="D107" s="346"/>
      <c r="E107" s="347"/>
      <c r="F107" s="199"/>
      <c r="G107" s="112" t="s">
        <v>574</v>
      </c>
      <c r="H107" s="121" t="s">
        <v>735</v>
      </c>
      <c r="I107" s="334"/>
      <c r="J107" s="53">
        <f>ROUND($J106*59/1000,0)</f>
        <v>59</v>
      </c>
      <c r="K107" s="199"/>
    </row>
    <row r="108" spans="1:11" s="107" customFormat="1" ht="31.5" customHeight="1" x14ac:dyDescent="0.15">
      <c r="A108" s="108" t="s">
        <v>189</v>
      </c>
      <c r="B108" s="108">
        <v>1313</v>
      </c>
      <c r="C108" s="52" t="s">
        <v>401</v>
      </c>
      <c r="D108" s="346"/>
      <c r="E108" s="347"/>
      <c r="F108" s="199"/>
      <c r="G108" s="112" t="s">
        <v>576</v>
      </c>
      <c r="H108" s="121" t="s">
        <v>736</v>
      </c>
      <c r="I108" s="334"/>
      <c r="J108" s="53">
        <f>ROUND($J106*43/1000,0)</f>
        <v>43</v>
      </c>
      <c r="K108" s="199"/>
    </row>
    <row r="109" spans="1:11" s="107" customFormat="1" ht="31.5" customHeight="1" x14ac:dyDescent="0.15">
      <c r="A109" s="108" t="s">
        <v>189</v>
      </c>
      <c r="B109" s="108">
        <v>1314</v>
      </c>
      <c r="C109" s="52" t="s">
        <v>402</v>
      </c>
      <c r="D109" s="346"/>
      <c r="E109" s="347"/>
      <c r="F109" s="199"/>
      <c r="G109" s="112" t="s">
        <v>578</v>
      </c>
      <c r="H109" s="121" t="s">
        <v>737</v>
      </c>
      <c r="I109" s="334"/>
      <c r="J109" s="53">
        <f>ROUND($J106*23/1000,0)</f>
        <v>23</v>
      </c>
      <c r="K109" s="199"/>
    </row>
    <row r="110" spans="1:11" s="107" customFormat="1" ht="31.5" customHeight="1" x14ac:dyDescent="0.15">
      <c r="A110" s="108" t="s">
        <v>189</v>
      </c>
      <c r="B110" s="108">
        <v>1317</v>
      </c>
      <c r="C110" s="52" t="s">
        <v>403</v>
      </c>
      <c r="D110" s="346"/>
      <c r="E110" s="347"/>
      <c r="F110" s="199"/>
      <c r="G110" s="112" t="s">
        <v>738</v>
      </c>
      <c r="H110" s="121" t="s">
        <v>960</v>
      </c>
      <c r="I110" s="334"/>
      <c r="J110" s="53">
        <f>ROUND($J106*12/1000,0)</f>
        <v>12</v>
      </c>
      <c r="K110" s="199"/>
    </row>
    <row r="111" spans="1:11" s="107" customFormat="1" ht="31.5" customHeight="1" x14ac:dyDescent="0.15">
      <c r="A111" s="108" t="s">
        <v>189</v>
      </c>
      <c r="B111" s="108">
        <v>1318</v>
      </c>
      <c r="C111" s="52" t="s">
        <v>404</v>
      </c>
      <c r="D111" s="346"/>
      <c r="E111" s="347"/>
      <c r="F111" s="199"/>
      <c r="G111" s="112" t="s">
        <v>739</v>
      </c>
      <c r="H111" s="121" t="s">
        <v>961</v>
      </c>
      <c r="I111" s="334"/>
      <c r="J111" s="53">
        <f>ROUND($J106*10/1000,0)</f>
        <v>10</v>
      </c>
      <c r="K111" s="199"/>
    </row>
    <row r="112" spans="1:11" s="107" customFormat="1" ht="31.5" customHeight="1" x14ac:dyDescent="0.15">
      <c r="A112" s="108" t="s">
        <v>189</v>
      </c>
      <c r="B112" s="108">
        <v>8315</v>
      </c>
      <c r="C112" s="52" t="s">
        <v>775</v>
      </c>
      <c r="D112" s="346"/>
      <c r="E112" s="347"/>
      <c r="F112" s="199"/>
      <c r="G112" s="112" t="s">
        <v>750</v>
      </c>
      <c r="H112" s="121" t="s">
        <v>752</v>
      </c>
      <c r="I112" s="334"/>
      <c r="J112" s="166">
        <f>ROUND(-$J106*1/100,0)</f>
        <v>-10</v>
      </c>
      <c r="K112" s="199"/>
    </row>
    <row r="113" spans="1:11" s="107" customFormat="1" ht="31.5" customHeight="1" x14ac:dyDescent="0.15">
      <c r="A113" s="108" t="s">
        <v>189</v>
      </c>
      <c r="B113" s="108">
        <v>9315</v>
      </c>
      <c r="C113" s="52" t="s">
        <v>776</v>
      </c>
      <c r="D113" s="346"/>
      <c r="E113" s="347"/>
      <c r="F113" s="200"/>
      <c r="G113" s="112" t="s">
        <v>755</v>
      </c>
      <c r="H113" s="121" t="s">
        <v>752</v>
      </c>
      <c r="I113" s="334"/>
      <c r="J113" s="166">
        <f>ROUND(-$J106*1/100,0)</f>
        <v>-10</v>
      </c>
      <c r="K113" s="200"/>
    </row>
    <row r="114" spans="1:11" s="107" customFormat="1" ht="31.5" customHeight="1" x14ac:dyDescent="0.15">
      <c r="A114" s="108" t="s">
        <v>189</v>
      </c>
      <c r="B114" s="108">
        <v>1321</v>
      </c>
      <c r="C114" s="52" t="s">
        <v>133</v>
      </c>
      <c r="D114" s="346"/>
      <c r="E114" s="347"/>
      <c r="F114" s="317" t="s">
        <v>733</v>
      </c>
      <c r="G114" s="325" t="s">
        <v>569</v>
      </c>
      <c r="H114" s="324"/>
      <c r="I114" s="334"/>
      <c r="J114" s="53">
        <v>41</v>
      </c>
      <c r="K114" s="198" t="s">
        <v>10</v>
      </c>
    </row>
    <row r="115" spans="1:11" s="107" customFormat="1" ht="31.5" customHeight="1" x14ac:dyDescent="0.15">
      <c r="A115" s="108" t="s">
        <v>189</v>
      </c>
      <c r="B115" s="108">
        <v>1322</v>
      </c>
      <c r="C115" s="52" t="s">
        <v>207</v>
      </c>
      <c r="D115" s="346"/>
      <c r="E115" s="347"/>
      <c r="F115" s="318"/>
      <c r="G115" s="112" t="s">
        <v>574</v>
      </c>
      <c r="H115" s="121" t="s">
        <v>735</v>
      </c>
      <c r="I115" s="334"/>
      <c r="J115" s="53">
        <f>ROUND($J114*59/1000,0)</f>
        <v>2</v>
      </c>
      <c r="K115" s="199"/>
    </row>
    <row r="116" spans="1:11" s="107" customFormat="1" ht="31.5" customHeight="1" x14ac:dyDescent="0.15">
      <c r="A116" s="108" t="s">
        <v>189</v>
      </c>
      <c r="B116" s="108">
        <v>1323</v>
      </c>
      <c r="C116" s="52" t="s">
        <v>208</v>
      </c>
      <c r="D116" s="346"/>
      <c r="E116" s="347"/>
      <c r="F116" s="318"/>
      <c r="G116" s="112" t="s">
        <v>576</v>
      </c>
      <c r="H116" s="121" t="s">
        <v>736</v>
      </c>
      <c r="I116" s="334"/>
      <c r="J116" s="53">
        <f>ROUND($J114*43/1000,0)</f>
        <v>2</v>
      </c>
      <c r="K116" s="199"/>
    </row>
    <row r="117" spans="1:11" s="107" customFormat="1" ht="31.5" customHeight="1" x14ac:dyDescent="0.15">
      <c r="A117" s="108" t="s">
        <v>189</v>
      </c>
      <c r="B117" s="108">
        <v>1324</v>
      </c>
      <c r="C117" s="52" t="s">
        <v>209</v>
      </c>
      <c r="D117" s="346"/>
      <c r="E117" s="347"/>
      <c r="F117" s="318"/>
      <c r="G117" s="112" t="s">
        <v>578</v>
      </c>
      <c r="H117" s="121" t="s">
        <v>737</v>
      </c>
      <c r="I117" s="334"/>
      <c r="J117" s="53">
        <f>ROUND($J114*23/1000,0)</f>
        <v>1</v>
      </c>
      <c r="K117" s="199"/>
    </row>
    <row r="118" spans="1:11" s="107" customFormat="1" ht="31.5" customHeight="1" x14ac:dyDescent="0.15">
      <c r="A118" s="108" t="s">
        <v>189</v>
      </c>
      <c r="B118" s="108">
        <v>8216</v>
      </c>
      <c r="C118" s="52" t="s">
        <v>777</v>
      </c>
      <c r="D118" s="346"/>
      <c r="E118" s="347"/>
      <c r="F118" s="318"/>
      <c r="G118" s="112" t="s">
        <v>750</v>
      </c>
      <c r="H118" s="121" t="s">
        <v>752</v>
      </c>
      <c r="I118" s="334"/>
      <c r="J118" s="166">
        <v>-1</v>
      </c>
      <c r="K118" s="199"/>
    </row>
    <row r="119" spans="1:11" s="107" customFormat="1" ht="31.5" customHeight="1" x14ac:dyDescent="0.15">
      <c r="A119" s="108" t="s">
        <v>189</v>
      </c>
      <c r="B119" s="108">
        <v>9216</v>
      </c>
      <c r="C119" s="52" t="s">
        <v>778</v>
      </c>
      <c r="D119" s="346"/>
      <c r="E119" s="347"/>
      <c r="F119" s="318"/>
      <c r="G119" s="112" t="s">
        <v>755</v>
      </c>
      <c r="H119" s="121" t="s">
        <v>752</v>
      </c>
      <c r="I119" s="334"/>
      <c r="J119" s="166">
        <v>-1</v>
      </c>
      <c r="K119" s="199"/>
    </row>
    <row r="120" spans="1:11" s="107" customFormat="1" ht="31.5" customHeight="1" x14ac:dyDescent="0.15">
      <c r="A120" s="108" t="s">
        <v>189</v>
      </c>
      <c r="B120" s="108">
        <v>1367</v>
      </c>
      <c r="C120" s="52" t="s">
        <v>409</v>
      </c>
      <c r="D120" s="346"/>
      <c r="E120" s="347"/>
      <c r="F120" s="318"/>
      <c r="G120" s="325" t="s">
        <v>1037</v>
      </c>
      <c r="H120" s="324"/>
      <c r="I120" s="334"/>
      <c r="J120" s="53">
        <v>33</v>
      </c>
      <c r="K120" s="199"/>
    </row>
    <row r="121" spans="1:11" s="107" customFormat="1" ht="31.5" customHeight="1" x14ac:dyDescent="0.15">
      <c r="A121" s="108" t="s">
        <v>189</v>
      </c>
      <c r="B121" s="108">
        <v>1368</v>
      </c>
      <c r="C121" s="52" t="s">
        <v>410</v>
      </c>
      <c r="D121" s="346"/>
      <c r="E121" s="347"/>
      <c r="F121" s="318"/>
      <c r="G121" s="112" t="s">
        <v>574</v>
      </c>
      <c r="H121" s="121" t="s">
        <v>735</v>
      </c>
      <c r="I121" s="334"/>
      <c r="J121" s="53">
        <f>ROUND($J120*59/1000,0)</f>
        <v>2</v>
      </c>
      <c r="K121" s="199"/>
    </row>
    <row r="122" spans="1:11" s="107" customFormat="1" ht="31.5" customHeight="1" x14ac:dyDescent="0.15">
      <c r="A122" s="108" t="s">
        <v>189</v>
      </c>
      <c r="B122" s="108">
        <v>1369</v>
      </c>
      <c r="C122" s="52" t="s">
        <v>411</v>
      </c>
      <c r="D122" s="346"/>
      <c r="E122" s="347"/>
      <c r="F122" s="318"/>
      <c r="G122" s="112" t="s">
        <v>576</v>
      </c>
      <c r="H122" s="121" t="s">
        <v>736</v>
      </c>
      <c r="I122" s="334"/>
      <c r="J122" s="53">
        <f>ROUND($J120*43/1000,0)</f>
        <v>1</v>
      </c>
      <c r="K122" s="199"/>
    </row>
    <row r="123" spans="1:11" s="107" customFormat="1" ht="31.5" customHeight="1" x14ac:dyDescent="0.15">
      <c r="A123" s="108" t="s">
        <v>189</v>
      </c>
      <c r="B123" s="108">
        <v>1370</v>
      </c>
      <c r="C123" s="52" t="s">
        <v>412</v>
      </c>
      <c r="D123" s="346"/>
      <c r="E123" s="347"/>
      <c r="F123" s="318"/>
      <c r="G123" s="112" t="s">
        <v>578</v>
      </c>
      <c r="H123" s="121" t="s">
        <v>737</v>
      </c>
      <c r="I123" s="334"/>
      <c r="J123" s="53">
        <f>ROUND($J120*23/1000,0)</f>
        <v>1</v>
      </c>
      <c r="K123" s="199"/>
    </row>
    <row r="124" spans="1:11" s="107" customFormat="1" ht="31.5" customHeight="1" x14ac:dyDescent="0.15">
      <c r="A124" s="108" t="s">
        <v>189</v>
      </c>
      <c r="B124" s="108">
        <v>8316</v>
      </c>
      <c r="C124" s="52" t="s">
        <v>779</v>
      </c>
      <c r="D124" s="346"/>
      <c r="E124" s="347"/>
      <c r="F124" s="318"/>
      <c r="G124" s="112" t="s">
        <v>750</v>
      </c>
      <c r="H124" s="121" t="s">
        <v>752</v>
      </c>
      <c r="I124" s="334"/>
      <c r="J124" s="166">
        <v>-1</v>
      </c>
      <c r="K124" s="199"/>
    </row>
    <row r="125" spans="1:11" s="107" customFormat="1" ht="31.5" customHeight="1" x14ac:dyDescent="0.15">
      <c r="A125" s="108" t="s">
        <v>189</v>
      </c>
      <c r="B125" s="108">
        <v>9316</v>
      </c>
      <c r="C125" s="52" t="s">
        <v>780</v>
      </c>
      <c r="D125" s="346"/>
      <c r="E125" s="347"/>
      <c r="F125" s="319"/>
      <c r="G125" s="112" t="s">
        <v>755</v>
      </c>
      <c r="H125" s="121" t="s">
        <v>752</v>
      </c>
      <c r="I125" s="334"/>
      <c r="J125" s="166">
        <v>-1</v>
      </c>
      <c r="K125" s="200"/>
    </row>
    <row r="126" spans="1:11" s="107" customFormat="1" ht="31.5" customHeight="1" x14ac:dyDescent="0.15">
      <c r="A126" s="108" t="s">
        <v>189</v>
      </c>
      <c r="B126" s="108">
        <v>1331</v>
      </c>
      <c r="C126" s="52" t="s">
        <v>134</v>
      </c>
      <c r="D126" s="346"/>
      <c r="E126" s="347"/>
      <c r="F126" s="198" t="s">
        <v>26</v>
      </c>
      <c r="G126" s="325" t="s">
        <v>570</v>
      </c>
      <c r="H126" s="324"/>
      <c r="I126" s="334"/>
      <c r="J126" s="53">
        <v>2535</v>
      </c>
      <c r="K126" s="198" t="s">
        <v>9</v>
      </c>
    </row>
    <row r="127" spans="1:11" s="107" customFormat="1" ht="31.5" customHeight="1" x14ac:dyDescent="0.15">
      <c r="A127" s="108" t="s">
        <v>189</v>
      </c>
      <c r="B127" s="108">
        <v>1332</v>
      </c>
      <c r="C127" s="52" t="s">
        <v>210</v>
      </c>
      <c r="D127" s="346"/>
      <c r="E127" s="347"/>
      <c r="F127" s="199"/>
      <c r="G127" s="112" t="s">
        <v>574</v>
      </c>
      <c r="H127" s="121" t="s">
        <v>735</v>
      </c>
      <c r="I127" s="334"/>
      <c r="J127" s="53">
        <f>ROUND($J126*59/1000,0)</f>
        <v>150</v>
      </c>
      <c r="K127" s="199"/>
    </row>
    <row r="128" spans="1:11" s="107" customFormat="1" ht="31.5" customHeight="1" x14ac:dyDescent="0.15">
      <c r="A128" s="108" t="s">
        <v>189</v>
      </c>
      <c r="B128" s="108">
        <v>1333</v>
      </c>
      <c r="C128" s="52" t="s">
        <v>211</v>
      </c>
      <c r="D128" s="346"/>
      <c r="E128" s="347"/>
      <c r="F128" s="199"/>
      <c r="G128" s="112" t="s">
        <v>576</v>
      </c>
      <c r="H128" s="121" t="s">
        <v>736</v>
      </c>
      <c r="I128" s="334"/>
      <c r="J128" s="53">
        <f>ROUND($J126*43/1000,0)</f>
        <v>109</v>
      </c>
      <c r="K128" s="199"/>
    </row>
    <row r="129" spans="1:11" s="107" customFormat="1" ht="31.5" customHeight="1" x14ac:dyDescent="0.15">
      <c r="A129" s="108" t="s">
        <v>189</v>
      </c>
      <c r="B129" s="108">
        <v>1334</v>
      </c>
      <c r="C129" s="52" t="s">
        <v>212</v>
      </c>
      <c r="D129" s="346"/>
      <c r="E129" s="347"/>
      <c r="F129" s="199"/>
      <c r="G129" s="112" t="s">
        <v>578</v>
      </c>
      <c r="H129" s="121" t="s">
        <v>737</v>
      </c>
      <c r="I129" s="334"/>
      <c r="J129" s="53">
        <f>ROUND($J126*23/1000,0)</f>
        <v>58</v>
      </c>
      <c r="K129" s="199"/>
    </row>
    <row r="130" spans="1:11" s="107" customFormat="1" ht="31.5" customHeight="1" x14ac:dyDescent="0.15">
      <c r="A130" s="108" t="s">
        <v>189</v>
      </c>
      <c r="B130" s="108">
        <v>1337</v>
      </c>
      <c r="C130" s="52" t="s">
        <v>289</v>
      </c>
      <c r="D130" s="346"/>
      <c r="E130" s="347"/>
      <c r="F130" s="199"/>
      <c r="G130" s="112" t="s">
        <v>738</v>
      </c>
      <c r="H130" s="121" t="s">
        <v>960</v>
      </c>
      <c r="I130" s="334"/>
      <c r="J130" s="53">
        <f>ROUND($J126*12/1000,0)</f>
        <v>30</v>
      </c>
      <c r="K130" s="199"/>
    </row>
    <row r="131" spans="1:11" s="107" customFormat="1" ht="31.5" customHeight="1" x14ac:dyDescent="0.15">
      <c r="A131" s="108" t="s">
        <v>189</v>
      </c>
      <c r="B131" s="108">
        <v>1338</v>
      </c>
      <c r="C131" s="52" t="s">
        <v>290</v>
      </c>
      <c r="D131" s="346"/>
      <c r="E131" s="347"/>
      <c r="F131" s="199"/>
      <c r="G131" s="112" t="s">
        <v>739</v>
      </c>
      <c r="H131" s="121" t="s">
        <v>961</v>
      </c>
      <c r="I131" s="334"/>
      <c r="J131" s="53">
        <f>ROUND($J126*10/1000,0)</f>
        <v>25</v>
      </c>
      <c r="K131" s="199"/>
    </row>
    <row r="132" spans="1:11" s="107" customFormat="1" ht="31.5" customHeight="1" x14ac:dyDescent="0.15">
      <c r="A132" s="108" t="s">
        <v>189</v>
      </c>
      <c r="B132" s="108">
        <v>8217</v>
      </c>
      <c r="C132" s="52" t="s">
        <v>781</v>
      </c>
      <c r="D132" s="346"/>
      <c r="E132" s="347"/>
      <c r="F132" s="199"/>
      <c r="G132" s="112" t="s">
        <v>750</v>
      </c>
      <c r="H132" s="121" t="s">
        <v>752</v>
      </c>
      <c r="I132" s="334"/>
      <c r="J132" s="166">
        <f>ROUND(-$J126*1/100,0)</f>
        <v>-25</v>
      </c>
      <c r="K132" s="199"/>
    </row>
    <row r="133" spans="1:11" s="107" customFormat="1" ht="31.5" customHeight="1" x14ac:dyDescent="0.15">
      <c r="A133" s="108" t="s">
        <v>189</v>
      </c>
      <c r="B133" s="108">
        <v>9217</v>
      </c>
      <c r="C133" s="52" t="s">
        <v>782</v>
      </c>
      <c r="D133" s="346"/>
      <c r="E133" s="347"/>
      <c r="F133" s="199"/>
      <c r="G133" s="112" t="s">
        <v>755</v>
      </c>
      <c r="H133" s="121" t="s">
        <v>752</v>
      </c>
      <c r="I133" s="334"/>
      <c r="J133" s="166">
        <f>ROUND(-$J126*1/100,0)</f>
        <v>-25</v>
      </c>
      <c r="K133" s="199"/>
    </row>
    <row r="134" spans="1:11" s="107" customFormat="1" ht="31.5" customHeight="1" x14ac:dyDescent="0.15">
      <c r="A134" s="108" t="s">
        <v>189</v>
      </c>
      <c r="B134" s="108">
        <v>1341</v>
      </c>
      <c r="C134" s="52" t="s">
        <v>376</v>
      </c>
      <c r="D134" s="346"/>
      <c r="E134" s="347"/>
      <c r="F134" s="199"/>
      <c r="G134" s="325" t="s">
        <v>1038</v>
      </c>
      <c r="H134" s="324"/>
      <c r="I134" s="334"/>
      <c r="J134" s="53">
        <v>2008</v>
      </c>
      <c r="K134" s="199"/>
    </row>
    <row r="135" spans="1:11" s="107" customFormat="1" ht="31.5" customHeight="1" x14ac:dyDescent="0.15">
      <c r="A135" s="108" t="s">
        <v>189</v>
      </c>
      <c r="B135" s="108">
        <v>1342</v>
      </c>
      <c r="C135" s="52" t="s">
        <v>377</v>
      </c>
      <c r="D135" s="346"/>
      <c r="E135" s="347"/>
      <c r="F135" s="199"/>
      <c r="G135" s="112" t="s">
        <v>574</v>
      </c>
      <c r="H135" s="121" t="s">
        <v>735</v>
      </c>
      <c r="I135" s="334"/>
      <c r="J135" s="53">
        <f>ROUND($J134*59/1000,0)</f>
        <v>118</v>
      </c>
      <c r="K135" s="199"/>
    </row>
    <row r="136" spans="1:11" s="107" customFormat="1" ht="31.5" customHeight="1" x14ac:dyDescent="0.15">
      <c r="A136" s="108" t="s">
        <v>189</v>
      </c>
      <c r="B136" s="108">
        <v>1343</v>
      </c>
      <c r="C136" s="52" t="s">
        <v>378</v>
      </c>
      <c r="D136" s="346"/>
      <c r="E136" s="347"/>
      <c r="F136" s="199"/>
      <c r="G136" s="112" t="s">
        <v>576</v>
      </c>
      <c r="H136" s="121" t="s">
        <v>736</v>
      </c>
      <c r="I136" s="334"/>
      <c r="J136" s="53">
        <f>ROUND($J134*43/1000,0)</f>
        <v>86</v>
      </c>
      <c r="K136" s="199"/>
    </row>
    <row r="137" spans="1:11" s="107" customFormat="1" ht="31.5" customHeight="1" x14ac:dyDescent="0.15">
      <c r="A137" s="108" t="s">
        <v>189</v>
      </c>
      <c r="B137" s="108">
        <v>1344</v>
      </c>
      <c r="C137" s="52" t="s">
        <v>379</v>
      </c>
      <c r="D137" s="346"/>
      <c r="E137" s="347"/>
      <c r="F137" s="199"/>
      <c r="G137" s="112" t="s">
        <v>578</v>
      </c>
      <c r="H137" s="121" t="s">
        <v>737</v>
      </c>
      <c r="I137" s="334"/>
      <c r="J137" s="53">
        <f>ROUND($J134*23/1000,0)</f>
        <v>46</v>
      </c>
      <c r="K137" s="199"/>
    </row>
    <row r="138" spans="1:11" s="107" customFormat="1" ht="31.5" customHeight="1" x14ac:dyDescent="0.15">
      <c r="A138" s="108" t="s">
        <v>189</v>
      </c>
      <c r="B138" s="108">
        <v>1347</v>
      </c>
      <c r="C138" s="52" t="s">
        <v>380</v>
      </c>
      <c r="D138" s="346"/>
      <c r="E138" s="347"/>
      <c r="F138" s="199"/>
      <c r="G138" s="112" t="s">
        <v>738</v>
      </c>
      <c r="H138" s="121" t="s">
        <v>960</v>
      </c>
      <c r="I138" s="334"/>
      <c r="J138" s="53">
        <f>ROUND($J134*12/1000,0)</f>
        <v>24</v>
      </c>
      <c r="K138" s="199"/>
    </row>
    <row r="139" spans="1:11" s="107" customFormat="1" ht="31.5" customHeight="1" x14ac:dyDescent="0.15">
      <c r="A139" s="108" t="s">
        <v>189</v>
      </c>
      <c r="B139" s="108">
        <v>1348</v>
      </c>
      <c r="C139" s="52" t="s">
        <v>381</v>
      </c>
      <c r="D139" s="346"/>
      <c r="E139" s="347"/>
      <c r="F139" s="199"/>
      <c r="G139" s="112" t="s">
        <v>739</v>
      </c>
      <c r="H139" s="121" t="s">
        <v>961</v>
      </c>
      <c r="I139" s="334"/>
      <c r="J139" s="53">
        <f>ROUND($J134*10/1000,0)</f>
        <v>20</v>
      </c>
      <c r="K139" s="199"/>
    </row>
    <row r="140" spans="1:11" s="107" customFormat="1" ht="31.5" customHeight="1" x14ac:dyDescent="0.15">
      <c r="A140" s="108" t="s">
        <v>189</v>
      </c>
      <c r="B140" s="108">
        <v>8317</v>
      </c>
      <c r="C140" s="52" t="s">
        <v>783</v>
      </c>
      <c r="D140" s="346"/>
      <c r="E140" s="347"/>
      <c r="F140" s="199"/>
      <c r="G140" s="112" t="s">
        <v>750</v>
      </c>
      <c r="H140" s="121" t="s">
        <v>752</v>
      </c>
      <c r="I140" s="334"/>
      <c r="J140" s="166">
        <f>ROUND(-$J134*1/100,0)</f>
        <v>-20</v>
      </c>
      <c r="K140" s="199"/>
    </row>
    <row r="141" spans="1:11" s="107" customFormat="1" ht="31.5" customHeight="1" x14ac:dyDescent="0.15">
      <c r="A141" s="108" t="s">
        <v>189</v>
      </c>
      <c r="B141" s="108">
        <v>9317</v>
      </c>
      <c r="C141" s="52" t="s">
        <v>784</v>
      </c>
      <c r="D141" s="346"/>
      <c r="E141" s="347"/>
      <c r="F141" s="200"/>
      <c r="G141" s="112" t="s">
        <v>755</v>
      </c>
      <c r="H141" s="121" t="s">
        <v>752</v>
      </c>
      <c r="I141" s="334"/>
      <c r="J141" s="166">
        <f>ROUND(-$J134*1/100,0)</f>
        <v>-20</v>
      </c>
      <c r="K141" s="200"/>
    </row>
    <row r="142" spans="1:11" s="107" customFormat="1" ht="31.5" customHeight="1" x14ac:dyDescent="0.15">
      <c r="A142" s="108" t="s">
        <v>189</v>
      </c>
      <c r="B142" s="108">
        <v>1351</v>
      </c>
      <c r="C142" s="52" t="s">
        <v>135</v>
      </c>
      <c r="D142" s="346"/>
      <c r="E142" s="347"/>
      <c r="F142" s="317" t="s">
        <v>741</v>
      </c>
      <c r="G142" s="325" t="s">
        <v>571</v>
      </c>
      <c r="H142" s="324"/>
      <c r="I142" s="334"/>
      <c r="J142" s="53">
        <v>83</v>
      </c>
      <c r="K142" s="198" t="s">
        <v>10</v>
      </c>
    </row>
    <row r="143" spans="1:11" s="107" customFormat="1" ht="31.5" customHeight="1" x14ac:dyDescent="0.15">
      <c r="A143" s="108" t="s">
        <v>189</v>
      </c>
      <c r="B143" s="108">
        <v>1352</v>
      </c>
      <c r="C143" s="52" t="s">
        <v>213</v>
      </c>
      <c r="D143" s="346"/>
      <c r="E143" s="347"/>
      <c r="F143" s="318"/>
      <c r="G143" s="112" t="s">
        <v>574</v>
      </c>
      <c r="H143" s="121" t="s">
        <v>735</v>
      </c>
      <c r="I143" s="334"/>
      <c r="J143" s="53">
        <f>ROUND($J142*59/1000,0)</f>
        <v>5</v>
      </c>
      <c r="K143" s="199"/>
    </row>
    <row r="144" spans="1:11" s="107" customFormat="1" ht="31.5" customHeight="1" x14ac:dyDescent="0.15">
      <c r="A144" s="108" t="s">
        <v>189</v>
      </c>
      <c r="B144" s="108">
        <v>1353</v>
      </c>
      <c r="C144" s="52" t="s">
        <v>214</v>
      </c>
      <c r="D144" s="346"/>
      <c r="E144" s="347"/>
      <c r="F144" s="318"/>
      <c r="G144" s="112" t="s">
        <v>576</v>
      </c>
      <c r="H144" s="121" t="s">
        <v>736</v>
      </c>
      <c r="I144" s="334"/>
      <c r="J144" s="53">
        <f>ROUND($J142*43/1000,0)</f>
        <v>4</v>
      </c>
      <c r="K144" s="199"/>
    </row>
    <row r="145" spans="1:11" s="107" customFormat="1" ht="31.5" customHeight="1" x14ac:dyDescent="0.15">
      <c r="A145" s="108" t="s">
        <v>189</v>
      </c>
      <c r="B145" s="108">
        <v>1354</v>
      </c>
      <c r="C145" s="52" t="s">
        <v>215</v>
      </c>
      <c r="D145" s="346"/>
      <c r="E145" s="347"/>
      <c r="F145" s="318"/>
      <c r="G145" s="112" t="s">
        <v>578</v>
      </c>
      <c r="H145" s="121" t="s">
        <v>737</v>
      </c>
      <c r="I145" s="334"/>
      <c r="J145" s="53">
        <f>ROUND($J142*23/1000,0)</f>
        <v>2</v>
      </c>
      <c r="K145" s="199"/>
    </row>
    <row r="146" spans="1:11" s="107" customFormat="1" ht="31.5" customHeight="1" x14ac:dyDescent="0.15">
      <c r="A146" s="108" t="s">
        <v>189</v>
      </c>
      <c r="B146" s="108">
        <v>1357</v>
      </c>
      <c r="C146" s="52" t="s">
        <v>291</v>
      </c>
      <c r="D146" s="346"/>
      <c r="E146" s="347"/>
      <c r="F146" s="318"/>
      <c r="G146" s="112" t="s">
        <v>738</v>
      </c>
      <c r="H146" s="121" t="s">
        <v>960</v>
      </c>
      <c r="I146" s="334"/>
      <c r="J146" s="53">
        <f>ROUND($J142*12/1000,0)</f>
        <v>1</v>
      </c>
      <c r="K146" s="199"/>
    </row>
    <row r="147" spans="1:11" s="107" customFormat="1" ht="31.5" customHeight="1" x14ac:dyDescent="0.15">
      <c r="A147" s="108" t="s">
        <v>189</v>
      </c>
      <c r="B147" s="108">
        <v>1358</v>
      </c>
      <c r="C147" s="52" t="s">
        <v>292</v>
      </c>
      <c r="D147" s="346"/>
      <c r="E147" s="347"/>
      <c r="F147" s="318"/>
      <c r="G147" s="112" t="s">
        <v>739</v>
      </c>
      <c r="H147" s="121" t="s">
        <v>961</v>
      </c>
      <c r="I147" s="334"/>
      <c r="J147" s="53">
        <f>ROUND($J142*10/1000,0)</f>
        <v>1</v>
      </c>
      <c r="K147" s="199"/>
    </row>
    <row r="148" spans="1:11" s="107" customFormat="1" ht="31.5" customHeight="1" x14ac:dyDescent="0.15">
      <c r="A148" s="108" t="s">
        <v>189</v>
      </c>
      <c r="B148" s="108">
        <v>8218</v>
      </c>
      <c r="C148" s="52" t="s">
        <v>785</v>
      </c>
      <c r="D148" s="346"/>
      <c r="E148" s="347"/>
      <c r="F148" s="318"/>
      <c r="G148" s="112" t="s">
        <v>750</v>
      </c>
      <c r="H148" s="121" t="s">
        <v>752</v>
      </c>
      <c r="I148" s="334"/>
      <c r="J148" s="166">
        <f>ROUND(-$J142*1/100,0)</f>
        <v>-1</v>
      </c>
      <c r="K148" s="199"/>
    </row>
    <row r="149" spans="1:11" s="107" customFormat="1" ht="31.5" customHeight="1" x14ac:dyDescent="0.15">
      <c r="A149" s="108" t="s">
        <v>189</v>
      </c>
      <c r="B149" s="108">
        <v>9218</v>
      </c>
      <c r="C149" s="52" t="s">
        <v>786</v>
      </c>
      <c r="D149" s="346"/>
      <c r="E149" s="347"/>
      <c r="F149" s="318"/>
      <c r="G149" s="112" t="s">
        <v>755</v>
      </c>
      <c r="H149" s="121" t="s">
        <v>752</v>
      </c>
      <c r="I149" s="334"/>
      <c r="J149" s="166">
        <f>ROUND(-$J142*1/100,0)</f>
        <v>-1</v>
      </c>
      <c r="K149" s="199"/>
    </row>
    <row r="150" spans="1:11" s="107" customFormat="1" ht="31.5" customHeight="1" x14ac:dyDescent="0.15">
      <c r="A150" s="108" t="s">
        <v>189</v>
      </c>
      <c r="B150" s="108">
        <v>1359</v>
      </c>
      <c r="C150" s="52" t="s">
        <v>358</v>
      </c>
      <c r="D150" s="346"/>
      <c r="E150" s="347"/>
      <c r="F150" s="318"/>
      <c r="G150" s="325" t="s">
        <v>1039</v>
      </c>
      <c r="H150" s="324"/>
      <c r="I150" s="334"/>
      <c r="J150" s="166">
        <v>66</v>
      </c>
      <c r="K150" s="199"/>
    </row>
    <row r="151" spans="1:11" s="107" customFormat="1" ht="31.5" customHeight="1" x14ac:dyDescent="0.15">
      <c r="A151" s="108" t="s">
        <v>189</v>
      </c>
      <c r="B151" s="108">
        <v>1360</v>
      </c>
      <c r="C151" s="52" t="s">
        <v>359</v>
      </c>
      <c r="D151" s="346"/>
      <c r="E151" s="347"/>
      <c r="F151" s="318"/>
      <c r="G151" s="112" t="s">
        <v>574</v>
      </c>
      <c r="H151" s="121" t="s">
        <v>735</v>
      </c>
      <c r="I151" s="334"/>
      <c r="J151" s="166">
        <f>ROUND($J150*59/1000,0)</f>
        <v>4</v>
      </c>
      <c r="K151" s="199"/>
    </row>
    <row r="152" spans="1:11" ht="31.5" customHeight="1" x14ac:dyDescent="0.15">
      <c r="A152" s="34" t="s">
        <v>189</v>
      </c>
      <c r="B152" s="34">
        <v>1361</v>
      </c>
      <c r="C152" s="185" t="s">
        <v>360</v>
      </c>
      <c r="D152" s="346"/>
      <c r="E152" s="347"/>
      <c r="F152" s="318"/>
      <c r="G152" s="112" t="s">
        <v>576</v>
      </c>
      <c r="H152" s="121" t="s">
        <v>736</v>
      </c>
      <c r="I152" s="334"/>
      <c r="J152" s="166">
        <f>ROUND($J150*43/1000,0)</f>
        <v>3</v>
      </c>
      <c r="K152" s="199"/>
    </row>
    <row r="153" spans="1:11" ht="31.5" customHeight="1" x14ac:dyDescent="0.15">
      <c r="A153" s="34" t="s">
        <v>189</v>
      </c>
      <c r="B153" s="34">
        <v>1362</v>
      </c>
      <c r="C153" s="185" t="s">
        <v>361</v>
      </c>
      <c r="D153" s="346"/>
      <c r="E153" s="347"/>
      <c r="F153" s="318"/>
      <c r="G153" s="112" t="s">
        <v>578</v>
      </c>
      <c r="H153" s="121" t="s">
        <v>737</v>
      </c>
      <c r="I153" s="334"/>
      <c r="J153" s="166">
        <f>ROUND($J150*23/1000,0)</f>
        <v>2</v>
      </c>
      <c r="K153" s="199"/>
    </row>
    <row r="154" spans="1:11" ht="31.5" customHeight="1" x14ac:dyDescent="0.15">
      <c r="A154" s="34" t="s">
        <v>189</v>
      </c>
      <c r="B154" s="34">
        <v>1365</v>
      </c>
      <c r="C154" s="185" t="s">
        <v>362</v>
      </c>
      <c r="D154" s="346"/>
      <c r="E154" s="347"/>
      <c r="F154" s="318"/>
      <c r="G154" s="112" t="s">
        <v>738</v>
      </c>
      <c r="H154" s="121" t="s">
        <v>960</v>
      </c>
      <c r="I154" s="334"/>
      <c r="J154" s="166">
        <f>ROUND($J150*12/1000,0)</f>
        <v>1</v>
      </c>
      <c r="K154" s="199"/>
    </row>
    <row r="155" spans="1:11" ht="31.5" customHeight="1" x14ac:dyDescent="0.15">
      <c r="A155" s="34" t="s">
        <v>189</v>
      </c>
      <c r="B155" s="34">
        <v>1366</v>
      </c>
      <c r="C155" s="185" t="s">
        <v>363</v>
      </c>
      <c r="D155" s="346"/>
      <c r="E155" s="347"/>
      <c r="F155" s="318"/>
      <c r="G155" s="112" t="s">
        <v>739</v>
      </c>
      <c r="H155" s="121" t="s">
        <v>961</v>
      </c>
      <c r="I155" s="334"/>
      <c r="J155" s="166">
        <f>ROUND($J150*10/1000,0)</f>
        <v>1</v>
      </c>
      <c r="K155" s="199"/>
    </row>
    <row r="156" spans="1:11" ht="31.5" customHeight="1" x14ac:dyDescent="0.15">
      <c r="A156" s="34" t="s">
        <v>189</v>
      </c>
      <c r="B156" s="34">
        <v>8318</v>
      </c>
      <c r="C156" s="52" t="s">
        <v>787</v>
      </c>
      <c r="D156" s="346"/>
      <c r="E156" s="347"/>
      <c r="F156" s="318"/>
      <c r="G156" s="112" t="s">
        <v>750</v>
      </c>
      <c r="H156" s="121" t="s">
        <v>752</v>
      </c>
      <c r="I156" s="350"/>
      <c r="J156" s="166">
        <f>ROUND(-$J150*1/100,0)</f>
        <v>-1</v>
      </c>
      <c r="K156" s="199"/>
    </row>
    <row r="157" spans="1:11" ht="31.5" customHeight="1" x14ac:dyDescent="0.15">
      <c r="A157" s="34" t="s">
        <v>189</v>
      </c>
      <c r="B157" s="34">
        <v>9318</v>
      </c>
      <c r="C157" s="52" t="s">
        <v>788</v>
      </c>
      <c r="D157" s="348"/>
      <c r="E157" s="349"/>
      <c r="F157" s="319"/>
      <c r="G157" s="112" t="s">
        <v>755</v>
      </c>
      <c r="H157" s="121" t="s">
        <v>752</v>
      </c>
      <c r="I157" s="350"/>
      <c r="J157" s="166">
        <f>ROUND(-$J150*1/100,0)</f>
        <v>-1</v>
      </c>
      <c r="K157" s="200"/>
    </row>
    <row r="158" spans="1:11" s="107" customFormat="1" ht="31.5" customHeight="1" x14ac:dyDescent="0.15">
      <c r="A158" s="108" t="s">
        <v>189</v>
      </c>
      <c r="B158" s="108">
        <v>1381</v>
      </c>
      <c r="C158" s="52" t="s">
        <v>437</v>
      </c>
      <c r="D158" s="334" t="s">
        <v>445</v>
      </c>
      <c r="E158" s="334"/>
      <c r="F158" s="334"/>
      <c r="G158" s="202" t="s">
        <v>583</v>
      </c>
      <c r="H158" s="335" t="s">
        <v>740</v>
      </c>
      <c r="I158" s="350"/>
      <c r="J158" s="53">
        <v>14</v>
      </c>
      <c r="K158" s="194" t="s">
        <v>364</v>
      </c>
    </row>
    <row r="159" spans="1:11" s="107" customFormat="1" ht="31.5" customHeight="1" x14ac:dyDescent="0.15">
      <c r="A159" s="108" t="s">
        <v>189</v>
      </c>
      <c r="B159" s="108">
        <v>1382</v>
      </c>
      <c r="C159" s="52" t="s">
        <v>438</v>
      </c>
      <c r="D159" s="334"/>
      <c r="E159" s="334"/>
      <c r="F159" s="334"/>
      <c r="G159" s="202"/>
      <c r="H159" s="336"/>
      <c r="I159" s="350"/>
      <c r="J159" s="53">
        <v>11</v>
      </c>
      <c r="K159" s="194"/>
    </row>
    <row r="160" spans="1:11" s="107" customFormat="1" ht="31.5" customHeight="1" x14ac:dyDescent="0.15">
      <c r="A160" s="108" t="s">
        <v>189</v>
      </c>
      <c r="B160" s="108">
        <v>1383</v>
      </c>
      <c r="C160" s="52" t="s">
        <v>439</v>
      </c>
      <c r="D160" s="334"/>
      <c r="E160" s="334"/>
      <c r="F160" s="334"/>
      <c r="G160" s="202"/>
      <c r="H160" s="336"/>
      <c r="I160" s="350"/>
      <c r="J160" s="53">
        <v>1</v>
      </c>
      <c r="K160" s="194" t="s">
        <v>446</v>
      </c>
    </row>
    <row r="161" spans="1:11" s="107" customFormat="1" ht="31.5" customHeight="1" x14ac:dyDescent="0.15">
      <c r="A161" s="108" t="s">
        <v>189</v>
      </c>
      <c r="B161" s="108">
        <v>1384</v>
      </c>
      <c r="C161" s="52" t="s">
        <v>440</v>
      </c>
      <c r="D161" s="334"/>
      <c r="E161" s="334"/>
      <c r="F161" s="334"/>
      <c r="G161" s="202"/>
      <c r="H161" s="336"/>
      <c r="I161" s="350"/>
      <c r="J161" s="53">
        <v>1</v>
      </c>
      <c r="K161" s="194"/>
    </row>
    <row r="162" spans="1:11" s="107" customFormat="1" ht="31.5" customHeight="1" x14ac:dyDescent="0.15">
      <c r="A162" s="108" t="s">
        <v>189</v>
      </c>
      <c r="B162" s="108">
        <v>1385</v>
      </c>
      <c r="C162" s="52" t="s">
        <v>441</v>
      </c>
      <c r="D162" s="334"/>
      <c r="E162" s="334"/>
      <c r="F162" s="334"/>
      <c r="G162" s="202"/>
      <c r="H162" s="336"/>
      <c r="I162" s="350"/>
      <c r="J162" s="53">
        <v>28</v>
      </c>
      <c r="K162" s="194" t="s">
        <v>364</v>
      </c>
    </row>
    <row r="163" spans="1:11" s="107" customFormat="1" ht="31.5" customHeight="1" x14ac:dyDescent="0.15">
      <c r="A163" s="108" t="s">
        <v>189</v>
      </c>
      <c r="B163" s="108">
        <v>1386</v>
      </c>
      <c r="C163" s="52" t="s">
        <v>442</v>
      </c>
      <c r="D163" s="334"/>
      <c r="E163" s="334"/>
      <c r="F163" s="334"/>
      <c r="G163" s="202"/>
      <c r="H163" s="336"/>
      <c r="I163" s="350"/>
      <c r="J163" s="53">
        <v>22</v>
      </c>
      <c r="K163" s="194"/>
    </row>
    <row r="164" spans="1:11" s="107" customFormat="1" ht="31.5" customHeight="1" x14ac:dyDescent="0.15">
      <c r="A164" s="108" t="s">
        <v>189</v>
      </c>
      <c r="B164" s="108">
        <v>1387</v>
      </c>
      <c r="C164" s="52" t="s">
        <v>443</v>
      </c>
      <c r="D164" s="334"/>
      <c r="E164" s="334"/>
      <c r="F164" s="334"/>
      <c r="G164" s="202"/>
      <c r="H164" s="336"/>
      <c r="I164" s="350"/>
      <c r="J164" s="53">
        <v>1</v>
      </c>
      <c r="K164" s="194" t="s">
        <v>446</v>
      </c>
    </row>
    <row r="165" spans="1:11" s="107" customFormat="1" ht="31.5" customHeight="1" x14ac:dyDescent="0.15">
      <c r="A165" s="108" t="s">
        <v>189</v>
      </c>
      <c r="B165" s="108">
        <v>1388</v>
      </c>
      <c r="C165" s="52" t="s">
        <v>444</v>
      </c>
      <c r="D165" s="334"/>
      <c r="E165" s="334"/>
      <c r="F165" s="334"/>
      <c r="G165" s="202"/>
      <c r="H165" s="337"/>
      <c r="I165" s="350"/>
      <c r="J165" s="53">
        <v>1</v>
      </c>
      <c r="K165" s="194"/>
    </row>
    <row r="166" spans="1:11" s="107" customFormat="1" ht="31.5" customHeight="1" x14ac:dyDescent="0.15">
      <c r="A166" s="74"/>
      <c r="B166" s="74"/>
      <c r="C166" s="76"/>
      <c r="D166" s="127"/>
      <c r="E166" s="127"/>
      <c r="F166" s="127"/>
      <c r="G166" s="75"/>
      <c r="H166" s="75"/>
      <c r="I166" s="105"/>
      <c r="J166" s="186"/>
      <c r="K166" s="74"/>
    </row>
    <row r="167" spans="1:11" ht="31.5" customHeight="1" x14ac:dyDescent="0.15">
      <c r="A167" s="36" t="s">
        <v>21</v>
      </c>
      <c r="J167" s="41"/>
    </row>
    <row r="168" spans="1:11" ht="31.5" customHeight="1" x14ac:dyDescent="0.15">
      <c r="A168" s="222" t="s">
        <v>2</v>
      </c>
      <c r="B168" s="222"/>
      <c r="C168" s="322" t="s">
        <v>3</v>
      </c>
      <c r="D168" s="222" t="s">
        <v>4</v>
      </c>
      <c r="E168" s="222"/>
      <c r="F168" s="222"/>
      <c r="G168" s="222"/>
      <c r="H168" s="222"/>
      <c r="I168" s="222"/>
      <c r="J168" s="320" t="s">
        <v>1025</v>
      </c>
      <c r="K168" s="222" t="s">
        <v>8</v>
      </c>
    </row>
    <row r="169" spans="1:11" ht="31.5" customHeight="1" x14ac:dyDescent="0.15">
      <c r="A169" s="117" t="s">
        <v>0</v>
      </c>
      <c r="B169" s="117" t="s">
        <v>1</v>
      </c>
      <c r="C169" s="323"/>
      <c r="D169" s="222"/>
      <c r="E169" s="222"/>
      <c r="F169" s="222"/>
      <c r="G169" s="222"/>
      <c r="H169" s="222"/>
      <c r="I169" s="222"/>
      <c r="J169" s="321"/>
      <c r="K169" s="222"/>
    </row>
    <row r="170" spans="1:11" ht="31.5" customHeight="1" x14ac:dyDescent="0.15">
      <c r="A170" s="108" t="s">
        <v>180</v>
      </c>
      <c r="B170" s="108">
        <v>1401</v>
      </c>
      <c r="C170" s="52" t="s">
        <v>138</v>
      </c>
      <c r="D170" s="338" t="s">
        <v>181</v>
      </c>
      <c r="E170" s="339"/>
      <c r="F170" s="198" t="s">
        <v>24</v>
      </c>
      <c r="G170" s="325" t="s">
        <v>568</v>
      </c>
      <c r="H170" s="324"/>
      <c r="I170" s="334" t="s">
        <v>23</v>
      </c>
      <c r="J170" s="166">
        <v>1259</v>
      </c>
      <c r="K170" s="198" t="s">
        <v>9</v>
      </c>
    </row>
    <row r="171" spans="1:11" ht="31.5" customHeight="1" x14ac:dyDescent="0.15">
      <c r="A171" s="108" t="s">
        <v>180</v>
      </c>
      <c r="B171" s="108">
        <v>1402</v>
      </c>
      <c r="C171" s="52" t="s">
        <v>216</v>
      </c>
      <c r="D171" s="340"/>
      <c r="E171" s="341"/>
      <c r="F171" s="199"/>
      <c r="G171" s="112" t="s">
        <v>574</v>
      </c>
      <c r="H171" s="121" t="s">
        <v>735</v>
      </c>
      <c r="I171" s="334"/>
      <c r="J171" s="166">
        <f>ROUND($J170*59/1000,0)</f>
        <v>74</v>
      </c>
      <c r="K171" s="199"/>
    </row>
    <row r="172" spans="1:11" ht="31.5" customHeight="1" x14ac:dyDescent="0.15">
      <c r="A172" s="108" t="s">
        <v>180</v>
      </c>
      <c r="B172" s="108">
        <v>1403</v>
      </c>
      <c r="C172" s="52" t="s">
        <v>217</v>
      </c>
      <c r="D172" s="340"/>
      <c r="E172" s="341"/>
      <c r="F172" s="199"/>
      <c r="G172" s="112" t="s">
        <v>576</v>
      </c>
      <c r="H172" s="121" t="s">
        <v>736</v>
      </c>
      <c r="I172" s="334"/>
      <c r="J172" s="166">
        <f>ROUND($J170*43/1000,0)</f>
        <v>54</v>
      </c>
      <c r="K172" s="199"/>
    </row>
    <row r="173" spans="1:11" ht="31.5" customHeight="1" x14ac:dyDescent="0.15">
      <c r="A173" s="108" t="s">
        <v>180</v>
      </c>
      <c r="B173" s="108">
        <v>1404</v>
      </c>
      <c r="C173" s="52" t="s">
        <v>218</v>
      </c>
      <c r="D173" s="340"/>
      <c r="E173" s="341"/>
      <c r="F173" s="199"/>
      <c r="G173" s="112" t="s">
        <v>578</v>
      </c>
      <c r="H173" s="121" t="s">
        <v>737</v>
      </c>
      <c r="I173" s="334"/>
      <c r="J173" s="166">
        <f>ROUND($J170*23/1000,0)</f>
        <v>29</v>
      </c>
      <c r="K173" s="199"/>
    </row>
    <row r="174" spans="1:11" ht="31.5" customHeight="1" x14ac:dyDescent="0.15">
      <c r="A174" s="108" t="s">
        <v>189</v>
      </c>
      <c r="B174" s="108">
        <v>1407</v>
      </c>
      <c r="C174" s="52" t="s">
        <v>293</v>
      </c>
      <c r="D174" s="340"/>
      <c r="E174" s="341"/>
      <c r="F174" s="199"/>
      <c r="G174" s="112" t="s">
        <v>738</v>
      </c>
      <c r="H174" s="121" t="s">
        <v>960</v>
      </c>
      <c r="I174" s="334"/>
      <c r="J174" s="166">
        <f>ROUND($J170*12/1000,0)</f>
        <v>15</v>
      </c>
      <c r="K174" s="199"/>
    </row>
    <row r="175" spans="1:11" ht="29.25" customHeight="1" x14ac:dyDescent="0.15">
      <c r="A175" s="108" t="s">
        <v>189</v>
      </c>
      <c r="B175" s="108">
        <v>1408</v>
      </c>
      <c r="C175" s="52" t="s">
        <v>294</v>
      </c>
      <c r="D175" s="340"/>
      <c r="E175" s="341"/>
      <c r="F175" s="199"/>
      <c r="G175" s="112" t="s">
        <v>739</v>
      </c>
      <c r="H175" s="121" t="s">
        <v>961</v>
      </c>
      <c r="I175" s="334"/>
      <c r="J175" s="166">
        <f>ROUND($J170*10/1000,0)</f>
        <v>13</v>
      </c>
      <c r="K175" s="199"/>
    </row>
    <row r="176" spans="1:11" ht="29.25" customHeight="1" x14ac:dyDescent="0.15">
      <c r="A176" s="108" t="s">
        <v>189</v>
      </c>
      <c r="B176" s="108">
        <v>8219</v>
      </c>
      <c r="C176" s="52" t="s">
        <v>789</v>
      </c>
      <c r="D176" s="340"/>
      <c r="E176" s="341"/>
      <c r="F176" s="199"/>
      <c r="G176" s="112" t="s">
        <v>750</v>
      </c>
      <c r="H176" s="121" t="s">
        <v>752</v>
      </c>
      <c r="I176" s="334"/>
      <c r="J176" s="166">
        <f>ROUND(-$J170*1/100,0)</f>
        <v>-13</v>
      </c>
      <c r="K176" s="199"/>
    </row>
    <row r="177" spans="1:11" ht="29.25" customHeight="1" x14ac:dyDescent="0.15">
      <c r="A177" s="108" t="s">
        <v>189</v>
      </c>
      <c r="B177" s="108">
        <v>9219</v>
      </c>
      <c r="C177" s="52" t="s">
        <v>790</v>
      </c>
      <c r="D177" s="340"/>
      <c r="E177" s="341"/>
      <c r="F177" s="199"/>
      <c r="G177" s="112" t="s">
        <v>755</v>
      </c>
      <c r="H177" s="121" t="s">
        <v>752</v>
      </c>
      <c r="I177" s="334"/>
      <c r="J177" s="166">
        <f>ROUND(-$J170*1/100,0)</f>
        <v>-13</v>
      </c>
      <c r="K177" s="199"/>
    </row>
    <row r="178" spans="1:11" ht="31.5" customHeight="1" x14ac:dyDescent="0.15">
      <c r="A178" s="108" t="s">
        <v>189</v>
      </c>
      <c r="B178" s="108">
        <v>1411</v>
      </c>
      <c r="C178" s="52" t="s">
        <v>219</v>
      </c>
      <c r="D178" s="340"/>
      <c r="E178" s="341"/>
      <c r="F178" s="199"/>
      <c r="G178" s="325" t="s">
        <v>1036</v>
      </c>
      <c r="H178" s="324"/>
      <c r="I178" s="334"/>
      <c r="J178" s="166">
        <v>995</v>
      </c>
      <c r="K178" s="199"/>
    </row>
    <row r="179" spans="1:11" ht="31.5" customHeight="1" x14ac:dyDescent="0.15">
      <c r="A179" s="108" t="s">
        <v>189</v>
      </c>
      <c r="B179" s="108">
        <v>1412</v>
      </c>
      <c r="C179" s="52" t="s">
        <v>220</v>
      </c>
      <c r="D179" s="340"/>
      <c r="E179" s="341"/>
      <c r="F179" s="199"/>
      <c r="G179" s="112" t="s">
        <v>574</v>
      </c>
      <c r="H179" s="121" t="s">
        <v>735</v>
      </c>
      <c r="I179" s="334"/>
      <c r="J179" s="166">
        <f>ROUND($J178*59/1000,0)</f>
        <v>59</v>
      </c>
      <c r="K179" s="199"/>
    </row>
    <row r="180" spans="1:11" ht="31.5" customHeight="1" x14ac:dyDescent="0.15">
      <c r="A180" s="108" t="s">
        <v>189</v>
      </c>
      <c r="B180" s="108">
        <v>1413</v>
      </c>
      <c r="C180" s="52" t="s">
        <v>221</v>
      </c>
      <c r="D180" s="340"/>
      <c r="E180" s="341"/>
      <c r="F180" s="199"/>
      <c r="G180" s="112" t="s">
        <v>576</v>
      </c>
      <c r="H180" s="121" t="s">
        <v>736</v>
      </c>
      <c r="I180" s="334"/>
      <c r="J180" s="166">
        <f>ROUND($J178*43/1000,0)</f>
        <v>43</v>
      </c>
      <c r="K180" s="199"/>
    </row>
    <row r="181" spans="1:11" ht="31.5" customHeight="1" x14ac:dyDescent="0.15">
      <c r="A181" s="108" t="s">
        <v>189</v>
      </c>
      <c r="B181" s="108">
        <v>1414</v>
      </c>
      <c r="C181" s="52" t="s">
        <v>222</v>
      </c>
      <c r="D181" s="340"/>
      <c r="E181" s="341"/>
      <c r="F181" s="199"/>
      <c r="G181" s="112" t="s">
        <v>578</v>
      </c>
      <c r="H181" s="121" t="s">
        <v>737</v>
      </c>
      <c r="I181" s="334"/>
      <c r="J181" s="166">
        <f>ROUND($J178*23/1000,0)</f>
        <v>23</v>
      </c>
      <c r="K181" s="199"/>
    </row>
    <row r="182" spans="1:11" ht="31.5" customHeight="1" x14ac:dyDescent="0.15">
      <c r="A182" s="108" t="s">
        <v>189</v>
      </c>
      <c r="B182" s="108">
        <v>1417</v>
      </c>
      <c r="C182" s="52" t="s">
        <v>295</v>
      </c>
      <c r="D182" s="340"/>
      <c r="E182" s="341"/>
      <c r="F182" s="199"/>
      <c r="G182" s="112" t="s">
        <v>738</v>
      </c>
      <c r="H182" s="121" t="s">
        <v>960</v>
      </c>
      <c r="I182" s="334"/>
      <c r="J182" s="166">
        <f>ROUND($J178*12/1000,0)</f>
        <v>12</v>
      </c>
      <c r="K182" s="199"/>
    </row>
    <row r="183" spans="1:11" ht="31.5" customHeight="1" x14ac:dyDescent="0.15">
      <c r="A183" s="108" t="s">
        <v>189</v>
      </c>
      <c r="B183" s="108">
        <v>1418</v>
      </c>
      <c r="C183" s="52" t="s">
        <v>296</v>
      </c>
      <c r="D183" s="340"/>
      <c r="E183" s="341"/>
      <c r="F183" s="199"/>
      <c r="G183" s="112" t="s">
        <v>739</v>
      </c>
      <c r="H183" s="121" t="s">
        <v>961</v>
      </c>
      <c r="I183" s="334"/>
      <c r="J183" s="166">
        <f>ROUND($J178*10/1000,0)</f>
        <v>10</v>
      </c>
      <c r="K183" s="199"/>
    </row>
    <row r="184" spans="1:11" ht="31.5" customHeight="1" x14ac:dyDescent="0.15">
      <c r="A184" s="108" t="s">
        <v>189</v>
      </c>
      <c r="B184" s="108">
        <v>8319</v>
      </c>
      <c r="C184" s="52" t="s">
        <v>791</v>
      </c>
      <c r="D184" s="340"/>
      <c r="E184" s="341"/>
      <c r="F184" s="199"/>
      <c r="G184" s="112" t="s">
        <v>750</v>
      </c>
      <c r="H184" s="121" t="s">
        <v>752</v>
      </c>
      <c r="I184" s="334"/>
      <c r="J184" s="166">
        <f>ROUND(-$J178*1/100,0)</f>
        <v>-10</v>
      </c>
      <c r="K184" s="199"/>
    </row>
    <row r="185" spans="1:11" ht="31.5" customHeight="1" x14ac:dyDescent="0.15">
      <c r="A185" s="108" t="s">
        <v>189</v>
      </c>
      <c r="B185" s="108">
        <v>9319</v>
      </c>
      <c r="C185" s="52" t="s">
        <v>792</v>
      </c>
      <c r="D185" s="340"/>
      <c r="E185" s="341"/>
      <c r="F185" s="200"/>
      <c r="G185" s="112" t="s">
        <v>755</v>
      </c>
      <c r="H185" s="121" t="s">
        <v>752</v>
      </c>
      <c r="I185" s="334"/>
      <c r="J185" s="166">
        <f>ROUND(-$J178*1/100,0)</f>
        <v>-10</v>
      </c>
      <c r="K185" s="200"/>
    </row>
    <row r="186" spans="1:11" ht="31.5" customHeight="1" x14ac:dyDescent="0.15">
      <c r="A186" s="108" t="s">
        <v>189</v>
      </c>
      <c r="B186" s="108">
        <v>1421</v>
      </c>
      <c r="C186" s="52" t="s">
        <v>139</v>
      </c>
      <c r="D186" s="340"/>
      <c r="E186" s="341"/>
      <c r="F186" s="317" t="s">
        <v>733</v>
      </c>
      <c r="G186" s="325" t="s">
        <v>569</v>
      </c>
      <c r="H186" s="324"/>
      <c r="I186" s="334"/>
      <c r="J186" s="166">
        <v>41</v>
      </c>
      <c r="K186" s="198" t="s">
        <v>10</v>
      </c>
    </row>
    <row r="187" spans="1:11" ht="31.5" customHeight="1" x14ac:dyDescent="0.15">
      <c r="A187" s="108" t="s">
        <v>189</v>
      </c>
      <c r="B187" s="108">
        <v>1422</v>
      </c>
      <c r="C187" s="52" t="s">
        <v>223</v>
      </c>
      <c r="D187" s="340"/>
      <c r="E187" s="341"/>
      <c r="F187" s="318"/>
      <c r="G187" s="112" t="s">
        <v>574</v>
      </c>
      <c r="H187" s="121" t="s">
        <v>735</v>
      </c>
      <c r="I187" s="334"/>
      <c r="J187" s="166">
        <f>ROUND($J186*59/1000,0)</f>
        <v>2</v>
      </c>
      <c r="K187" s="199"/>
    </row>
    <row r="188" spans="1:11" ht="31.5" customHeight="1" x14ac:dyDescent="0.15">
      <c r="A188" s="108" t="s">
        <v>189</v>
      </c>
      <c r="B188" s="108">
        <v>1423</v>
      </c>
      <c r="C188" s="52" t="s">
        <v>224</v>
      </c>
      <c r="D188" s="340"/>
      <c r="E188" s="341"/>
      <c r="F188" s="318"/>
      <c r="G188" s="112" t="s">
        <v>576</v>
      </c>
      <c r="H188" s="121" t="s">
        <v>736</v>
      </c>
      <c r="I188" s="334"/>
      <c r="J188" s="166">
        <f>ROUND($J186*43/1000,0)</f>
        <v>2</v>
      </c>
      <c r="K188" s="199"/>
    </row>
    <row r="189" spans="1:11" ht="31.5" customHeight="1" x14ac:dyDescent="0.15">
      <c r="A189" s="108" t="s">
        <v>189</v>
      </c>
      <c r="B189" s="108">
        <v>1424</v>
      </c>
      <c r="C189" s="52" t="s">
        <v>225</v>
      </c>
      <c r="D189" s="340"/>
      <c r="E189" s="341"/>
      <c r="F189" s="318"/>
      <c r="G189" s="112" t="s">
        <v>578</v>
      </c>
      <c r="H189" s="121" t="s">
        <v>737</v>
      </c>
      <c r="I189" s="334"/>
      <c r="J189" s="166">
        <f>ROUND($J186*23/1000,0)</f>
        <v>1</v>
      </c>
      <c r="K189" s="199"/>
    </row>
    <row r="190" spans="1:11" ht="31.5" customHeight="1" x14ac:dyDescent="0.15">
      <c r="A190" s="108" t="s">
        <v>189</v>
      </c>
      <c r="B190" s="108">
        <v>8220</v>
      </c>
      <c r="C190" s="52" t="s">
        <v>793</v>
      </c>
      <c r="D190" s="340"/>
      <c r="E190" s="341"/>
      <c r="F190" s="318"/>
      <c r="G190" s="112" t="s">
        <v>750</v>
      </c>
      <c r="H190" s="121" t="s">
        <v>752</v>
      </c>
      <c r="I190" s="334"/>
      <c r="J190" s="166">
        <v>-1</v>
      </c>
      <c r="K190" s="199"/>
    </row>
    <row r="191" spans="1:11" ht="31.5" customHeight="1" x14ac:dyDescent="0.15">
      <c r="A191" s="108" t="s">
        <v>189</v>
      </c>
      <c r="B191" s="108">
        <v>9220</v>
      </c>
      <c r="C191" s="52" t="s">
        <v>794</v>
      </c>
      <c r="D191" s="340"/>
      <c r="E191" s="341"/>
      <c r="F191" s="318"/>
      <c r="G191" s="112" t="s">
        <v>755</v>
      </c>
      <c r="H191" s="121" t="s">
        <v>752</v>
      </c>
      <c r="I191" s="334"/>
      <c r="J191" s="166">
        <v>-1</v>
      </c>
      <c r="K191" s="199"/>
    </row>
    <row r="192" spans="1:11" s="171" customFormat="1" ht="31.5" customHeight="1" x14ac:dyDescent="0.15">
      <c r="A192" s="108" t="s">
        <v>189</v>
      </c>
      <c r="B192" s="108">
        <v>1467</v>
      </c>
      <c r="C192" s="52" t="s">
        <v>413</v>
      </c>
      <c r="D192" s="340"/>
      <c r="E192" s="341"/>
      <c r="F192" s="318"/>
      <c r="G192" s="325" t="s">
        <v>1037</v>
      </c>
      <c r="H192" s="324"/>
      <c r="I192" s="334"/>
      <c r="J192" s="166">
        <v>33</v>
      </c>
      <c r="K192" s="199"/>
    </row>
    <row r="193" spans="1:11" s="171" customFormat="1" ht="31.5" customHeight="1" x14ac:dyDescent="0.15">
      <c r="A193" s="108" t="s">
        <v>189</v>
      </c>
      <c r="B193" s="108">
        <v>1468</v>
      </c>
      <c r="C193" s="52" t="s">
        <v>414</v>
      </c>
      <c r="D193" s="340"/>
      <c r="E193" s="341"/>
      <c r="F193" s="318"/>
      <c r="G193" s="112" t="s">
        <v>574</v>
      </c>
      <c r="H193" s="121" t="s">
        <v>735</v>
      </c>
      <c r="I193" s="334"/>
      <c r="J193" s="166">
        <f>ROUND($J192*59/1000,0)</f>
        <v>2</v>
      </c>
      <c r="K193" s="199"/>
    </row>
    <row r="194" spans="1:11" s="171" customFormat="1" ht="31.5" customHeight="1" x14ac:dyDescent="0.15">
      <c r="A194" s="108" t="s">
        <v>189</v>
      </c>
      <c r="B194" s="108">
        <v>1469</v>
      </c>
      <c r="C194" s="52" t="s">
        <v>415</v>
      </c>
      <c r="D194" s="340"/>
      <c r="E194" s="341"/>
      <c r="F194" s="318"/>
      <c r="G194" s="112" t="s">
        <v>576</v>
      </c>
      <c r="H194" s="121" t="s">
        <v>736</v>
      </c>
      <c r="I194" s="334"/>
      <c r="J194" s="166">
        <f>ROUND($J192*43/1000,0)</f>
        <v>1</v>
      </c>
      <c r="K194" s="199"/>
    </row>
    <row r="195" spans="1:11" s="171" customFormat="1" ht="31.5" customHeight="1" x14ac:dyDescent="0.15">
      <c r="A195" s="108" t="s">
        <v>189</v>
      </c>
      <c r="B195" s="108">
        <v>1470</v>
      </c>
      <c r="C195" s="52" t="s">
        <v>416</v>
      </c>
      <c r="D195" s="340"/>
      <c r="E195" s="341"/>
      <c r="F195" s="318"/>
      <c r="G195" s="112" t="s">
        <v>578</v>
      </c>
      <c r="H195" s="121" t="s">
        <v>737</v>
      </c>
      <c r="I195" s="334"/>
      <c r="J195" s="166">
        <f>ROUND($J192*23/1000,0)</f>
        <v>1</v>
      </c>
      <c r="K195" s="199"/>
    </row>
    <row r="196" spans="1:11" s="171" customFormat="1" ht="31.5" customHeight="1" x14ac:dyDescent="0.15">
      <c r="A196" s="108" t="s">
        <v>189</v>
      </c>
      <c r="B196" s="108">
        <v>8320</v>
      </c>
      <c r="C196" s="52" t="s">
        <v>795</v>
      </c>
      <c r="D196" s="340"/>
      <c r="E196" s="341"/>
      <c r="F196" s="318"/>
      <c r="G196" s="112" t="s">
        <v>750</v>
      </c>
      <c r="H196" s="121" t="s">
        <v>752</v>
      </c>
      <c r="I196" s="334"/>
      <c r="J196" s="166">
        <v>-1</v>
      </c>
      <c r="K196" s="199"/>
    </row>
    <row r="197" spans="1:11" s="171" customFormat="1" ht="31.5" customHeight="1" x14ac:dyDescent="0.15">
      <c r="A197" s="108" t="s">
        <v>189</v>
      </c>
      <c r="B197" s="108">
        <v>9320</v>
      </c>
      <c r="C197" s="52" t="s">
        <v>796</v>
      </c>
      <c r="D197" s="340"/>
      <c r="E197" s="341"/>
      <c r="F197" s="319"/>
      <c r="G197" s="112" t="s">
        <v>755</v>
      </c>
      <c r="H197" s="121" t="s">
        <v>752</v>
      </c>
      <c r="I197" s="334"/>
      <c r="J197" s="166">
        <v>-1</v>
      </c>
      <c r="K197" s="200"/>
    </row>
    <row r="198" spans="1:11" ht="31.5" customHeight="1" x14ac:dyDescent="0.15">
      <c r="A198" s="108" t="s">
        <v>189</v>
      </c>
      <c r="B198" s="108">
        <v>1431</v>
      </c>
      <c r="C198" s="52" t="s">
        <v>140</v>
      </c>
      <c r="D198" s="340"/>
      <c r="E198" s="341"/>
      <c r="F198" s="198" t="s">
        <v>26</v>
      </c>
      <c r="G198" s="325" t="s">
        <v>570</v>
      </c>
      <c r="H198" s="324"/>
      <c r="I198" s="334"/>
      <c r="J198" s="166">
        <v>2535</v>
      </c>
      <c r="K198" s="198" t="s">
        <v>9</v>
      </c>
    </row>
    <row r="199" spans="1:11" ht="31.5" customHeight="1" x14ac:dyDescent="0.15">
      <c r="A199" s="108" t="s">
        <v>189</v>
      </c>
      <c r="B199" s="108">
        <v>1432</v>
      </c>
      <c r="C199" s="52" t="s">
        <v>226</v>
      </c>
      <c r="D199" s="340"/>
      <c r="E199" s="341"/>
      <c r="F199" s="199"/>
      <c r="G199" s="112" t="s">
        <v>574</v>
      </c>
      <c r="H199" s="121" t="s">
        <v>735</v>
      </c>
      <c r="I199" s="334"/>
      <c r="J199" s="166">
        <f>ROUND($J198*59/1000,0)</f>
        <v>150</v>
      </c>
      <c r="K199" s="199"/>
    </row>
    <row r="200" spans="1:11" ht="31.5" customHeight="1" x14ac:dyDescent="0.15">
      <c r="A200" s="108" t="s">
        <v>189</v>
      </c>
      <c r="B200" s="108">
        <v>1433</v>
      </c>
      <c r="C200" s="52" t="s">
        <v>227</v>
      </c>
      <c r="D200" s="340"/>
      <c r="E200" s="341"/>
      <c r="F200" s="199"/>
      <c r="G200" s="112" t="s">
        <v>576</v>
      </c>
      <c r="H200" s="121" t="s">
        <v>736</v>
      </c>
      <c r="I200" s="334"/>
      <c r="J200" s="166">
        <f>ROUND($J198*43/1000,0)</f>
        <v>109</v>
      </c>
      <c r="K200" s="199"/>
    </row>
    <row r="201" spans="1:11" ht="31.5" customHeight="1" x14ac:dyDescent="0.15">
      <c r="A201" s="108" t="s">
        <v>189</v>
      </c>
      <c r="B201" s="108">
        <v>1434</v>
      </c>
      <c r="C201" s="52" t="s">
        <v>228</v>
      </c>
      <c r="D201" s="340"/>
      <c r="E201" s="341"/>
      <c r="F201" s="199"/>
      <c r="G201" s="112" t="s">
        <v>578</v>
      </c>
      <c r="H201" s="121" t="s">
        <v>737</v>
      </c>
      <c r="I201" s="334"/>
      <c r="J201" s="166">
        <f>ROUND($J198*23/1000,0)</f>
        <v>58</v>
      </c>
      <c r="K201" s="199"/>
    </row>
    <row r="202" spans="1:11" ht="31.5" customHeight="1" x14ac:dyDescent="0.15">
      <c r="A202" s="108" t="s">
        <v>189</v>
      </c>
      <c r="B202" s="108">
        <v>1437</v>
      </c>
      <c r="C202" s="52" t="s">
        <v>297</v>
      </c>
      <c r="D202" s="340"/>
      <c r="E202" s="341"/>
      <c r="F202" s="199"/>
      <c r="G202" s="112" t="s">
        <v>738</v>
      </c>
      <c r="H202" s="121" t="s">
        <v>960</v>
      </c>
      <c r="I202" s="334"/>
      <c r="J202" s="166">
        <f>ROUND($J198*12/1000,0)</f>
        <v>30</v>
      </c>
      <c r="K202" s="199"/>
    </row>
    <row r="203" spans="1:11" ht="31.5" customHeight="1" x14ac:dyDescent="0.15">
      <c r="A203" s="108" t="s">
        <v>189</v>
      </c>
      <c r="B203" s="108">
        <v>1438</v>
      </c>
      <c r="C203" s="52" t="s">
        <v>298</v>
      </c>
      <c r="D203" s="340"/>
      <c r="E203" s="341"/>
      <c r="F203" s="199"/>
      <c r="G203" s="112" t="s">
        <v>739</v>
      </c>
      <c r="H203" s="121" t="s">
        <v>961</v>
      </c>
      <c r="I203" s="334"/>
      <c r="J203" s="166">
        <f>ROUND($J198*10/1000,0)</f>
        <v>25</v>
      </c>
      <c r="K203" s="199"/>
    </row>
    <row r="204" spans="1:11" ht="31.5" customHeight="1" x14ac:dyDescent="0.15">
      <c r="A204" s="108" t="s">
        <v>189</v>
      </c>
      <c r="B204" s="108">
        <v>8221</v>
      </c>
      <c r="C204" s="52" t="s">
        <v>797</v>
      </c>
      <c r="D204" s="340"/>
      <c r="E204" s="341"/>
      <c r="F204" s="199"/>
      <c r="G204" s="112" t="s">
        <v>750</v>
      </c>
      <c r="H204" s="121" t="s">
        <v>752</v>
      </c>
      <c r="I204" s="334"/>
      <c r="J204" s="166">
        <f>ROUND(-$J198*1/100,0)</f>
        <v>-25</v>
      </c>
      <c r="K204" s="199"/>
    </row>
    <row r="205" spans="1:11" ht="31.5" customHeight="1" x14ac:dyDescent="0.15">
      <c r="A205" s="108" t="s">
        <v>189</v>
      </c>
      <c r="B205" s="108">
        <v>9221</v>
      </c>
      <c r="C205" s="52" t="s">
        <v>798</v>
      </c>
      <c r="D205" s="340"/>
      <c r="E205" s="341"/>
      <c r="F205" s="199"/>
      <c r="G205" s="112" t="s">
        <v>755</v>
      </c>
      <c r="H205" s="121" t="s">
        <v>752</v>
      </c>
      <c r="I205" s="334"/>
      <c r="J205" s="166">
        <f>ROUND(-$J198*1/100,0)</f>
        <v>-25</v>
      </c>
      <c r="K205" s="199"/>
    </row>
    <row r="206" spans="1:11" ht="31.5" customHeight="1" x14ac:dyDescent="0.15">
      <c r="A206" s="108" t="s">
        <v>189</v>
      </c>
      <c r="B206" s="108">
        <v>1441</v>
      </c>
      <c r="C206" s="52" t="s">
        <v>229</v>
      </c>
      <c r="D206" s="340"/>
      <c r="E206" s="341"/>
      <c r="F206" s="199"/>
      <c r="G206" s="325" t="s">
        <v>1038</v>
      </c>
      <c r="H206" s="324"/>
      <c r="I206" s="334"/>
      <c r="J206" s="166">
        <v>2008</v>
      </c>
      <c r="K206" s="199"/>
    </row>
    <row r="207" spans="1:11" ht="31.5" customHeight="1" x14ac:dyDescent="0.15">
      <c r="A207" s="108" t="s">
        <v>189</v>
      </c>
      <c r="B207" s="108">
        <v>1442</v>
      </c>
      <c r="C207" s="52" t="s">
        <v>230</v>
      </c>
      <c r="D207" s="340"/>
      <c r="E207" s="341"/>
      <c r="F207" s="199"/>
      <c r="G207" s="112" t="s">
        <v>574</v>
      </c>
      <c r="H207" s="121" t="s">
        <v>735</v>
      </c>
      <c r="I207" s="334"/>
      <c r="J207" s="166">
        <f>ROUND($J206*59/1000,0)</f>
        <v>118</v>
      </c>
      <c r="K207" s="199"/>
    </row>
    <row r="208" spans="1:11" ht="31.5" customHeight="1" x14ac:dyDescent="0.15">
      <c r="A208" s="108" t="s">
        <v>189</v>
      </c>
      <c r="B208" s="108">
        <v>1443</v>
      </c>
      <c r="C208" s="52" t="s">
        <v>231</v>
      </c>
      <c r="D208" s="340"/>
      <c r="E208" s="341"/>
      <c r="F208" s="199"/>
      <c r="G208" s="112" t="s">
        <v>576</v>
      </c>
      <c r="H208" s="121" t="s">
        <v>736</v>
      </c>
      <c r="I208" s="334"/>
      <c r="J208" s="166">
        <f>ROUND($J206*43/1000,0)</f>
        <v>86</v>
      </c>
      <c r="K208" s="199"/>
    </row>
    <row r="209" spans="1:11" ht="31.5" customHeight="1" x14ac:dyDescent="0.15">
      <c r="A209" s="108" t="s">
        <v>189</v>
      </c>
      <c r="B209" s="108">
        <v>1444</v>
      </c>
      <c r="C209" s="52" t="s">
        <v>232</v>
      </c>
      <c r="D209" s="340"/>
      <c r="E209" s="341"/>
      <c r="F209" s="199"/>
      <c r="G209" s="112" t="s">
        <v>578</v>
      </c>
      <c r="H209" s="121" t="s">
        <v>737</v>
      </c>
      <c r="I209" s="334"/>
      <c r="J209" s="166">
        <f>ROUND($J206*23/1000,0)</f>
        <v>46</v>
      </c>
      <c r="K209" s="199"/>
    </row>
    <row r="210" spans="1:11" ht="31.5" customHeight="1" x14ac:dyDescent="0.15">
      <c r="A210" s="108" t="s">
        <v>189</v>
      </c>
      <c r="B210" s="108">
        <v>1447</v>
      </c>
      <c r="C210" s="52" t="s">
        <v>299</v>
      </c>
      <c r="D210" s="340"/>
      <c r="E210" s="341"/>
      <c r="F210" s="199"/>
      <c r="G210" s="112" t="s">
        <v>738</v>
      </c>
      <c r="H210" s="121" t="s">
        <v>960</v>
      </c>
      <c r="I210" s="334"/>
      <c r="J210" s="166">
        <f>ROUND($J206*12/1000,0)</f>
        <v>24</v>
      </c>
      <c r="K210" s="199"/>
    </row>
    <row r="211" spans="1:11" ht="31.5" customHeight="1" x14ac:dyDescent="0.15">
      <c r="A211" s="108" t="s">
        <v>189</v>
      </c>
      <c r="B211" s="108">
        <v>1448</v>
      </c>
      <c r="C211" s="52" t="s">
        <v>300</v>
      </c>
      <c r="D211" s="340"/>
      <c r="E211" s="341"/>
      <c r="F211" s="199"/>
      <c r="G211" s="112" t="s">
        <v>739</v>
      </c>
      <c r="H211" s="121" t="s">
        <v>961</v>
      </c>
      <c r="I211" s="334"/>
      <c r="J211" s="166">
        <f>ROUND($J206*10/1000,0)</f>
        <v>20</v>
      </c>
      <c r="K211" s="199"/>
    </row>
    <row r="212" spans="1:11" ht="31.5" customHeight="1" x14ac:dyDescent="0.15">
      <c r="A212" s="108" t="s">
        <v>189</v>
      </c>
      <c r="B212" s="108">
        <v>8321</v>
      </c>
      <c r="C212" s="52" t="s">
        <v>799</v>
      </c>
      <c r="D212" s="340"/>
      <c r="E212" s="341"/>
      <c r="F212" s="199"/>
      <c r="G212" s="112" t="s">
        <v>750</v>
      </c>
      <c r="H212" s="121" t="s">
        <v>752</v>
      </c>
      <c r="I212" s="334"/>
      <c r="J212" s="166">
        <f>ROUND(-$J206*1/100,0)</f>
        <v>-20</v>
      </c>
      <c r="K212" s="199"/>
    </row>
    <row r="213" spans="1:11" ht="31.5" customHeight="1" x14ac:dyDescent="0.15">
      <c r="A213" s="108" t="s">
        <v>189</v>
      </c>
      <c r="B213" s="108">
        <v>9321</v>
      </c>
      <c r="C213" s="52" t="s">
        <v>800</v>
      </c>
      <c r="D213" s="340"/>
      <c r="E213" s="341"/>
      <c r="F213" s="200"/>
      <c r="G213" s="112" t="s">
        <v>755</v>
      </c>
      <c r="H213" s="121" t="s">
        <v>752</v>
      </c>
      <c r="I213" s="334"/>
      <c r="J213" s="166">
        <f>ROUND(-$J206*1/100,0)</f>
        <v>-20</v>
      </c>
      <c r="K213" s="200"/>
    </row>
    <row r="214" spans="1:11" ht="31.5" customHeight="1" x14ac:dyDescent="0.15">
      <c r="A214" s="108" t="s">
        <v>189</v>
      </c>
      <c r="B214" s="108">
        <v>1451</v>
      </c>
      <c r="C214" s="52" t="s">
        <v>141</v>
      </c>
      <c r="D214" s="340"/>
      <c r="E214" s="341"/>
      <c r="F214" s="317" t="s">
        <v>741</v>
      </c>
      <c r="G214" s="325" t="s">
        <v>571</v>
      </c>
      <c r="H214" s="324"/>
      <c r="I214" s="334"/>
      <c r="J214" s="166">
        <v>83</v>
      </c>
      <c r="K214" s="198" t="s">
        <v>10</v>
      </c>
    </row>
    <row r="215" spans="1:11" ht="31.5" customHeight="1" x14ac:dyDescent="0.15">
      <c r="A215" s="108" t="s">
        <v>189</v>
      </c>
      <c r="B215" s="108">
        <v>1452</v>
      </c>
      <c r="C215" s="52" t="s">
        <v>233</v>
      </c>
      <c r="D215" s="340"/>
      <c r="E215" s="341"/>
      <c r="F215" s="199"/>
      <c r="G215" s="112" t="s">
        <v>574</v>
      </c>
      <c r="H215" s="121" t="s">
        <v>735</v>
      </c>
      <c r="I215" s="334"/>
      <c r="J215" s="166">
        <f>ROUND($J214*59/1000,0)</f>
        <v>5</v>
      </c>
      <c r="K215" s="199"/>
    </row>
    <row r="216" spans="1:11" ht="31.5" customHeight="1" x14ac:dyDescent="0.15">
      <c r="A216" s="108" t="s">
        <v>189</v>
      </c>
      <c r="B216" s="108">
        <v>1453</v>
      </c>
      <c r="C216" s="52" t="s">
        <v>234</v>
      </c>
      <c r="D216" s="340"/>
      <c r="E216" s="341"/>
      <c r="F216" s="199"/>
      <c r="G216" s="112" t="s">
        <v>576</v>
      </c>
      <c r="H216" s="121" t="s">
        <v>736</v>
      </c>
      <c r="I216" s="334"/>
      <c r="J216" s="166">
        <f>ROUND($J214*43/1000,0)</f>
        <v>4</v>
      </c>
      <c r="K216" s="199"/>
    </row>
    <row r="217" spans="1:11" ht="31.5" customHeight="1" x14ac:dyDescent="0.15">
      <c r="A217" s="108" t="s">
        <v>189</v>
      </c>
      <c r="B217" s="108">
        <v>1454</v>
      </c>
      <c r="C217" s="52" t="s">
        <v>235</v>
      </c>
      <c r="D217" s="340"/>
      <c r="E217" s="341"/>
      <c r="F217" s="199"/>
      <c r="G217" s="112" t="s">
        <v>578</v>
      </c>
      <c r="H217" s="121" t="s">
        <v>737</v>
      </c>
      <c r="I217" s="334"/>
      <c r="J217" s="166">
        <f>ROUND($J214*23/1000,0)</f>
        <v>2</v>
      </c>
      <c r="K217" s="199"/>
    </row>
    <row r="218" spans="1:11" ht="31.5" customHeight="1" x14ac:dyDescent="0.15">
      <c r="A218" s="108" t="s">
        <v>189</v>
      </c>
      <c r="B218" s="108">
        <v>1457</v>
      </c>
      <c r="C218" s="52" t="s">
        <v>301</v>
      </c>
      <c r="D218" s="340"/>
      <c r="E218" s="341"/>
      <c r="F218" s="199"/>
      <c r="G218" s="112" t="s">
        <v>738</v>
      </c>
      <c r="H218" s="121" t="s">
        <v>960</v>
      </c>
      <c r="I218" s="334"/>
      <c r="J218" s="166">
        <f>ROUND($J214*12/1000,0)</f>
        <v>1</v>
      </c>
      <c r="K218" s="199"/>
    </row>
    <row r="219" spans="1:11" ht="31.5" customHeight="1" x14ac:dyDescent="0.15">
      <c r="A219" s="108" t="s">
        <v>189</v>
      </c>
      <c r="B219" s="108">
        <v>1458</v>
      </c>
      <c r="C219" s="52" t="s">
        <v>302</v>
      </c>
      <c r="D219" s="340"/>
      <c r="E219" s="341"/>
      <c r="F219" s="199"/>
      <c r="G219" s="112" t="s">
        <v>739</v>
      </c>
      <c r="H219" s="121" t="s">
        <v>961</v>
      </c>
      <c r="I219" s="334"/>
      <c r="J219" s="166">
        <f>ROUND($J214*10/1000,0)</f>
        <v>1</v>
      </c>
      <c r="K219" s="199"/>
    </row>
    <row r="220" spans="1:11" ht="31.5" customHeight="1" x14ac:dyDescent="0.15">
      <c r="A220" s="108" t="s">
        <v>189</v>
      </c>
      <c r="B220" s="108">
        <v>8222</v>
      </c>
      <c r="C220" s="52" t="s">
        <v>801</v>
      </c>
      <c r="D220" s="340"/>
      <c r="E220" s="341"/>
      <c r="F220" s="199"/>
      <c r="G220" s="112" t="s">
        <v>750</v>
      </c>
      <c r="H220" s="121" t="s">
        <v>752</v>
      </c>
      <c r="I220" s="334"/>
      <c r="J220" s="166">
        <f>ROUND(-$J214*1/100,0)</f>
        <v>-1</v>
      </c>
      <c r="K220" s="199"/>
    </row>
    <row r="221" spans="1:11" ht="31.5" customHeight="1" x14ac:dyDescent="0.15">
      <c r="A221" s="108" t="s">
        <v>189</v>
      </c>
      <c r="B221" s="108">
        <v>9222</v>
      </c>
      <c r="C221" s="52" t="s">
        <v>802</v>
      </c>
      <c r="D221" s="340"/>
      <c r="E221" s="341"/>
      <c r="F221" s="199"/>
      <c r="G221" s="112" t="s">
        <v>755</v>
      </c>
      <c r="H221" s="121" t="s">
        <v>752</v>
      </c>
      <c r="I221" s="334"/>
      <c r="J221" s="166">
        <f>ROUND(-$J214*1/100,0)</f>
        <v>-1</v>
      </c>
      <c r="K221" s="199"/>
    </row>
    <row r="222" spans="1:11" ht="31.5" customHeight="1" x14ac:dyDescent="0.15">
      <c r="A222" s="108" t="s">
        <v>189</v>
      </c>
      <c r="B222" s="108">
        <v>1459</v>
      </c>
      <c r="C222" s="52" t="s">
        <v>365</v>
      </c>
      <c r="D222" s="340"/>
      <c r="E222" s="341"/>
      <c r="F222" s="199"/>
      <c r="G222" s="325" t="s">
        <v>1039</v>
      </c>
      <c r="H222" s="324"/>
      <c r="I222" s="334"/>
      <c r="J222" s="166">
        <v>66</v>
      </c>
      <c r="K222" s="199"/>
    </row>
    <row r="223" spans="1:11" ht="31.5" customHeight="1" x14ac:dyDescent="0.15">
      <c r="A223" s="108" t="s">
        <v>189</v>
      </c>
      <c r="B223" s="108">
        <v>1460</v>
      </c>
      <c r="C223" s="52" t="s">
        <v>366</v>
      </c>
      <c r="D223" s="340"/>
      <c r="E223" s="341"/>
      <c r="F223" s="199"/>
      <c r="G223" s="112" t="s">
        <v>574</v>
      </c>
      <c r="H223" s="121" t="s">
        <v>735</v>
      </c>
      <c r="I223" s="334"/>
      <c r="J223" s="166">
        <f>ROUND($J222*59/1000,0)</f>
        <v>4</v>
      </c>
      <c r="K223" s="199"/>
    </row>
    <row r="224" spans="1:11" ht="31.5" customHeight="1" x14ac:dyDescent="0.15">
      <c r="A224" s="108" t="s">
        <v>189</v>
      </c>
      <c r="B224" s="108">
        <v>1461</v>
      </c>
      <c r="C224" s="52" t="s">
        <v>367</v>
      </c>
      <c r="D224" s="340"/>
      <c r="E224" s="341"/>
      <c r="F224" s="199"/>
      <c r="G224" s="112" t="s">
        <v>576</v>
      </c>
      <c r="H224" s="121" t="s">
        <v>736</v>
      </c>
      <c r="I224" s="334"/>
      <c r="J224" s="166">
        <f>ROUND($J222*43/1000,0)</f>
        <v>3</v>
      </c>
      <c r="K224" s="199"/>
    </row>
    <row r="225" spans="1:11" ht="31.5" customHeight="1" x14ac:dyDescent="0.15">
      <c r="A225" s="108" t="s">
        <v>189</v>
      </c>
      <c r="B225" s="108">
        <v>1462</v>
      </c>
      <c r="C225" s="52" t="s">
        <v>368</v>
      </c>
      <c r="D225" s="340"/>
      <c r="E225" s="341"/>
      <c r="F225" s="199"/>
      <c r="G225" s="112" t="s">
        <v>578</v>
      </c>
      <c r="H225" s="121" t="s">
        <v>737</v>
      </c>
      <c r="I225" s="334"/>
      <c r="J225" s="166">
        <f>ROUND($J222*23/1000,0)</f>
        <v>2</v>
      </c>
      <c r="K225" s="199"/>
    </row>
    <row r="226" spans="1:11" ht="31.5" customHeight="1" x14ac:dyDescent="0.15">
      <c r="A226" s="108" t="s">
        <v>189</v>
      </c>
      <c r="B226" s="108">
        <v>1465</v>
      </c>
      <c r="C226" s="52" t="s">
        <v>369</v>
      </c>
      <c r="D226" s="340"/>
      <c r="E226" s="341"/>
      <c r="F226" s="199"/>
      <c r="G226" s="112" t="s">
        <v>738</v>
      </c>
      <c r="H226" s="121" t="s">
        <v>960</v>
      </c>
      <c r="I226" s="334"/>
      <c r="J226" s="166">
        <f>ROUND($J222*12/1000,0)</f>
        <v>1</v>
      </c>
      <c r="K226" s="199"/>
    </row>
    <row r="227" spans="1:11" ht="31.5" customHeight="1" x14ac:dyDescent="0.15">
      <c r="A227" s="108" t="s">
        <v>189</v>
      </c>
      <c r="B227" s="108">
        <v>1466</v>
      </c>
      <c r="C227" s="52" t="s">
        <v>370</v>
      </c>
      <c r="D227" s="340"/>
      <c r="E227" s="341"/>
      <c r="F227" s="199"/>
      <c r="G227" s="112" t="s">
        <v>739</v>
      </c>
      <c r="H227" s="121" t="s">
        <v>961</v>
      </c>
      <c r="I227" s="334"/>
      <c r="J227" s="166">
        <f>ROUND($J222*10/1000,0)</f>
        <v>1</v>
      </c>
      <c r="K227" s="199"/>
    </row>
    <row r="228" spans="1:11" ht="31.5" customHeight="1" x14ac:dyDescent="0.15">
      <c r="A228" s="108" t="s">
        <v>189</v>
      </c>
      <c r="B228" s="108">
        <v>8322</v>
      </c>
      <c r="C228" s="52" t="s">
        <v>803</v>
      </c>
      <c r="D228" s="340"/>
      <c r="E228" s="341"/>
      <c r="F228" s="199"/>
      <c r="G228" s="112" t="s">
        <v>750</v>
      </c>
      <c r="H228" s="121" t="s">
        <v>752</v>
      </c>
      <c r="I228" s="334"/>
      <c r="J228" s="166">
        <f>ROUND(-$J222*1/100,0)</f>
        <v>-1</v>
      </c>
      <c r="K228" s="199"/>
    </row>
    <row r="229" spans="1:11" ht="31.5" customHeight="1" x14ac:dyDescent="0.15">
      <c r="A229" s="108" t="s">
        <v>189</v>
      </c>
      <c r="B229" s="108">
        <v>9322</v>
      </c>
      <c r="C229" s="52" t="s">
        <v>804</v>
      </c>
      <c r="D229" s="342"/>
      <c r="E229" s="343"/>
      <c r="F229" s="200"/>
      <c r="G229" s="112" t="s">
        <v>755</v>
      </c>
      <c r="H229" s="121" t="s">
        <v>752</v>
      </c>
      <c r="I229" s="334"/>
      <c r="J229" s="166">
        <f>ROUND(-$J222*1/100,0)</f>
        <v>-1</v>
      </c>
      <c r="K229" s="200"/>
    </row>
    <row r="230" spans="1:11" s="107" customFormat="1" ht="31.5" customHeight="1" x14ac:dyDescent="0.15">
      <c r="A230" s="108" t="s">
        <v>189</v>
      </c>
      <c r="B230" s="108">
        <v>1481</v>
      </c>
      <c r="C230" s="52" t="s">
        <v>447</v>
      </c>
      <c r="D230" s="334" t="s">
        <v>445</v>
      </c>
      <c r="E230" s="334"/>
      <c r="F230" s="334"/>
      <c r="G230" s="202" t="s">
        <v>583</v>
      </c>
      <c r="H230" s="335" t="s">
        <v>740</v>
      </c>
      <c r="I230" s="334"/>
      <c r="J230" s="166">
        <v>14</v>
      </c>
      <c r="K230" s="194" t="s">
        <v>364</v>
      </c>
    </row>
    <row r="231" spans="1:11" s="107" customFormat="1" ht="31.5" customHeight="1" x14ac:dyDescent="0.15">
      <c r="A231" s="108" t="s">
        <v>189</v>
      </c>
      <c r="B231" s="108">
        <v>1482</v>
      </c>
      <c r="C231" s="52" t="s">
        <v>448</v>
      </c>
      <c r="D231" s="334"/>
      <c r="E231" s="334"/>
      <c r="F231" s="334"/>
      <c r="G231" s="202"/>
      <c r="H231" s="336"/>
      <c r="I231" s="334"/>
      <c r="J231" s="166">
        <v>11</v>
      </c>
      <c r="K231" s="194"/>
    </row>
    <row r="232" spans="1:11" s="107" customFormat="1" ht="31.5" customHeight="1" x14ac:dyDescent="0.15">
      <c r="A232" s="108" t="s">
        <v>189</v>
      </c>
      <c r="B232" s="108">
        <v>1483</v>
      </c>
      <c r="C232" s="52" t="s">
        <v>449</v>
      </c>
      <c r="D232" s="334"/>
      <c r="E232" s="334"/>
      <c r="F232" s="334"/>
      <c r="G232" s="202"/>
      <c r="H232" s="336"/>
      <c r="I232" s="334"/>
      <c r="J232" s="166">
        <v>1</v>
      </c>
      <c r="K232" s="194" t="s">
        <v>446</v>
      </c>
    </row>
    <row r="233" spans="1:11" s="107" customFormat="1" ht="31.5" customHeight="1" x14ac:dyDescent="0.15">
      <c r="A233" s="108" t="s">
        <v>189</v>
      </c>
      <c r="B233" s="108">
        <v>1484</v>
      </c>
      <c r="C233" s="52" t="s">
        <v>450</v>
      </c>
      <c r="D233" s="334"/>
      <c r="E233" s="334"/>
      <c r="F233" s="334"/>
      <c r="G233" s="202"/>
      <c r="H233" s="336"/>
      <c r="I233" s="334"/>
      <c r="J233" s="166">
        <v>1</v>
      </c>
      <c r="K233" s="194"/>
    </row>
    <row r="234" spans="1:11" s="107" customFormat="1" ht="31.5" customHeight="1" x14ac:dyDescent="0.15">
      <c r="A234" s="108" t="s">
        <v>189</v>
      </c>
      <c r="B234" s="108">
        <v>1485</v>
      </c>
      <c r="C234" s="52" t="s">
        <v>453</v>
      </c>
      <c r="D234" s="334"/>
      <c r="E234" s="334"/>
      <c r="F234" s="334"/>
      <c r="G234" s="202"/>
      <c r="H234" s="336"/>
      <c r="I234" s="334"/>
      <c r="J234" s="166">
        <v>28</v>
      </c>
      <c r="K234" s="194" t="s">
        <v>364</v>
      </c>
    </row>
    <row r="235" spans="1:11" s="107" customFormat="1" ht="31.5" customHeight="1" x14ac:dyDescent="0.15">
      <c r="A235" s="108" t="s">
        <v>189</v>
      </c>
      <c r="B235" s="108">
        <v>1486</v>
      </c>
      <c r="C235" s="52" t="s">
        <v>451</v>
      </c>
      <c r="D235" s="334"/>
      <c r="E235" s="334"/>
      <c r="F235" s="334"/>
      <c r="G235" s="202"/>
      <c r="H235" s="336"/>
      <c r="I235" s="334"/>
      <c r="J235" s="166">
        <v>22</v>
      </c>
      <c r="K235" s="194"/>
    </row>
    <row r="236" spans="1:11" s="107" customFormat="1" ht="31.5" customHeight="1" x14ac:dyDescent="0.15">
      <c r="A236" s="108" t="s">
        <v>189</v>
      </c>
      <c r="B236" s="108">
        <v>1487</v>
      </c>
      <c r="C236" s="52" t="s">
        <v>452</v>
      </c>
      <c r="D236" s="334"/>
      <c r="E236" s="334"/>
      <c r="F236" s="334"/>
      <c r="G236" s="202"/>
      <c r="H236" s="336"/>
      <c r="I236" s="334"/>
      <c r="J236" s="166">
        <v>1</v>
      </c>
      <c r="K236" s="194" t="s">
        <v>446</v>
      </c>
    </row>
    <row r="237" spans="1:11" s="107" customFormat="1" ht="31.5" customHeight="1" x14ac:dyDescent="0.15">
      <c r="A237" s="108" t="s">
        <v>189</v>
      </c>
      <c r="B237" s="108">
        <v>1488</v>
      </c>
      <c r="C237" s="52" t="s">
        <v>454</v>
      </c>
      <c r="D237" s="334"/>
      <c r="E237" s="334"/>
      <c r="F237" s="334"/>
      <c r="G237" s="202"/>
      <c r="H237" s="337"/>
      <c r="I237" s="334"/>
      <c r="J237" s="166">
        <v>1</v>
      </c>
      <c r="K237" s="194"/>
    </row>
    <row r="238" spans="1:11" ht="31.5" customHeight="1" x14ac:dyDescent="0.15">
      <c r="A238" s="35" t="s">
        <v>731</v>
      </c>
      <c r="B238" s="44"/>
      <c r="C238" s="37"/>
      <c r="D238" s="38"/>
      <c r="E238" s="38"/>
      <c r="F238" s="74"/>
      <c r="G238" s="40"/>
      <c r="H238" s="40"/>
      <c r="I238" s="105"/>
      <c r="J238" s="187"/>
      <c r="K238" s="74"/>
    </row>
    <row r="239" spans="1:11" ht="31.5" customHeight="1" x14ac:dyDescent="0.15">
      <c r="A239" s="35"/>
      <c r="B239" s="44"/>
      <c r="C239" s="37"/>
      <c r="D239" s="38"/>
      <c r="E239" s="38"/>
      <c r="F239" s="74"/>
      <c r="G239" s="40"/>
      <c r="H239" s="40"/>
      <c r="I239" s="105"/>
      <c r="J239" s="187"/>
      <c r="K239" s="74"/>
    </row>
  </sheetData>
  <mergeCells count="112">
    <mergeCell ref="A2:B2"/>
    <mergeCell ref="C2:C3"/>
    <mergeCell ref="D2:I3"/>
    <mergeCell ref="J2:J3"/>
    <mergeCell ref="K2:K3"/>
    <mergeCell ref="A4:K4"/>
    <mergeCell ref="D5:E75"/>
    <mergeCell ref="F5:F22"/>
    <mergeCell ref="G5:I5"/>
    <mergeCell ref="K5:K22"/>
    <mergeCell ref="G14:I14"/>
    <mergeCell ref="F23:F39"/>
    <mergeCell ref="G23:I23"/>
    <mergeCell ref="K23:K39"/>
    <mergeCell ref="G32:I32"/>
    <mergeCell ref="F40:F57"/>
    <mergeCell ref="G40:I40"/>
    <mergeCell ref="K40:K57"/>
    <mergeCell ref="G49:I49"/>
    <mergeCell ref="F58:F75"/>
    <mergeCell ref="G58:I58"/>
    <mergeCell ref="K58:K75"/>
    <mergeCell ref="G67:I67"/>
    <mergeCell ref="G80:I80"/>
    <mergeCell ref="K77:K91"/>
    <mergeCell ref="D81:D82"/>
    <mergeCell ref="E81:F81"/>
    <mergeCell ref="G81:I81"/>
    <mergeCell ref="E82:F82"/>
    <mergeCell ref="G82:I82"/>
    <mergeCell ref="D76:F76"/>
    <mergeCell ref="G76:I76"/>
    <mergeCell ref="D77:F77"/>
    <mergeCell ref="G77:I77"/>
    <mergeCell ref="D78:F78"/>
    <mergeCell ref="G78:I78"/>
    <mergeCell ref="D79:F79"/>
    <mergeCell ref="G79:I79"/>
    <mergeCell ref="D80:F80"/>
    <mergeCell ref="D83:F83"/>
    <mergeCell ref="G83:I83"/>
    <mergeCell ref="D84:E89"/>
    <mergeCell ref="F84:F85"/>
    <mergeCell ref="F86:F87"/>
    <mergeCell ref="F88:F89"/>
    <mergeCell ref="D90:F91"/>
    <mergeCell ref="G90:I90"/>
    <mergeCell ref="G91:I91"/>
    <mergeCell ref="D92:F93"/>
    <mergeCell ref="K92:K93"/>
    <mergeCell ref="D94:F94"/>
    <mergeCell ref="G94:I94"/>
    <mergeCell ref="A96:B96"/>
    <mergeCell ref="C96:C97"/>
    <mergeCell ref="D96:I97"/>
    <mergeCell ref="J96:J97"/>
    <mergeCell ref="K96:K97"/>
    <mergeCell ref="D98:E157"/>
    <mergeCell ref="F98:F113"/>
    <mergeCell ref="G98:H98"/>
    <mergeCell ref="I98:I165"/>
    <mergeCell ref="K98:K113"/>
    <mergeCell ref="G106:H106"/>
    <mergeCell ref="F114:F125"/>
    <mergeCell ref="G114:H114"/>
    <mergeCell ref="K114:K125"/>
    <mergeCell ref="G120:H120"/>
    <mergeCell ref="F126:F141"/>
    <mergeCell ref="G126:H126"/>
    <mergeCell ref="K126:K141"/>
    <mergeCell ref="G134:H134"/>
    <mergeCell ref="F142:F157"/>
    <mergeCell ref="G142:H142"/>
    <mergeCell ref="K142:K157"/>
    <mergeCell ref="G150:H150"/>
    <mergeCell ref="G192:H192"/>
    <mergeCell ref="A168:B168"/>
    <mergeCell ref="C168:C169"/>
    <mergeCell ref="D168:I169"/>
    <mergeCell ref="J168:J169"/>
    <mergeCell ref="K168:K169"/>
    <mergeCell ref="D158:F165"/>
    <mergeCell ref="G158:G165"/>
    <mergeCell ref="H158:H165"/>
    <mergeCell ref="K158:K159"/>
    <mergeCell ref="K160:K161"/>
    <mergeCell ref="K162:K163"/>
    <mergeCell ref="K164:K165"/>
    <mergeCell ref="D230:F237"/>
    <mergeCell ref="G230:G237"/>
    <mergeCell ref="H230:H237"/>
    <mergeCell ref="K230:K231"/>
    <mergeCell ref="K232:K233"/>
    <mergeCell ref="K234:K235"/>
    <mergeCell ref="K236:K237"/>
    <mergeCell ref="F198:F213"/>
    <mergeCell ref="G198:H198"/>
    <mergeCell ref="K198:K213"/>
    <mergeCell ref="G206:H206"/>
    <mergeCell ref="F214:F229"/>
    <mergeCell ref="G214:H214"/>
    <mergeCell ref="K214:K229"/>
    <mergeCell ref="G222:H222"/>
    <mergeCell ref="D170:E229"/>
    <mergeCell ref="F170:F185"/>
    <mergeCell ref="G170:H170"/>
    <mergeCell ref="I170:I237"/>
    <mergeCell ref="K170:K185"/>
    <mergeCell ref="G178:H178"/>
    <mergeCell ref="F186:F197"/>
    <mergeCell ref="G186:H186"/>
    <mergeCell ref="K186:K197"/>
  </mergeCells>
  <phoneticPr fontId="12"/>
  <pageMargins left="0.70866141732283472" right="0.70866141732283472" top="0.74803149606299213" bottom="0.74803149606299213" header="0.31496062992125984" footer="0.31496062992125984"/>
  <pageSetup paperSize="9" scale="22" fitToHeight="0" orientation="portrait" r:id="rId1"/>
  <rowBreaks count="2" manualBreakCount="2">
    <brk id="94" max="16383" man="1"/>
    <brk id="16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L239"/>
  <sheetViews>
    <sheetView view="pageBreakPreview" zoomScale="50" zoomScaleNormal="25" zoomScaleSheetLayoutView="50" workbookViewId="0">
      <selection activeCell="C18" sqref="C18"/>
    </sheetView>
  </sheetViews>
  <sheetFormatPr defaultRowHeight="18.75" x14ac:dyDescent="0.15"/>
  <cols>
    <col min="1" max="2" width="17.5" style="32" customWidth="1"/>
    <col min="3" max="3" width="98.375" style="32" customWidth="1"/>
    <col min="4" max="4" width="32.875" style="33" customWidth="1"/>
    <col min="5" max="5" width="16.125" style="33" customWidth="1"/>
    <col min="6" max="6" width="45.75" style="33" customWidth="1"/>
    <col min="7" max="7" width="56.75" style="43" customWidth="1"/>
    <col min="8" max="8" width="40.25" style="43" customWidth="1"/>
    <col min="9" max="9" width="43.75" style="57" customWidth="1"/>
    <col min="10" max="10" width="17.5" style="42" customWidth="1"/>
    <col min="11" max="11" width="17.5" style="32" customWidth="1"/>
    <col min="12" max="12" width="9" style="179"/>
    <col min="13" max="13" width="1.5" style="179" customWidth="1"/>
    <col min="14" max="14" width="9" style="179" hidden="1" customWidth="1"/>
    <col min="15" max="18" width="9" style="179"/>
    <col min="19" max="19" width="4.375" style="179" customWidth="1"/>
    <col min="20" max="38" width="9" style="179" hidden="1" customWidth="1"/>
    <col min="39" max="16384" width="9" style="179"/>
  </cols>
  <sheetData>
    <row r="1" spans="1:11" ht="31.5" customHeight="1" x14ac:dyDescent="0.15">
      <c r="A1" s="35" t="s">
        <v>178</v>
      </c>
      <c r="B1" s="33"/>
      <c r="J1" s="41"/>
      <c r="K1" s="33"/>
    </row>
    <row r="2" spans="1:11" ht="31.5" customHeight="1" x14ac:dyDescent="0.15">
      <c r="A2" s="222" t="s">
        <v>2</v>
      </c>
      <c r="B2" s="222"/>
      <c r="C2" s="322" t="s">
        <v>3</v>
      </c>
      <c r="D2" s="222" t="s">
        <v>4</v>
      </c>
      <c r="E2" s="222"/>
      <c r="F2" s="222"/>
      <c r="G2" s="222"/>
      <c r="H2" s="222"/>
      <c r="I2" s="222"/>
      <c r="J2" s="320" t="s">
        <v>1025</v>
      </c>
      <c r="K2" s="222" t="s">
        <v>8</v>
      </c>
    </row>
    <row r="3" spans="1:11" ht="31.5" customHeight="1" x14ac:dyDescent="0.15">
      <c r="A3" s="117" t="s">
        <v>0</v>
      </c>
      <c r="B3" s="117" t="s">
        <v>1</v>
      </c>
      <c r="C3" s="323"/>
      <c r="D3" s="222"/>
      <c r="E3" s="222"/>
      <c r="F3" s="222"/>
      <c r="G3" s="222"/>
      <c r="H3" s="222"/>
      <c r="I3" s="222"/>
      <c r="J3" s="321"/>
      <c r="K3" s="222"/>
    </row>
    <row r="4" spans="1:11" ht="31.5" customHeight="1" x14ac:dyDescent="0.15">
      <c r="A4" s="283" t="s">
        <v>391</v>
      </c>
      <c r="B4" s="284"/>
      <c r="C4" s="284"/>
      <c r="D4" s="284"/>
      <c r="E4" s="284"/>
      <c r="F4" s="285"/>
      <c r="G4" s="284"/>
      <c r="H4" s="284"/>
      <c r="I4" s="284"/>
      <c r="J4" s="285"/>
      <c r="K4" s="364"/>
    </row>
    <row r="5" spans="1:11" ht="31.5" customHeight="1" x14ac:dyDescent="0.15">
      <c r="A5" s="108" t="s">
        <v>180</v>
      </c>
      <c r="B5" s="108" t="s">
        <v>805</v>
      </c>
      <c r="C5" s="52" t="s">
        <v>154</v>
      </c>
      <c r="D5" s="338" t="s">
        <v>503</v>
      </c>
      <c r="E5" s="365"/>
      <c r="F5" s="198" t="s">
        <v>24</v>
      </c>
      <c r="G5" s="363" t="s">
        <v>734</v>
      </c>
      <c r="H5" s="363"/>
      <c r="I5" s="363"/>
      <c r="J5" s="166">
        <v>1798</v>
      </c>
      <c r="K5" s="198" t="s">
        <v>9</v>
      </c>
    </row>
    <row r="6" spans="1:11" ht="31.5" customHeight="1" x14ac:dyDescent="0.15">
      <c r="A6" s="108" t="s">
        <v>180</v>
      </c>
      <c r="B6" s="108" t="s">
        <v>806</v>
      </c>
      <c r="C6" s="52" t="s">
        <v>182</v>
      </c>
      <c r="D6" s="340"/>
      <c r="E6" s="366"/>
      <c r="F6" s="199"/>
      <c r="G6" s="112" t="s">
        <v>574</v>
      </c>
      <c r="H6" s="113"/>
      <c r="I6" s="121" t="s">
        <v>735</v>
      </c>
      <c r="J6" s="166">
        <f>ROUND($J5*59/1000,0)</f>
        <v>106</v>
      </c>
      <c r="K6" s="199"/>
    </row>
    <row r="7" spans="1:11" ht="31.5" customHeight="1" x14ac:dyDescent="0.15">
      <c r="A7" s="108" t="s">
        <v>189</v>
      </c>
      <c r="B7" s="108" t="s">
        <v>807</v>
      </c>
      <c r="C7" s="52" t="s">
        <v>183</v>
      </c>
      <c r="D7" s="340"/>
      <c r="E7" s="366"/>
      <c r="F7" s="199"/>
      <c r="G7" s="112" t="s">
        <v>576</v>
      </c>
      <c r="H7" s="113"/>
      <c r="I7" s="121" t="s">
        <v>736</v>
      </c>
      <c r="J7" s="166">
        <f>ROUND($J5*43/1000,0)</f>
        <v>77</v>
      </c>
      <c r="K7" s="199"/>
    </row>
    <row r="8" spans="1:11" ht="31.5" customHeight="1" x14ac:dyDescent="0.15">
      <c r="A8" s="108" t="s">
        <v>189</v>
      </c>
      <c r="B8" s="108" t="s">
        <v>808</v>
      </c>
      <c r="C8" s="52" t="s">
        <v>184</v>
      </c>
      <c r="D8" s="340"/>
      <c r="E8" s="366"/>
      <c r="F8" s="199"/>
      <c r="G8" s="112" t="s">
        <v>578</v>
      </c>
      <c r="H8" s="113"/>
      <c r="I8" s="121" t="s">
        <v>737</v>
      </c>
      <c r="J8" s="166">
        <f>ROUND($J5*23/1000,0)</f>
        <v>41</v>
      </c>
      <c r="K8" s="199"/>
    </row>
    <row r="9" spans="1:11" ht="31.5" customHeight="1" x14ac:dyDescent="0.15">
      <c r="A9" s="108" t="s">
        <v>189</v>
      </c>
      <c r="B9" s="108" t="s">
        <v>809</v>
      </c>
      <c r="C9" s="52" t="s">
        <v>275</v>
      </c>
      <c r="D9" s="340"/>
      <c r="E9" s="366"/>
      <c r="F9" s="199"/>
      <c r="G9" s="112" t="s">
        <v>738</v>
      </c>
      <c r="H9" s="113"/>
      <c r="I9" s="121" t="s">
        <v>960</v>
      </c>
      <c r="J9" s="166">
        <f>ROUND($J5*12/1000,0)</f>
        <v>22</v>
      </c>
      <c r="K9" s="199"/>
    </row>
    <row r="10" spans="1:11" ht="31.5" customHeight="1" x14ac:dyDescent="0.15">
      <c r="A10" s="108" t="s">
        <v>189</v>
      </c>
      <c r="B10" s="108" t="s">
        <v>810</v>
      </c>
      <c r="C10" s="52" t="s">
        <v>276</v>
      </c>
      <c r="D10" s="340"/>
      <c r="E10" s="366"/>
      <c r="F10" s="199"/>
      <c r="G10" s="112" t="s">
        <v>739</v>
      </c>
      <c r="H10" s="113"/>
      <c r="I10" s="121" t="s">
        <v>961</v>
      </c>
      <c r="J10" s="166">
        <f>ROUND($J5*10/1000,0)</f>
        <v>18</v>
      </c>
      <c r="K10" s="199"/>
    </row>
    <row r="11" spans="1:11" ht="31.5" customHeight="1" x14ac:dyDescent="0.15">
      <c r="A11" s="108" t="s">
        <v>189</v>
      </c>
      <c r="B11" s="108">
        <v>2009</v>
      </c>
      <c r="C11" s="52" t="s">
        <v>429</v>
      </c>
      <c r="D11" s="340"/>
      <c r="E11" s="366"/>
      <c r="F11" s="199"/>
      <c r="G11" s="112" t="s">
        <v>583</v>
      </c>
      <c r="H11" s="113"/>
      <c r="I11" s="121" t="s">
        <v>740</v>
      </c>
      <c r="J11" s="166">
        <f>ROUND($J5*11/1000,0)</f>
        <v>20</v>
      </c>
      <c r="K11" s="199"/>
    </row>
    <row r="12" spans="1:11" ht="31.5" customHeight="1" x14ac:dyDescent="0.15">
      <c r="A12" s="108" t="s">
        <v>189</v>
      </c>
      <c r="B12" s="108">
        <v>8411</v>
      </c>
      <c r="C12" s="115" t="s">
        <v>748</v>
      </c>
      <c r="D12" s="340"/>
      <c r="E12" s="366"/>
      <c r="F12" s="199"/>
      <c r="G12" s="112" t="s">
        <v>750</v>
      </c>
      <c r="H12" s="113"/>
      <c r="I12" s="121" t="s">
        <v>752</v>
      </c>
      <c r="J12" s="166">
        <f>ROUND(-$J5*1/100,0)</f>
        <v>-18</v>
      </c>
      <c r="K12" s="199"/>
    </row>
    <row r="13" spans="1:11" ht="31.5" customHeight="1" x14ac:dyDescent="0.15">
      <c r="A13" s="108" t="s">
        <v>189</v>
      </c>
      <c r="B13" s="108">
        <v>9411</v>
      </c>
      <c r="C13" s="52" t="s">
        <v>753</v>
      </c>
      <c r="D13" s="340"/>
      <c r="E13" s="366"/>
      <c r="F13" s="199"/>
      <c r="G13" s="112" t="s">
        <v>755</v>
      </c>
      <c r="H13" s="113"/>
      <c r="I13" s="121" t="s">
        <v>752</v>
      </c>
      <c r="J13" s="166">
        <f>ROUND(-$J5*1/100,0)</f>
        <v>-18</v>
      </c>
      <c r="K13" s="199"/>
    </row>
    <row r="14" spans="1:11" ht="31.5" customHeight="1" x14ac:dyDescent="0.15">
      <c r="A14" s="108" t="s">
        <v>189</v>
      </c>
      <c r="B14" s="108" t="s">
        <v>811</v>
      </c>
      <c r="C14" s="52" t="s">
        <v>185</v>
      </c>
      <c r="D14" s="340"/>
      <c r="E14" s="366"/>
      <c r="F14" s="199"/>
      <c r="G14" s="194" t="s">
        <v>1026</v>
      </c>
      <c r="H14" s="194"/>
      <c r="I14" s="194"/>
      <c r="J14" s="166">
        <f>J5-376</f>
        <v>1422</v>
      </c>
      <c r="K14" s="199"/>
    </row>
    <row r="15" spans="1:11" ht="31.5" customHeight="1" x14ac:dyDescent="0.15">
      <c r="A15" s="108" t="s">
        <v>189</v>
      </c>
      <c r="B15" s="108" t="s">
        <v>812</v>
      </c>
      <c r="C15" s="52" t="s">
        <v>186</v>
      </c>
      <c r="D15" s="340"/>
      <c r="E15" s="366"/>
      <c r="F15" s="199"/>
      <c r="G15" s="112" t="s">
        <v>574</v>
      </c>
      <c r="H15" s="113"/>
      <c r="I15" s="121" t="s">
        <v>735</v>
      </c>
      <c r="J15" s="166">
        <f>ROUND($J14*59/1000,0)</f>
        <v>84</v>
      </c>
      <c r="K15" s="199"/>
    </row>
    <row r="16" spans="1:11" ht="31.5" customHeight="1" x14ac:dyDescent="0.15">
      <c r="A16" s="108" t="s">
        <v>189</v>
      </c>
      <c r="B16" s="108" t="s">
        <v>813</v>
      </c>
      <c r="C16" s="52" t="s">
        <v>187</v>
      </c>
      <c r="D16" s="340"/>
      <c r="E16" s="366"/>
      <c r="F16" s="199"/>
      <c r="G16" s="112" t="s">
        <v>576</v>
      </c>
      <c r="H16" s="113"/>
      <c r="I16" s="121" t="s">
        <v>736</v>
      </c>
      <c r="J16" s="166">
        <f>ROUND($J14*43/1000,0)</f>
        <v>61</v>
      </c>
      <c r="K16" s="199"/>
    </row>
    <row r="17" spans="1:11" ht="31.5" customHeight="1" x14ac:dyDescent="0.15">
      <c r="A17" s="108" t="s">
        <v>189</v>
      </c>
      <c r="B17" s="108" t="s">
        <v>814</v>
      </c>
      <c r="C17" s="52" t="s">
        <v>188</v>
      </c>
      <c r="D17" s="340"/>
      <c r="E17" s="366"/>
      <c r="F17" s="199"/>
      <c r="G17" s="112" t="s">
        <v>578</v>
      </c>
      <c r="H17" s="113"/>
      <c r="I17" s="121" t="s">
        <v>737</v>
      </c>
      <c r="J17" s="166">
        <f>ROUND($J14*23/1000,0)</f>
        <v>33</v>
      </c>
      <c r="K17" s="199"/>
    </row>
    <row r="18" spans="1:11" ht="31.5" customHeight="1" x14ac:dyDescent="0.15">
      <c r="A18" s="108" t="s">
        <v>189</v>
      </c>
      <c r="B18" s="108" t="s">
        <v>815</v>
      </c>
      <c r="C18" s="52" t="s">
        <v>277</v>
      </c>
      <c r="D18" s="340"/>
      <c r="E18" s="366"/>
      <c r="F18" s="199"/>
      <c r="G18" s="112" t="s">
        <v>738</v>
      </c>
      <c r="H18" s="113"/>
      <c r="I18" s="121" t="s">
        <v>960</v>
      </c>
      <c r="J18" s="166">
        <f>ROUND($J14*12/1000,0)</f>
        <v>17</v>
      </c>
      <c r="K18" s="199"/>
    </row>
    <row r="19" spans="1:11" ht="31.5" customHeight="1" x14ac:dyDescent="0.15">
      <c r="A19" s="108" t="s">
        <v>189</v>
      </c>
      <c r="B19" s="108" t="s">
        <v>816</v>
      </c>
      <c r="C19" s="52" t="s">
        <v>278</v>
      </c>
      <c r="D19" s="340"/>
      <c r="E19" s="366"/>
      <c r="F19" s="199"/>
      <c r="G19" s="112" t="s">
        <v>739</v>
      </c>
      <c r="H19" s="113"/>
      <c r="I19" s="121" t="s">
        <v>961</v>
      </c>
      <c r="J19" s="166">
        <f>ROUND($J14*10/1000,0)</f>
        <v>14</v>
      </c>
      <c r="K19" s="199"/>
    </row>
    <row r="20" spans="1:11" ht="31.5" customHeight="1" x14ac:dyDescent="0.15">
      <c r="A20" s="108" t="s">
        <v>189</v>
      </c>
      <c r="B20" s="108">
        <v>2019</v>
      </c>
      <c r="C20" s="52" t="s">
        <v>430</v>
      </c>
      <c r="D20" s="340"/>
      <c r="E20" s="366"/>
      <c r="F20" s="199"/>
      <c r="G20" s="112" t="s">
        <v>583</v>
      </c>
      <c r="H20" s="113"/>
      <c r="I20" s="121" t="s">
        <v>740</v>
      </c>
      <c r="J20" s="166">
        <f>ROUND($J14*11/1000,0)</f>
        <v>16</v>
      </c>
      <c r="K20" s="199"/>
    </row>
    <row r="21" spans="1:11" ht="31.5" customHeight="1" x14ac:dyDescent="0.15">
      <c r="A21" s="108" t="s">
        <v>189</v>
      </c>
      <c r="B21" s="108">
        <v>8511</v>
      </c>
      <c r="C21" s="115" t="s">
        <v>762</v>
      </c>
      <c r="D21" s="340"/>
      <c r="E21" s="366"/>
      <c r="F21" s="199"/>
      <c r="G21" s="112" t="s">
        <v>749</v>
      </c>
      <c r="H21" s="113"/>
      <c r="I21" s="121" t="s">
        <v>751</v>
      </c>
      <c r="J21" s="166">
        <f>ROUND(-$J14*1/100,0)</f>
        <v>-14</v>
      </c>
      <c r="K21" s="199"/>
    </row>
    <row r="22" spans="1:11" ht="31.5" customHeight="1" x14ac:dyDescent="0.15">
      <c r="A22" s="108" t="s">
        <v>189</v>
      </c>
      <c r="B22" s="108">
        <v>9511</v>
      </c>
      <c r="C22" s="52" t="s">
        <v>763</v>
      </c>
      <c r="D22" s="340"/>
      <c r="E22" s="366"/>
      <c r="F22" s="200"/>
      <c r="G22" s="112" t="s">
        <v>754</v>
      </c>
      <c r="H22" s="113"/>
      <c r="I22" s="121" t="s">
        <v>751</v>
      </c>
      <c r="J22" s="166">
        <f>ROUND(-$J14*1/100,0)</f>
        <v>-14</v>
      </c>
      <c r="K22" s="200"/>
    </row>
    <row r="23" spans="1:11" ht="31.5" customHeight="1" x14ac:dyDescent="0.15">
      <c r="A23" s="108" t="s">
        <v>189</v>
      </c>
      <c r="B23" s="108" t="s">
        <v>817</v>
      </c>
      <c r="C23" s="52" t="s">
        <v>407</v>
      </c>
      <c r="D23" s="340"/>
      <c r="E23" s="366"/>
      <c r="F23" s="317" t="s">
        <v>957</v>
      </c>
      <c r="G23" s="194" t="s">
        <v>569</v>
      </c>
      <c r="H23" s="194"/>
      <c r="I23" s="194"/>
      <c r="J23" s="166">
        <v>59</v>
      </c>
      <c r="K23" s="198" t="s">
        <v>10</v>
      </c>
    </row>
    <row r="24" spans="1:11" ht="31.5" customHeight="1" x14ac:dyDescent="0.15">
      <c r="A24" s="108" t="s">
        <v>189</v>
      </c>
      <c r="B24" s="108" t="s">
        <v>818</v>
      </c>
      <c r="C24" s="52" t="s">
        <v>392</v>
      </c>
      <c r="D24" s="340"/>
      <c r="E24" s="366"/>
      <c r="F24" s="318"/>
      <c r="G24" s="112" t="s">
        <v>574</v>
      </c>
      <c r="H24" s="113"/>
      <c r="I24" s="121" t="s">
        <v>735</v>
      </c>
      <c r="J24" s="166">
        <f>ROUND($J23*59/1000,0)</f>
        <v>3</v>
      </c>
      <c r="K24" s="199"/>
    </row>
    <row r="25" spans="1:11" ht="31.5" customHeight="1" x14ac:dyDescent="0.15">
      <c r="A25" s="108" t="s">
        <v>189</v>
      </c>
      <c r="B25" s="108" t="s">
        <v>819</v>
      </c>
      <c r="C25" s="52" t="s">
        <v>393</v>
      </c>
      <c r="D25" s="340"/>
      <c r="E25" s="366"/>
      <c r="F25" s="318"/>
      <c r="G25" s="112" t="s">
        <v>576</v>
      </c>
      <c r="H25" s="113"/>
      <c r="I25" s="121" t="s">
        <v>736</v>
      </c>
      <c r="J25" s="166">
        <f>ROUND($J23*43/1000,0)</f>
        <v>3</v>
      </c>
      <c r="K25" s="199"/>
    </row>
    <row r="26" spans="1:11" ht="31.5" customHeight="1" x14ac:dyDescent="0.15">
      <c r="A26" s="108" t="s">
        <v>189</v>
      </c>
      <c r="B26" s="108" t="s">
        <v>820</v>
      </c>
      <c r="C26" s="52" t="s">
        <v>394</v>
      </c>
      <c r="D26" s="340"/>
      <c r="E26" s="366"/>
      <c r="F26" s="318"/>
      <c r="G26" s="112" t="s">
        <v>578</v>
      </c>
      <c r="H26" s="113"/>
      <c r="I26" s="121" t="s">
        <v>737</v>
      </c>
      <c r="J26" s="166">
        <f>ROUND($J23*23/1000,0)</f>
        <v>1</v>
      </c>
      <c r="K26" s="199"/>
    </row>
    <row r="27" spans="1:11" ht="31.5" customHeight="1" x14ac:dyDescent="0.15">
      <c r="A27" s="108" t="s">
        <v>189</v>
      </c>
      <c r="B27" s="108" t="s">
        <v>821</v>
      </c>
      <c r="C27" s="52" t="s">
        <v>395</v>
      </c>
      <c r="D27" s="340"/>
      <c r="E27" s="366"/>
      <c r="F27" s="318"/>
      <c r="G27" s="112" t="s">
        <v>738</v>
      </c>
      <c r="H27" s="113"/>
      <c r="I27" s="121" t="s">
        <v>960</v>
      </c>
      <c r="J27" s="166">
        <f>ROUND($J23*12/1000,0)</f>
        <v>1</v>
      </c>
      <c r="K27" s="199"/>
    </row>
    <row r="28" spans="1:11" ht="31.5" customHeight="1" x14ac:dyDescent="0.15">
      <c r="A28" s="108" t="s">
        <v>189</v>
      </c>
      <c r="B28" s="108" t="s">
        <v>822</v>
      </c>
      <c r="C28" s="52" t="s">
        <v>396</v>
      </c>
      <c r="D28" s="340"/>
      <c r="E28" s="366"/>
      <c r="F28" s="318"/>
      <c r="G28" s="112" t="s">
        <v>739</v>
      </c>
      <c r="H28" s="113"/>
      <c r="I28" s="121" t="s">
        <v>961</v>
      </c>
      <c r="J28" s="166">
        <f>ROUND($J23*10/1000,0)</f>
        <v>1</v>
      </c>
      <c r="K28" s="199"/>
    </row>
    <row r="29" spans="1:11" ht="31.5" customHeight="1" x14ac:dyDescent="0.15">
      <c r="A29" s="108" t="s">
        <v>189</v>
      </c>
      <c r="B29" s="108">
        <v>2029</v>
      </c>
      <c r="C29" s="52" t="s">
        <v>431</v>
      </c>
      <c r="D29" s="340"/>
      <c r="E29" s="366"/>
      <c r="F29" s="318"/>
      <c r="G29" s="112" t="s">
        <v>583</v>
      </c>
      <c r="H29" s="113"/>
      <c r="I29" s="121" t="s">
        <v>740</v>
      </c>
      <c r="J29" s="166">
        <f>ROUND($J23*11/1000,0)</f>
        <v>1</v>
      </c>
      <c r="K29" s="199"/>
    </row>
    <row r="30" spans="1:11" ht="31.5" customHeight="1" x14ac:dyDescent="0.15">
      <c r="A30" s="108" t="s">
        <v>189</v>
      </c>
      <c r="B30" s="108">
        <v>8412</v>
      </c>
      <c r="C30" s="115" t="s">
        <v>756</v>
      </c>
      <c r="D30" s="340"/>
      <c r="E30" s="366"/>
      <c r="F30" s="318"/>
      <c r="G30" s="112" t="s">
        <v>749</v>
      </c>
      <c r="H30" s="113"/>
      <c r="I30" s="121" t="s">
        <v>751</v>
      </c>
      <c r="J30" s="166">
        <f>ROUND(-$J23*1/100,0)</f>
        <v>-1</v>
      </c>
      <c r="K30" s="199"/>
    </row>
    <row r="31" spans="1:11" ht="31.5" customHeight="1" x14ac:dyDescent="0.15">
      <c r="A31" s="108" t="s">
        <v>189</v>
      </c>
      <c r="B31" s="108">
        <v>9412</v>
      </c>
      <c r="C31" s="52" t="s">
        <v>757</v>
      </c>
      <c r="D31" s="340"/>
      <c r="E31" s="366"/>
      <c r="F31" s="318"/>
      <c r="G31" s="112" t="s">
        <v>754</v>
      </c>
      <c r="H31" s="113"/>
      <c r="I31" s="121" t="s">
        <v>751</v>
      </c>
      <c r="J31" s="166">
        <f>ROUND(-$J23*1/100,0)</f>
        <v>-1</v>
      </c>
      <c r="K31" s="199"/>
    </row>
    <row r="32" spans="1:11" ht="31.5" customHeight="1" x14ac:dyDescent="0.15">
      <c r="A32" s="108" t="s">
        <v>189</v>
      </c>
      <c r="B32" s="108" t="s">
        <v>823</v>
      </c>
      <c r="C32" s="52" t="s">
        <v>397</v>
      </c>
      <c r="D32" s="340"/>
      <c r="E32" s="366"/>
      <c r="F32" s="318"/>
      <c r="G32" s="194" t="s">
        <v>1027</v>
      </c>
      <c r="H32" s="194"/>
      <c r="I32" s="194"/>
      <c r="J32" s="166">
        <v>47</v>
      </c>
      <c r="K32" s="199"/>
    </row>
    <row r="33" spans="1:11" ht="31.5" customHeight="1" x14ac:dyDescent="0.15">
      <c r="A33" s="108" t="s">
        <v>189</v>
      </c>
      <c r="B33" s="108" t="s">
        <v>824</v>
      </c>
      <c r="C33" s="52" t="s">
        <v>398</v>
      </c>
      <c r="D33" s="340"/>
      <c r="E33" s="366"/>
      <c r="F33" s="318"/>
      <c r="G33" s="112" t="s">
        <v>574</v>
      </c>
      <c r="H33" s="113"/>
      <c r="I33" s="121" t="s">
        <v>735</v>
      </c>
      <c r="J33" s="166">
        <f>ROUND($J32*59/1000,0)</f>
        <v>3</v>
      </c>
      <c r="K33" s="199"/>
    </row>
    <row r="34" spans="1:11" ht="31.5" customHeight="1" x14ac:dyDescent="0.15">
      <c r="A34" s="108" t="s">
        <v>189</v>
      </c>
      <c r="B34" s="108" t="s">
        <v>825</v>
      </c>
      <c r="C34" s="52" t="s">
        <v>399</v>
      </c>
      <c r="D34" s="340"/>
      <c r="E34" s="366"/>
      <c r="F34" s="318"/>
      <c r="G34" s="112" t="s">
        <v>576</v>
      </c>
      <c r="H34" s="113"/>
      <c r="I34" s="121" t="s">
        <v>736</v>
      </c>
      <c r="J34" s="166">
        <f>ROUND($J32*43/1000,0)</f>
        <v>2</v>
      </c>
      <c r="K34" s="199"/>
    </row>
    <row r="35" spans="1:11" ht="31.5" customHeight="1" x14ac:dyDescent="0.15">
      <c r="A35" s="108" t="s">
        <v>189</v>
      </c>
      <c r="B35" s="108" t="s">
        <v>826</v>
      </c>
      <c r="C35" s="52" t="s">
        <v>406</v>
      </c>
      <c r="D35" s="340"/>
      <c r="E35" s="366"/>
      <c r="F35" s="318"/>
      <c r="G35" s="112" t="s">
        <v>578</v>
      </c>
      <c r="H35" s="113"/>
      <c r="I35" s="121" t="s">
        <v>737</v>
      </c>
      <c r="J35" s="166">
        <f>ROUND($J32*23/1000,0)</f>
        <v>1</v>
      </c>
      <c r="K35" s="199"/>
    </row>
    <row r="36" spans="1:11" ht="31.5" customHeight="1" x14ac:dyDescent="0.15">
      <c r="A36" s="108" t="s">
        <v>189</v>
      </c>
      <c r="B36" s="108" t="s">
        <v>827</v>
      </c>
      <c r="C36" s="52" t="s">
        <v>408</v>
      </c>
      <c r="D36" s="340"/>
      <c r="E36" s="366"/>
      <c r="F36" s="318"/>
      <c r="G36" s="112" t="s">
        <v>738</v>
      </c>
      <c r="H36" s="113"/>
      <c r="I36" s="121" t="s">
        <v>960</v>
      </c>
      <c r="J36" s="166">
        <f>ROUND($J32*12/1000,0)</f>
        <v>1</v>
      </c>
      <c r="K36" s="199"/>
    </row>
    <row r="37" spans="1:11" ht="31.5" customHeight="1" x14ac:dyDescent="0.15">
      <c r="A37" s="108" t="s">
        <v>189</v>
      </c>
      <c r="B37" s="108">
        <v>2038</v>
      </c>
      <c r="C37" s="52" t="s">
        <v>432</v>
      </c>
      <c r="D37" s="340"/>
      <c r="E37" s="366"/>
      <c r="F37" s="318"/>
      <c r="G37" s="112" t="s">
        <v>583</v>
      </c>
      <c r="H37" s="113"/>
      <c r="I37" s="121" t="s">
        <v>740</v>
      </c>
      <c r="J37" s="166">
        <f>ROUND($J32*11/1000,0)</f>
        <v>1</v>
      </c>
      <c r="K37" s="199"/>
    </row>
    <row r="38" spans="1:11" ht="31.5" customHeight="1" x14ac:dyDescent="0.15">
      <c r="A38" s="108" t="s">
        <v>189</v>
      </c>
      <c r="B38" s="108">
        <v>8512</v>
      </c>
      <c r="C38" s="52" t="s">
        <v>764</v>
      </c>
      <c r="D38" s="340"/>
      <c r="E38" s="366"/>
      <c r="F38" s="318"/>
      <c r="G38" s="112" t="s">
        <v>749</v>
      </c>
      <c r="H38" s="113"/>
      <c r="I38" s="121" t="s">
        <v>751</v>
      </c>
      <c r="J38" s="166">
        <v>-1</v>
      </c>
      <c r="K38" s="199"/>
    </row>
    <row r="39" spans="1:11" ht="31.5" customHeight="1" x14ac:dyDescent="0.15">
      <c r="A39" s="108" t="s">
        <v>189</v>
      </c>
      <c r="B39" s="108">
        <v>9512</v>
      </c>
      <c r="C39" s="52" t="s">
        <v>765</v>
      </c>
      <c r="D39" s="340"/>
      <c r="E39" s="366"/>
      <c r="F39" s="319"/>
      <c r="G39" s="112" t="s">
        <v>754</v>
      </c>
      <c r="H39" s="113"/>
      <c r="I39" s="121" t="s">
        <v>751</v>
      </c>
      <c r="J39" s="166">
        <v>-1</v>
      </c>
      <c r="K39" s="200"/>
    </row>
    <row r="40" spans="1:11" ht="31.5" customHeight="1" x14ac:dyDescent="0.15">
      <c r="A40" s="108" t="s">
        <v>189</v>
      </c>
      <c r="B40" s="108" t="s">
        <v>828</v>
      </c>
      <c r="C40" s="52" t="s">
        <v>103</v>
      </c>
      <c r="D40" s="340"/>
      <c r="E40" s="366"/>
      <c r="F40" s="198" t="s">
        <v>26</v>
      </c>
      <c r="G40" s="363" t="s">
        <v>570</v>
      </c>
      <c r="H40" s="363"/>
      <c r="I40" s="363"/>
      <c r="J40" s="166">
        <v>3621</v>
      </c>
      <c r="K40" s="198" t="s">
        <v>9</v>
      </c>
    </row>
    <row r="41" spans="1:11" ht="31.5" customHeight="1" x14ac:dyDescent="0.15">
      <c r="A41" s="108" t="s">
        <v>189</v>
      </c>
      <c r="B41" s="108" t="s">
        <v>829</v>
      </c>
      <c r="C41" s="52" t="s">
        <v>190</v>
      </c>
      <c r="D41" s="340"/>
      <c r="E41" s="366"/>
      <c r="F41" s="199"/>
      <c r="G41" s="112" t="s">
        <v>574</v>
      </c>
      <c r="H41" s="113"/>
      <c r="I41" s="121" t="s">
        <v>735</v>
      </c>
      <c r="J41" s="166">
        <f>ROUND($J40*59/1000,0)</f>
        <v>214</v>
      </c>
      <c r="K41" s="199"/>
    </row>
    <row r="42" spans="1:11" ht="31.5" customHeight="1" x14ac:dyDescent="0.15">
      <c r="A42" s="108" t="s">
        <v>189</v>
      </c>
      <c r="B42" s="108" t="s">
        <v>830</v>
      </c>
      <c r="C42" s="52" t="s">
        <v>191</v>
      </c>
      <c r="D42" s="340"/>
      <c r="E42" s="366"/>
      <c r="F42" s="199"/>
      <c r="G42" s="112" t="s">
        <v>576</v>
      </c>
      <c r="H42" s="113"/>
      <c r="I42" s="121" t="s">
        <v>736</v>
      </c>
      <c r="J42" s="166">
        <f>ROUND($J40*43/1000,0)</f>
        <v>156</v>
      </c>
      <c r="K42" s="199"/>
    </row>
    <row r="43" spans="1:11" ht="31.5" customHeight="1" x14ac:dyDescent="0.15">
      <c r="A43" s="108" t="s">
        <v>189</v>
      </c>
      <c r="B43" s="108" t="s">
        <v>831</v>
      </c>
      <c r="C43" s="52" t="s">
        <v>192</v>
      </c>
      <c r="D43" s="340"/>
      <c r="E43" s="366"/>
      <c r="F43" s="199"/>
      <c r="G43" s="112" t="s">
        <v>578</v>
      </c>
      <c r="H43" s="113"/>
      <c r="I43" s="121" t="s">
        <v>737</v>
      </c>
      <c r="J43" s="166">
        <f>ROUND($J40*23/1000,0)</f>
        <v>83</v>
      </c>
      <c r="K43" s="199"/>
    </row>
    <row r="44" spans="1:11" ht="31.5" customHeight="1" x14ac:dyDescent="0.15">
      <c r="A44" s="108" t="s">
        <v>189</v>
      </c>
      <c r="B44" s="108" t="s">
        <v>832</v>
      </c>
      <c r="C44" s="52" t="s">
        <v>279</v>
      </c>
      <c r="D44" s="340"/>
      <c r="E44" s="366"/>
      <c r="F44" s="199"/>
      <c r="G44" s="112" t="s">
        <v>738</v>
      </c>
      <c r="H44" s="113"/>
      <c r="I44" s="121" t="s">
        <v>960</v>
      </c>
      <c r="J44" s="166">
        <f>ROUND($J40*12/1000,0)</f>
        <v>43</v>
      </c>
      <c r="K44" s="199"/>
    </row>
    <row r="45" spans="1:11" ht="31.5" customHeight="1" x14ac:dyDescent="0.15">
      <c r="A45" s="108" t="s">
        <v>189</v>
      </c>
      <c r="B45" s="108" t="s">
        <v>833</v>
      </c>
      <c r="C45" s="52" t="s">
        <v>280</v>
      </c>
      <c r="D45" s="340"/>
      <c r="E45" s="366"/>
      <c r="F45" s="199"/>
      <c r="G45" s="112" t="s">
        <v>739</v>
      </c>
      <c r="H45" s="113"/>
      <c r="I45" s="121" t="s">
        <v>961</v>
      </c>
      <c r="J45" s="166">
        <f>ROUND($J40*10/1000,0)</f>
        <v>36</v>
      </c>
      <c r="K45" s="199"/>
    </row>
    <row r="46" spans="1:11" ht="31.5" customHeight="1" x14ac:dyDescent="0.15">
      <c r="A46" s="108" t="s">
        <v>189</v>
      </c>
      <c r="B46" s="108">
        <v>2049</v>
      </c>
      <c r="C46" s="52" t="s">
        <v>433</v>
      </c>
      <c r="D46" s="340"/>
      <c r="E46" s="366"/>
      <c r="F46" s="199"/>
      <c r="G46" s="112" t="s">
        <v>583</v>
      </c>
      <c r="H46" s="113"/>
      <c r="I46" s="121" t="s">
        <v>740</v>
      </c>
      <c r="J46" s="166">
        <f>ROUND($J40*11/1000,0)</f>
        <v>40</v>
      </c>
      <c r="K46" s="199"/>
    </row>
    <row r="47" spans="1:11" ht="31.5" customHeight="1" x14ac:dyDescent="0.15">
      <c r="A47" s="108" t="s">
        <v>189</v>
      </c>
      <c r="B47" s="108">
        <v>8413</v>
      </c>
      <c r="C47" s="115" t="s">
        <v>758</v>
      </c>
      <c r="D47" s="340"/>
      <c r="E47" s="366"/>
      <c r="F47" s="199"/>
      <c r="G47" s="112" t="s">
        <v>749</v>
      </c>
      <c r="H47" s="113"/>
      <c r="I47" s="121" t="s">
        <v>751</v>
      </c>
      <c r="J47" s="166">
        <f>ROUND(-$J40*1/100,0)</f>
        <v>-36</v>
      </c>
      <c r="K47" s="199"/>
    </row>
    <row r="48" spans="1:11" ht="31.5" customHeight="1" x14ac:dyDescent="0.15">
      <c r="A48" s="108" t="s">
        <v>189</v>
      </c>
      <c r="B48" s="108">
        <v>9413</v>
      </c>
      <c r="C48" s="52" t="s">
        <v>759</v>
      </c>
      <c r="D48" s="340"/>
      <c r="E48" s="366"/>
      <c r="F48" s="199"/>
      <c r="G48" s="112" t="s">
        <v>754</v>
      </c>
      <c r="H48" s="113"/>
      <c r="I48" s="121" t="s">
        <v>751</v>
      </c>
      <c r="J48" s="166">
        <f>ROUND(-$J40*1/100,0)</f>
        <v>-36</v>
      </c>
      <c r="K48" s="199"/>
    </row>
    <row r="49" spans="1:11" ht="31.5" customHeight="1" x14ac:dyDescent="0.15">
      <c r="A49" s="108" t="s">
        <v>189</v>
      </c>
      <c r="B49" s="108" t="s">
        <v>834</v>
      </c>
      <c r="C49" s="52" t="s">
        <v>193</v>
      </c>
      <c r="D49" s="340"/>
      <c r="E49" s="366"/>
      <c r="F49" s="199"/>
      <c r="G49" s="194" t="s">
        <v>1028</v>
      </c>
      <c r="H49" s="194"/>
      <c r="I49" s="194"/>
      <c r="J49" s="166">
        <f>J40-752</f>
        <v>2869</v>
      </c>
      <c r="K49" s="199"/>
    </row>
    <row r="50" spans="1:11" ht="31.5" customHeight="1" x14ac:dyDescent="0.15">
      <c r="A50" s="108" t="s">
        <v>189</v>
      </c>
      <c r="B50" s="108" t="s">
        <v>835</v>
      </c>
      <c r="C50" s="52" t="s">
        <v>194</v>
      </c>
      <c r="D50" s="340"/>
      <c r="E50" s="366"/>
      <c r="F50" s="199"/>
      <c r="G50" s="112" t="s">
        <v>574</v>
      </c>
      <c r="H50" s="113"/>
      <c r="I50" s="121" t="s">
        <v>735</v>
      </c>
      <c r="J50" s="166">
        <f>ROUND($J49*59/1000,0)</f>
        <v>169</v>
      </c>
      <c r="K50" s="199"/>
    </row>
    <row r="51" spans="1:11" ht="31.5" customHeight="1" x14ac:dyDescent="0.15">
      <c r="A51" s="108" t="s">
        <v>189</v>
      </c>
      <c r="B51" s="108" t="s">
        <v>836</v>
      </c>
      <c r="C51" s="52" t="s">
        <v>195</v>
      </c>
      <c r="D51" s="340"/>
      <c r="E51" s="366"/>
      <c r="F51" s="199"/>
      <c r="G51" s="112" t="s">
        <v>576</v>
      </c>
      <c r="H51" s="113"/>
      <c r="I51" s="121" t="s">
        <v>736</v>
      </c>
      <c r="J51" s="166">
        <f>ROUND($J49*43/1000,0)</f>
        <v>123</v>
      </c>
      <c r="K51" s="199"/>
    </row>
    <row r="52" spans="1:11" ht="31.5" customHeight="1" x14ac:dyDescent="0.15">
      <c r="A52" s="108" t="s">
        <v>189</v>
      </c>
      <c r="B52" s="108" t="s">
        <v>837</v>
      </c>
      <c r="C52" s="52" t="s">
        <v>196</v>
      </c>
      <c r="D52" s="340"/>
      <c r="E52" s="366"/>
      <c r="F52" s="199"/>
      <c r="G52" s="112" t="s">
        <v>578</v>
      </c>
      <c r="H52" s="113"/>
      <c r="I52" s="121" t="s">
        <v>737</v>
      </c>
      <c r="J52" s="166">
        <f>ROUND($J49*23/1000,0)</f>
        <v>66</v>
      </c>
      <c r="K52" s="199"/>
    </row>
    <row r="53" spans="1:11" ht="31.5" customHeight="1" x14ac:dyDescent="0.15">
      <c r="A53" s="108" t="s">
        <v>189</v>
      </c>
      <c r="B53" s="108" t="s">
        <v>838</v>
      </c>
      <c r="C53" s="52" t="s">
        <v>281</v>
      </c>
      <c r="D53" s="340"/>
      <c r="E53" s="366"/>
      <c r="F53" s="199"/>
      <c r="G53" s="112" t="s">
        <v>738</v>
      </c>
      <c r="H53" s="113"/>
      <c r="I53" s="121" t="s">
        <v>960</v>
      </c>
      <c r="J53" s="166">
        <f>ROUND($J49*12/1000,0)</f>
        <v>34</v>
      </c>
      <c r="K53" s="199"/>
    </row>
    <row r="54" spans="1:11" ht="31.5" customHeight="1" x14ac:dyDescent="0.15">
      <c r="A54" s="108" t="s">
        <v>189</v>
      </c>
      <c r="B54" s="108" t="s">
        <v>839</v>
      </c>
      <c r="C54" s="52" t="s">
        <v>282</v>
      </c>
      <c r="D54" s="340"/>
      <c r="E54" s="366"/>
      <c r="F54" s="199"/>
      <c r="G54" s="112" t="s">
        <v>739</v>
      </c>
      <c r="H54" s="113"/>
      <c r="I54" s="121" t="s">
        <v>961</v>
      </c>
      <c r="J54" s="166">
        <f>ROUND($J49*10/1000,0)</f>
        <v>29</v>
      </c>
      <c r="K54" s="199"/>
    </row>
    <row r="55" spans="1:11" ht="31.5" customHeight="1" x14ac:dyDescent="0.15">
      <c r="A55" s="108" t="s">
        <v>189</v>
      </c>
      <c r="B55" s="108">
        <v>2059</v>
      </c>
      <c r="C55" s="52" t="s">
        <v>434</v>
      </c>
      <c r="D55" s="340"/>
      <c r="E55" s="366"/>
      <c r="F55" s="199"/>
      <c r="G55" s="112" t="s">
        <v>583</v>
      </c>
      <c r="H55" s="113"/>
      <c r="I55" s="121" t="s">
        <v>740</v>
      </c>
      <c r="J55" s="166">
        <f>ROUND($J49*11/1000,0)</f>
        <v>32</v>
      </c>
      <c r="K55" s="199"/>
    </row>
    <row r="56" spans="1:11" ht="31.5" customHeight="1" x14ac:dyDescent="0.15">
      <c r="A56" s="108" t="s">
        <v>189</v>
      </c>
      <c r="B56" s="108">
        <v>8513</v>
      </c>
      <c r="C56" s="52" t="s">
        <v>760</v>
      </c>
      <c r="D56" s="340"/>
      <c r="E56" s="366"/>
      <c r="F56" s="199"/>
      <c r="G56" s="112" t="s">
        <v>749</v>
      </c>
      <c r="H56" s="113"/>
      <c r="I56" s="121" t="s">
        <v>751</v>
      </c>
      <c r="J56" s="166">
        <f>ROUND(-$J49*1/100,0)</f>
        <v>-29</v>
      </c>
      <c r="K56" s="199"/>
    </row>
    <row r="57" spans="1:11" ht="31.5" customHeight="1" x14ac:dyDescent="0.15">
      <c r="A57" s="108" t="s">
        <v>189</v>
      </c>
      <c r="B57" s="108">
        <v>9513</v>
      </c>
      <c r="C57" s="52" t="s">
        <v>761</v>
      </c>
      <c r="D57" s="340"/>
      <c r="E57" s="366"/>
      <c r="F57" s="200"/>
      <c r="G57" s="112" t="s">
        <v>754</v>
      </c>
      <c r="H57" s="113"/>
      <c r="I57" s="121" t="s">
        <v>751</v>
      </c>
      <c r="J57" s="166">
        <f>ROUND(-$J49*1/100,0)</f>
        <v>-29</v>
      </c>
      <c r="K57" s="200"/>
    </row>
    <row r="58" spans="1:11" ht="31.5" customHeight="1" x14ac:dyDescent="0.15">
      <c r="A58" s="108" t="s">
        <v>189</v>
      </c>
      <c r="B58" s="108" t="s">
        <v>840</v>
      </c>
      <c r="C58" s="52" t="s">
        <v>104</v>
      </c>
      <c r="D58" s="340"/>
      <c r="E58" s="366"/>
      <c r="F58" s="334" t="s">
        <v>958</v>
      </c>
      <c r="G58" s="194" t="s">
        <v>571</v>
      </c>
      <c r="H58" s="194"/>
      <c r="I58" s="194"/>
      <c r="J58" s="166">
        <v>119</v>
      </c>
      <c r="K58" s="198" t="s">
        <v>10</v>
      </c>
    </row>
    <row r="59" spans="1:11" ht="31.5" customHeight="1" x14ac:dyDescent="0.15">
      <c r="A59" s="108" t="s">
        <v>189</v>
      </c>
      <c r="B59" s="108" t="s">
        <v>841</v>
      </c>
      <c r="C59" s="52" t="s">
        <v>197</v>
      </c>
      <c r="D59" s="340"/>
      <c r="E59" s="366"/>
      <c r="F59" s="334"/>
      <c r="G59" s="112" t="s">
        <v>574</v>
      </c>
      <c r="H59" s="113"/>
      <c r="I59" s="121" t="s">
        <v>735</v>
      </c>
      <c r="J59" s="166">
        <f>ROUND($J58*59/1000,0)</f>
        <v>7</v>
      </c>
      <c r="K59" s="199"/>
    </row>
    <row r="60" spans="1:11" ht="31.5" customHeight="1" x14ac:dyDescent="0.15">
      <c r="A60" s="108" t="s">
        <v>189</v>
      </c>
      <c r="B60" s="108" t="s">
        <v>842</v>
      </c>
      <c r="C60" s="52" t="s">
        <v>198</v>
      </c>
      <c r="D60" s="340"/>
      <c r="E60" s="366"/>
      <c r="F60" s="334"/>
      <c r="G60" s="112" t="s">
        <v>576</v>
      </c>
      <c r="H60" s="113"/>
      <c r="I60" s="121" t="s">
        <v>736</v>
      </c>
      <c r="J60" s="166">
        <f>ROUND($J58*43/1000,0)</f>
        <v>5</v>
      </c>
      <c r="K60" s="199"/>
    </row>
    <row r="61" spans="1:11" ht="31.5" customHeight="1" x14ac:dyDescent="0.15">
      <c r="A61" s="108" t="s">
        <v>189</v>
      </c>
      <c r="B61" s="108" t="s">
        <v>843</v>
      </c>
      <c r="C61" s="52" t="s">
        <v>199</v>
      </c>
      <c r="D61" s="340"/>
      <c r="E61" s="366"/>
      <c r="F61" s="334"/>
      <c r="G61" s="112" t="s">
        <v>578</v>
      </c>
      <c r="H61" s="113"/>
      <c r="I61" s="121" t="s">
        <v>737</v>
      </c>
      <c r="J61" s="166">
        <f>ROUND($J58*23/1000,0)</f>
        <v>3</v>
      </c>
      <c r="K61" s="199"/>
    </row>
    <row r="62" spans="1:11" ht="31.5" customHeight="1" x14ac:dyDescent="0.15">
      <c r="A62" s="108" t="s">
        <v>189</v>
      </c>
      <c r="B62" s="108" t="s">
        <v>844</v>
      </c>
      <c r="C62" s="52" t="s">
        <v>283</v>
      </c>
      <c r="D62" s="340"/>
      <c r="E62" s="366"/>
      <c r="F62" s="334"/>
      <c r="G62" s="112" t="s">
        <v>738</v>
      </c>
      <c r="H62" s="113"/>
      <c r="I62" s="121" t="s">
        <v>960</v>
      </c>
      <c r="J62" s="166">
        <f>ROUND($J58*12/1000,0)</f>
        <v>1</v>
      </c>
      <c r="K62" s="199"/>
    </row>
    <row r="63" spans="1:11" ht="31.5" customHeight="1" x14ac:dyDescent="0.15">
      <c r="A63" s="108" t="s">
        <v>189</v>
      </c>
      <c r="B63" s="108" t="s">
        <v>845</v>
      </c>
      <c r="C63" s="52" t="s">
        <v>284</v>
      </c>
      <c r="D63" s="340"/>
      <c r="E63" s="366"/>
      <c r="F63" s="334"/>
      <c r="G63" s="112" t="s">
        <v>739</v>
      </c>
      <c r="H63" s="113"/>
      <c r="I63" s="121" t="s">
        <v>961</v>
      </c>
      <c r="J63" s="166">
        <f>ROUND($J58*10/1000,0)</f>
        <v>1</v>
      </c>
      <c r="K63" s="199"/>
    </row>
    <row r="64" spans="1:11" ht="31.5" customHeight="1" x14ac:dyDescent="0.15">
      <c r="A64" s="108" t="s">
        <v>189</v>
      </c>
      <c r="B64" s="108">
        <v>2069</v>
      </c>
      <c r="C64" s="52" t="s">
        <v>435</v>
      </c>
      <c r="D64" s="340"/>
      <c r="E64" s="366"/>
      <c r="F64" s="334"/>
      <c r="G64" s="112" t="s">
        <v>583</v>
      </c>
      <c r="H64" s="113"/>
      <c r="I64" s="121" t="s">
        <v>740</v>
      </c>
      <c r="J64" s="166">
        <f>ROUND($J58*11/1000,0)</f>
        <v>1</v>
      </c>
      <c r="K64" s="199"/>
    </row>
    <row r="65" spans="1:11" ht="31.5" customHeight="1" x14ac:dyDescent="0.15">
      <c r="A65" s="108" t="s">
        <v>189</v>
      </c>
      <c r="B65" s="108">
        <v>8414</v>
      </c>
      <c r="C65" s="115" t="s">
        <v>768</v>
      </c>
      <c r="D65" s="340"/>
      <c r="E65" s="366"/>
      <c r="F65" s="334"/>
      <c r="G65" s="112" t="s">
        <v>749</v>
      </c>
      <c r="H65" s="113"/>
      <c r="I65" s="121" t="s">
        <v>751</v>
      </c>
      <c r="J65" s="166">
        <f>ROUND(-$J58*1/100,0)</f>
        <v>-1</v>
      </c>
      <c r="K65" s="199"/>
    </row>
    <row r="66" spans="1:11" ht="31.5" customHeight="1" x14ac:dyDescent="0.15">
      <c r="A66" s="108" t="s">
        <v>189</v>
      </c>
      <c r="B66" s="108">
        <v>9414</v>
      </c>
      <c r="C66" s="52" t="s">
        <v>769</v>
      </c>
      <c r="D66" s="340"/>
      <c r="E66" s="366"/>
      <c r="F66" s="334"/>
      <c r="G66" s="112" t="s">
        <v>754</v>
      </c>
      <c r="H66" s="113"/>
      <c r="I66" s="121" t="s">
        <v>751</v>
      </c>
      <c r="J66" s="166">
        <f>ROUND(-$J58*1/100,0)</f>
        <v>-1</v>
      </c>
      <c r="K66" s="199"/>
    </row>
    <row r="67" spans="1:11" ht="31.5" customHeight="1" x14ac:dyDescent="0.15">
      <c r="A67" s="108" t="s">
        <v>189</v>
      </c>
      <c r="B67" s="108" t="s">
        <v>846</v>
      </c>
      <c r="C67" s="52" t="s">
        <v>770</v>
      </c>
      <c r="D67" s="340"/>
      <c r="E67" s="366"/>
      <c r="F67" s="334"/>
      <c r="G67" s="194" t="s">
        <v>1029</v>
      </c>
      <c r="H67" s="194"/>
      <c r="I67" s="194"/>
      <c r="J67" s="166">
        <v>94</v>
      </c>
      <c r="K67" s="199"/>
    </row>
    <row r="68" spans="1:11" ht="31.5" customHeight="1" x14ac:dyDescent="0.15">
      <c r="A68" s="108" t="s">
        <v>189</v>
      </c>
      <c r="B68" s="108" t="s">
        <v>847</v>
      </c>
      <c r="C68" s="52" t="s">
        <v>200</v>
      </c>
      <c r="D68" s="340"/>
      <c r="E68" s="366"/>
      <c r="F68" s="334"/>
      <c r="G68" s="112" t="s">
        <v>574</v>
      </c>
      <c r="H68" s="113"/>
      <c r="I68" s="121" t="s">
        <v>735</v>
      </c>
      <c r="J68" s="166">
        <f>ROUND($J67*59/1000,0)</f>
        <v>6</v>
      </c>
      <c r="K68" s="199"/>
    </row>
    <row r="69" spans="1:11" ht="31.5" customHeight="1" x14ac:dyDescent="0.15">
      <c r="A69" s="108" t="s">
        <v>189</v>
      </c>
      <c r="B69" s="108" t="s">
        <v>848</v>
      </c>
      <c r="C69" s="52" t="s">
        <v>201</v>
      </c>
      <c r="D69" s="340"/>
      <c r="E69" s="366"/>
      <c r="F69" s="334"/>
      <c r="G69" s="112" t="s">
        <v>576</v>
      </c>
      <c r="H69" s="113"/>
      <c r="I69" s="121" t="s">
        <v>736</v>
      </c>
      <c r="J69" s="166">
        <f>ROUND($J67*43/1000,0)</f>
        <v>4</v>
      </c>
      <c r="K69" s="199"/>
    </row>
    <row r="70" spans="1:11" ht="31.5" customHeight="1" x14ac:dyDescent="0.15">
      <c r="A70" s="108" t="s">
        <v>189</v>
      </c>
      <c r="B70" s="108" t="s">
        <v>849</v>
      </c>
      <c r="C70" s="52" t="s">
        <v>202</v>
      </c>
      <c r="D70" s="340"/>
      <c r="E70" s="366"/>
      <c r="F70" s="334"/>
      <c r="G70" s="112" t="s">
        <v>578</v>
      </c>
      <c r="H70" s="113"/>
      <c r="I70" s="121" t="s">
        <v>737</v>
      </c>
      <c r="J70" s="166">
        <f>ROUND($J67*23/1000,0)</f>
        <v>2</v>
      </c>
      <c r="K70" s="199"/>
    </row>
    <row r="71" spans="1:11" ht="31.5" customHeight="1" x14ac:dyDescent="0.15">
      <c r="A71" s="108" t="s">
        <v>189</v>
      </c>
      <c r="B71" s="108" t="s">
        <v>850</v>
      </c>
      <c r="C71" s="52" t="s">
        <v>285</v>
      </c>
      <c r="D71" s="340"/>
      <c r="E71" s="366"/>
      <c r="F71" s="334"/>
      <c r="G71" s="112" t="s">
        <v>738</v>
      </c>
      <c r="H71" s="113"/>
      <c r="I71" s="121" t="s">
        <v>960</v>
      </c>
      <c r="J71" s="166">
        <f>ROUND($J67*12/1000,0)</f>
        <v>1</v>
      </c>
      <c r="K71" s="199"/>
    </row>
    <row r="72" spans="1:11" ht="31.5" customHeight="1" x14ac:dyDescent="0.15">
      <c r="A72" s="108" t="s">
        <v>189</v>
      </c>
      <c r="B72" s="108" t="s">
        <v>851</v>
      </c>
      <c r="C72" s="52" t="s">
        <v>286</v>
      </c>
      <c r="D72" s="340"/>
      <c r="E72" s="366"/>
      <c r="F72" s="334"/>
      <c r="G72" s="112" t="s">
        <v>739</v>
      </c>
      <c r="H72" s="113"/>
      <c r="I72" s="121" t="s">
        <v>961</v>
      </c>
      <c r="J72" s="166">
        <f>ROUND($J67*10/1000,0)</f>
        <v>1</v>
      </c>
      <c r="K72" s="199"/>
    </row>
    <row r="73" spans="1:11" ht="31.5" customHeight="1" x14ac:dyDescent="0.15">
      <c r="A73" s="108" t="s">
        <v>189</v>
      </c>
      <c r="B73" s="108">
        <v>2079</v>
      </c>
      <c r="C73" s="52" t="s">
        <v>436</v>
      </c>
      <c r="D73" s="340"/>
      <c r="E73" s="366"/>
      <c r="F73" s="334"/>
      <c r="G73" s="112" t="s">
        <v>583</v>
      </c>
      <c r="H73" s="113"/>
      <c r="I73" s="121" t="s">
        <v>740</v>
      </c>
      <c r="J73" s="166">
        <f>ROUND($J67*11/1000,0)</f>
        <v>1</v>
      </c>
      <c r="K73" s="199"/>
    </row>
    <row r="74" spans="1:11" ht="31.5" customHeight="1" x14ac:dyDescent="0.15">
      <c r="A74" s="108" t="s">
        <v>189</v>
      </c>
      <c r="B74" s="108">
        <v>8514</v>
      </c>
      <c r="C74" s="52" t="s">
        <v>766</v>
      </c>
      <c r="D74" s="340"/>
      <c r="E74" s="366"/>
      <c r="F74" s="334"/>
      <c r="G74" s="112" t="s">
        <v>749</v>
      </c>
      <c r="H74" s="113"/>
      <c r="I74" s="121" t="s">
        <v>751</v>
      </c>
      <c r="J74" s="166">
        <f>ROUND(-$J67*1/100,0)</f>
        <v>-1</v>
      </c>
      <c r="K74" s="199"/>
    </row>
    <row r="75" spans="1:11" ht="31.5" customHeight="1" x14ac:dyDescent="0.15">
      <c r="A75" s="108" t="s">
        <v>189</v>
      </c>
      <c r="B75" s="108">
        <v>9514</v>
      </c>
      <c r="C75" s="52" t="s">
        <v>767</v>
      </c>
      <c r="D75" s="342"/>
      <c r="E75" s="367"/>
      <c r="F75" s="334"/>
      <c r="G75" s="112" t="s">
        <v>754</v>
      </c>
      <c r="H75" s="113"/>
      <c r="I75" s="121" t="s">
        <v>751</v>
      </c>
      <c r="J75" s="166">
        <f>ROUND(-$J67*1/100,0)</f>
        <v>-1</v>
      </c>
      <c r="K75" s="200"/>
    </row>
    <row r="76" spans="1:11" ht="31.5" customHeight="1" x14ac:dyDescent="0.15">
      <c r="A76" s="108" t="s">
        <v>189</v>
      </c>
      <c r="B76" s="108">
        <v>5712</v>
      </c>
      <c r="C76" s="52" t="s">
        <v>744</v>
      </c>
      <c r="D76" s="125"/>
      <c r="E76" s="127"/>
      <c r="F76" s="126"/>
      <c r="G76" s="324" t="s">
        <v>746</v>
      </c>
      <c r="H76" s="324"/>
      <c r="I76" s="194"/>
      <c r="J76" s="166">
        <v>-47</v>
      </c>
      <c r="K76" s="111" t="s">
        <v>747</v>
      </c>
    </row>
    <row r="77" spans="1:11" ht="31.5" customHeight="1" x14ac:dyDescent="0.15">
      <c r="A77" s="108" t="s">
        <v>189</v>
      </c>
      <c r="B77" s="108" t="s">
        <v>852</v>
      </c>
      <c r="C77" s="52" t="s">
        <v>113</v>
      </c>
      <c r="D77" s="351" t="s">
        <v>1030</v>
      </c>
      <c r="E77" s="352"/>
      <c r="F77" s="353"/>
      <c r="G77" s="194" t="s">
        <v>58</v>
      </c>
      <c r="H77" s="194"/>
      <c r="I77" s="194"/>
      <c r="J77" s="166">
        <v>100</v>
      </c>
      <c r="K77" s="194" t="s">
        <v>9</v>
      </c>
    </row>
    <row r="78" spans="1:11" ht="31.5" customHeight="1" x14ac:dyDescent="0.15">
      <c r="A78" s="108" t="s">
        <v>189</v>
      </c>
      <c r="B78" s="108" t="s">
        <v>853</v>
      </c>
      <c r="C78" s="52" t="s">
        <v>110</v>
      </c>
      <c r="D78" s="351" t="s">
        <v>383</v>
      </c>
      <c r="E78" s="352"/>
      <c r="F78" s="353"/>
      <c r="G78" s="194" t="s">
        <v>60</v>
      </c>
      <c r="H78" s="194"/>
      <c r="I78" s="194"/>
      <c r="J78" s="166">
        <v>240</v>
      </c>
      <c r="K78" s="194"/>
    </row>
    <row r="79" spans="1:11" s="171" customFormat="1" ht="31.5" customHeight="1" x14ac:dyDescent="0.15">
      <c r="A79" s="108" t="s">
        <v>189</v>
      </c>
      <c r="B79" s="108" t="s">
        <v>854</v>
      </c>
      <c r="C79" s="52" t="s">
        <v>372</v>
      </c>
      <c r="D79" s="351" t="s">
        <v>320</v>
      </c>
      <c r="E79" s="352"/>
      <c r="F79" s="353"/>
      <c r="G79" s="194" t="s">
        <v>373</v>
      </c>
      <c r="H79" s="194"/>
      <c r="I79" s="194"/>
      <c r="J79" s="166">
        <v>50</v>
      </c>
      <c r="K79" s="194"/>
    </row>
    <row r="80" spans="1:11" ht="31.5" customHeight="1" x14ac:dyDescent="0.15">
      <c r="A80" s="108" t="s">
        <v>189</v>
      </c>
      <c r="B80" s="108" t="s">
        <v>855</v>
      </c>
      <c r="C80" s="52" t="s">
        <v>115</v>
      </c>
      <c r="D80" s="351" t="s">
        <v>382</v>
      </c>
      <c r="E80" s="352"/>
      <c r="F80" s="353"/>
      <c r="G80" s="194" t="s">
        <v>323</v>
      </c>
      <c r="H80" s="194"/>
      <c r="I80" s="194"/>
      <c r="J80" s="166">
        <v>200</v>
      </c>
      <c r="K80" s="194"/>
    </row>
    <row r="81" spans="1:11" ht="31.5" customHeight="1" x14ac:dyDescent="0.15">
      <c r="A81" s="108" t="s">
        <v>189</v>
      </c>
      <c r="B81" s="108" t="s">
        <v>856</v>
      </c>
      <c r="C81" s="52" t="s">
        <v>325</v>
      </c>
      <c r="D81" s="209" t="s">
        <v>564</v>
      </c>
      <c r="E81" s="361" t="s">
        <v>328</v>
      </c>
      <c r="F81" s="362"/>
      <c r="G81" s="194" t="s">
        <v>64</v>
      </c>
      <c r="H81" s="194"/>
      <c r="I81" s="194"/>
      <c r="J81" s="166">
        <v>150</v>
      </c>
      <c r="K81" s="194"/>
    </row>
    <row r="82" spans="1:11" s="171" customFormat="1" ht="31.5" customHeight="1" x14ac:dyDescent="0.15">
      <c r="A82" s="108" t="s">
        <v>189</v>
      </c>
      <c r="B82" s="108" t="s">
        <v>857</v>
      </c>
      <c r="C82" s="52" t="s">
        <v>326</v>
      </c>
      <c r="D82" s="210"/>
      <c r="E82" s="361" t="s">
        <v>351</v>
      </c>
      <c r="F82" s="362"/>
      <c r="G82" s="194" t="s">
        <v>352</v>
      </c>
      <c r="H82" s="194"/>
      <c r="I82" s="194"/>
      <c r="J82" s="166">
        <v>160</v>
      </c>
      <c r="K82" s="194"/>
    </row>
    <row r="83" spans="1:11" ht="31.5" customHeight="1" x14ac:dyDescent="0.15">
      <c r="A83" s="108" t="s">
        <v>189</v>
      </c>
      <c r="B83" s="108">
        <v>7310</v>
      </c>
      <c r="C83" s="52" t="s">
        <v>743</v>
      </c>
      <c r="D83" s="351" t="s">
        <v>742</v>
      </c>
      <c r="E83" s="352"/>
      <c r="F83" s="353"/>
      <c r="G83" s="325" t="s">
        <v>51</v>
      </c>
      <c r="H83" s="357"/>
      <c r="I83" s="324"/>
      <c r="J83" s="166">
        <v>480</v>
      </c>
      <c r="K83" s="194"/>
    </row>
    <row r="84" spans="1:11" ht="31.5" customHeight="1" x14ac:dyDescent="0.15">
      <c r="A84" s="108" t="s">
        <v>189</v>
      </c>
      <c r="B84" s="108" t="s">
        <v>858</v>
      </c>
      <c r="C84" s="52" t="s">
        <v>336</v>
      </c>
      <c r="D84" s="316" t="s">
        <v>1031</v>
      </c>
      <c r="E84" s="358"/>
      <c r="F84" s="317" t="s">
        <v>353</v>
      </c>
      <c r="G84" s="112" t="s">
        <v>24</v>
      </c>
      <c r="H84" s="113"/>
      <c r="I84" s="121" t="s">
        <v>332</v>
      </c>
      <c r="J84" s="166">
        <v>88</v>
      </c>
      <c r="K84" s="194"/>
    </row>
    <row r="85" spans="1:11" ht="31.5" customHeight="1" x14ac:dyDescent="0.15">
      <c r="A85" s="108" t="s">
        <v>189</v>
      </c>
      <c r="B85" s="108" t="s">
        <v>859</v>
      </c>
      <c r="C85" s="52" t="s">
        <v>337</v>
      </c>
      <c r="D85" s="211"/>
      <c r="E85" s="359"/>
      <c r="F85" s="318"/>
      <c r="G85" s="112" t="s">
        <v>26</v>
      </c>
      <c r="H85" s="113"/>
      <c r="I85" s="121" t="s">
        <v>333</v>
      </c>
      <c r="J85" s="166">
        <v>176</v>
      </c>
      <c r="K85" s="194"/>
    </row>
    <row r="86" spans="1:11" ht="31.5" customHeight="1" x14ac:dyDescent="0.15">
      <c r="A86" s="108" t="s">
        <v>189</v>
      </c>
      <c r="B86" s="108" t="s">
        <v>860</v>
      </c>
      <c r="C86" s="52" t="s">
        <v>126</v>
      </c>
      <c r="D86" s="211"/>
      <c r="E86" s="359"/>
      <c r="F86" s="317" t="s">
        <v>331</v>
      </c>
      <c r="G86" s="112" t="s">
        <v>24</v>
      </c>
      <c r="H86" s="113"/>
      <c r="I86" s="121" t="s">
        <v>45</v>
      </c>
      <c r="J86" s="166">
        <v>72</v>
      </c>
      <c r="K86" s="194"/>
    </row>
    <row r="87" spans="1:11" ht="31.5" customHeight="1" x14ac:dyDescent="0.15">
      <c r="A87" s="108" t="s">
        <v>189</v>
      </c>
      <c r="B87" s="108" t="s">
        <v>861</v>
      </c>
      <c r="C87" s="52" t="s">
        <v>127</v>
      </c>
      <c r="D87" s="211"/>
      <c r="E87" s="359"/>
      <c r="F87" s="318"/>
      <c r="G87" s="112" t="s">
        <v>26</v>
      </c>
      <c r="H87" s="113"/>
      <c r="I87" s="121" t="s">
        <v>46</v>
      </c>
      <c r="J87" s="166">
        <v>144</v>
      </c>
      <c r="K87" s="194"/>
    </row>
    <row r="88" spans="1:11" ht="31.5" customHeight="1" x14ac:dyDescent="0.15">
      <c r="A88" s="108" t="s">
        <v>189</v>
      </c>
      <c r="B88" s="108" t="s">
        <v>862</v>
      </c>
      <c r="C88" s="52" t="s">
        <v>354</v>
      </c>
      <c r="D88" s="211"/>
      <c r="E88" s="359"/>
      <c r="F88" s="317" t="s">
        <v>374</v>
      </c>
      <c r="G88" s="112" t="s">
        <v>24</v>
      </c>
      <c r="H88" s="113"/>
      <c r="I88" s="121" t="s">
        <v>49</v>
      </c>
      <c r="J88" s="166">
        <v>24</v>
      </c>
      <c r="K88" s="194"/>
    </row>
    <row r="89" spans="1:11" ht="31.5" customHeight="1" x14ac:dyDescent="0.15">
      <c r="A89" s="108" t="s">
        <v>189</v>
      </c>
      <c r="B89" s="108" t="s">
        <v>863</v>
      </c>
      <c r="C89" s="52" t="s">
        <v>390</v>
      </c>
      <c r="D89" s="211"/>
      <c r="E89" s="359"/>
      <c r="F89" s="318"/>
      <c r="G89" s="112" t="s">
        <v>26</v>
      </c>
      <c r="H89" s="113"/>
      <c r="I89" s="121" t="s">
        <v>47</v>
      </c>
      <c r="J89" s="166">
        <v>48</v>
      </c>
      <c r="K89" s="194"/>
    </row>
    <row r="90" spans="1:11" ht="31.5" customHeight="1" x14ac:dyDescent="0.15">
      <c r="A90" s="108" t="s">
        <v>189</v>
      </c>
      <c r="B90" s="108" t="s">
        <v>864</v>
      </c>
      <c r="C90" s="52" t="s">
        <v>338</v>
      </c>
      <c r="D90" s="316" t="s">
        <v>1032</v>
      </c>
      <c r="E90" s="214"/>
      <c r="F90" s="358"/>
      <c r="G90" s="325" t="s">
        <v>19</v>
      </c>
      <c r="H90" s="357"/>
      <c r="I90" s="324"/>
      <c r="J90" s="166">
        <v>100</v>
      </c>
      <c r="K90" s="194"/>
    </row>
    <row r="91" spans="1:11" ht="31.5" customHeight="1" x14ac:dyDescent="0.15">
      <c r="A91" s="108" t="s">
        <v>189</v>
      </c>
      <c r="B91" s="108" t="s">
        <v>865</v>
      </c>
      <c r="C91" s="52" t="s">
        <v>567</v>
      </c>
      <c r="D91" s="211"/>
      <c r="E91" s="360"/>
      <c r="F91" s="359"/>
      <c r="G91" s="325" t="s">
        <v>18</v>
      </c>
      <c r="H91" s="357"/>
      <c r="I91" s="324"/>
      <c r="J91" s="166">
        <v>200</v>
      </c>
      <c r="K91" s="194"/>
    </row>
    <row r="92" spans="1:11" ht="31.5" customHeight="1" x14ac:dyDescent="0.15">
      <c r="A92" s="108" t="s">
        <v>189</v>
      </c>
      <c r="B92" s="108" t="s">
        <v>866</v>
      </c>
      <c r="C92" s="62" t="s">
        <v>342</v>
      </c>
      <c r="D92" s="351" t="s">
        <v>1019</v>
      </c>
      <c r="E92" s="352"/>
      <c r="F92" s="353"/>
      <c r="G92" s="90" t="s">
        <v>1033</v>
      </c>
      <c r="H92" s="91"/>
      <c r="I92" s="121" t="s">
        <v>772</v>
      </c>
      <c r="J92" s="166">
        <v>20</v>
      </c>
      <c r="K92" s="198" t="s">
        <v>203</v>
      </c>
    </row>
    <row r="93" spans="1:11" s="171" customFormat="1" ht="31.5" customHeight="1" x14ac:dyDescent="0.15">
      <c r="A93" s="108" t="s">
        <v>189</v>
      </c>
      <c r="B93" s="108" t="s">
        <v>867</v>
      </c>
      <c r="C93" s="62" t="s">
        <v>343</v>
      </c>
      <c r="D93" s="354"/>
      <c r="E93" s="355"/>
      <c r="F93" s="356"/>
      <c r="G93" s="90" t="s">
        <v>1034</v>
      </c>
      <c r="H93" s="91"/>
      <c r="I93" s="121" t="s">
        <v>771</v>
      </c>
      <c r="J93" s="166">
        <v>5</v>
      </c>
      <c r="K93" s="199"/>
    </row>
    <row r="94" spans="1:11" s="171" customFormat="1" ht="31.5" customHeight="1" x14ac:dyDescent="0.15">
      <c r="A94" s="108" t="s">
        <v>189</v>
      </c>
      <c r="B94" s="108" t="s">
        <v>868</v>
      </c>
      <c r="C94" s="52" t="s">
        <v>375</v>
      </c>
      <c r="D94" s="201" t="s">
        <v>1035</v>
      </c>
      <c r="E94" s="201"/>
      <c r="F94" s="201"/>
      <c r="G94" s="194" t="s">
        <v>357</v>
      </c>
      <c r="H94" s="194"/>
      <c r="I94" s="194"/>
      <c r="J94" s="166">
        <v>40</v>
      </c>
      <c r="K94" s="192" t="s">
        <v>364</v>
      </c>
    </row>
    <row r="95" spans="1:11" ht="31.5" customHeight="1" x14ac:dyDescent="0.15">
      <c r="A95" s="35" t="s">
        <v>20</v>
      </c>
      <c r="B95" s="74"/>
      <c r="C95" s="39"/>
      <c r="D95" s="181"/>
      <c r="E95" s="181"/>
      <c r="F95" s="181"/>
      <c r="G95" s="182"/>
      <c r="H95" s="182"/>
      <c r="I95" s="183"/>
      <c r="J95" s="188"/>
      <c r="K95" s="39"/>
    </row>
    <row r="96" spans="1:11" ht="31.5" customHeight="1" x14ac:dyDescent="0.15">
      <c r="A96" s="222" t="s">
        <v>2</v>
      </c>
      <c r="B96" s="222"/>
      <c r="C96" s="323" t="s">
        <v>3</v>
      </c>
      <c r="D96" s="323" t="s">
        <v>4</v>
      </c>
      <c r="E96" s="323"/>
      <c r="F96" s="323"/>
      <c r="G96" s="323"/>
      <c r="H96" s="323"/>
      <c r="I96" s="323"/>
      <c r="J96" s="320" t="s">
        <v>1025</v>
      </c>
      <c r="K96" s="323" t="s">
        <v>8</v>
      </c>
    </row>
    <row r="97" spans="1:11" ht="31.5" customHeight="1" x14ac:dyDescent="0.15">
      <c r="A97" s="117" t="s">
        <v>0</v>
      </c>
      <c r="B97" s="117" t="s">
        <v>1</v>
      </c>
      <c r="C97" s="222"/>
      <c r="D97" s="222"/>
      <c r="E97" s="222"/>
      <c r="F97" s="222"/>
      <c r="G97" s="222"/>
      <c r="H97" s="222"/>
      <c r="I97" s="222"/>
      <c r="J97" s="321"/>
      <c r="K97" s="222"/>
    </row>
    <row r="98" spans="1:11" ht="31.5" customHeight="1" x14ac:dyDescent="0.15">
      <c r="A98" s="108" t="s">
        <v>180</v>
      </c>
      <c r="B98" s="108" t="s">
        <v>869</v>
      </c>
      <c r="C98" s="52" t="s">
        <v>132</v>
      </c>
      <c r="D98" s="338" t="s">
        <v>503</v>
      </c>
      <c r="E98" s="339"/>
      <c r="F98" s="198" t="s">
        <v>24</v>
      </c>
      <c r="G98" s="325" t="s">
        <v>568</v>
      </c>
      <c r="H98" s="324"/>
      <c r="I98" s="334" t="s">
        <v>145</v>
      </c>
      <c r="J98" s="166">
        <v>1259</v>
      </c>
      <c r="K98" s="198" t="s">
        <v>9</v>
      </c>
    </row>
    <row r="99" spans="1:11" ht="31.5" customHeight="1" x14ac:dyDescent="0.15">
      <c r="A99" s="108" t="s">
        <v>180</v>
      </c>
      <c r="B99" s="108" t="s">
        <v>870</v>
      </c>
      <c r="C99" s="52" t="s">
        <v>204</v>
      </c>
      <c r="D99" s="340"/>
      <c r="E99" s="341"/>
      <c r="F99" s="199"/>
      <c r="G99" s="112" t="s">
        <v>574</v>
      </c>
      <c r="H99" s="121" t="s">
        <v>735</v>
      </c>
      <c r="I99" s="334"/>
      <c r="J99" s="166">
        <f>ROUND($J98*59/1000,0)</f>
        <v>74</v>
      </c>
      <c r="K99" s="199"/>
    </row>
    <row r="100" spans="1:11" ht="31.5" customHeight="1" x14ac:dyDescent="0.15">
      <c r="A100" s="108" t="s">
        <v>180</v>
      </c>
      <c r="B100" s="108" t="s">
        <v>871</v>
      </c>
      <c r="C100" s="52" t="s">
        <v>205</v>
      </c>
      <c r="D100" s="340"/>
      <c r="E100" s="341"/>
      <c r="F100" s="199"/>
      <c r="G100" s="112" t="s">
        <v>576</v>
      </c>
      <c r="H100" s="121" t="s">
        <v>736</v>
      </c>
      <c r="I100" s="334"/>
      <c r="J100" s="166">
        <f>ROUND($J98*43/1000,0)</f>
        <v>54</v>
      </c>
      <c r="K100" s="199"/>
    </row>
    <row r="101" spans="1:11" ht="31.5" customHeight="1" x14ac:dyDescent="0.15">
      <c r="A101" s="108" t="s">
        <v>189</v>
      </c>
      <c r="B101" s="108" t="s">
        <v>872</v>
      </c>
      <c r="C101" s="52" t="s">
        <v>206</v>
      </c>
      <c r="D101" s="340"/>
      <c r="E101" s="341"/>
      <c r="F101" s="199"/>
      <c r="G101" s="112" t="s">
        <v>578</v>
      </c>
      <c r="H101" s="121" t="s">
        <v>737</v>
      </c>
      <c r="I101" s="334"/>
      <c r="J101" s="166">
        <f>ROUND($J98*23/1000,0)</f>
        <v>29</v>
      </c>
      <c r="K101" s="199"/>
    </row>
    <row r="102" spans="1:11" ht="31.5" customHeight="1" x14ac:dyDescent="0.15">
      <c r="A102" s="108" t="s">
        <v>189</v>
      </c>
      <c r="B102" s="108" t="s">
        <v>873</v>
      </c>
      <c r="C102" s="52" t="s">
        <v>287</v>
      </c>
      <c r="D102" s="340"/>
      <c r="E102" s="341"/>
      <c r="F102" s="199"/>
      <c r="G102" s="112" t="s">
        <v>738</v>
      </c>
      <c r="H102" s="121" t="s">
        <v>960</v>
      </c>
      <c r="I102" s="334"/>
      <c r="J102" s="166">
        <f>ROUND($J98*12/1000,0)</f>
        <v>15</v>
      </c>
      <c r="K102" s="199"/>
    </row>
    <row r="103" spans="1:11" ht="31.5" customHeight="1" x14ac:dyDescent="0.15">
      <c r="A103" s="108" t="s">
        <v>189</v>
      </c>
      <c r="B103" s="108" t="s">
        <v>874</v>
      </c>
      <c r="C103" s="52" t="s">
        <v>288</v>
      </c>
      <c r="D103" s="340"/>
      <c r="E103" s="341"/>
      <c r="F103" s="199"/>
      <c r="G103" s="112" t="s">
        <v>739</v>
      </c>
      <c r="H103" s="121" t="s">
        <v>961</v>
      </c>
      <c r="I103" s="334"/>
      <c r="J103" s="166">
        <f>ROUND($J98*10/1000,0)</f>
        <v>13</v>
      </c>
      <c r="K103" s="199"/>
    </row>
    <row r="104" spans="1:11" ht="31.5" customHeight="1" x14ac:dyDescent="0.15">
      <c r="A104" s="108" t="s">
        <v>189</v>
      </c>
      <c r="B104" s="108">
        <v>8415</v>
      </c>
      <c r="C104" s="52" t="s">
        <v>773</v>
      </c>
      <c r="D104" s="340"/>
      <c r="E104" s="341"/>
      <c r="F104" s="199"/>
      <c r="G104" s="112" t="s">
        <v>750</v>
      </c>
      <c r="H104" s="121" t="s">
        <v>752</v>
      </c>
      <c r="I104" s="334"/>
      <c r="J104" s="166">
        <f>ROUND(-$J98*1/100,0)</f>
        <v>-13</v>
      </c>
      <c r="K104" s="199"/>
    </row>
    <row r="105" spans="1:11" ht="31.5" customHeight="1" x14ac:dyDescent="0.15">
      <c r="A105" s="108" t="s">
        <v>189</v>
      </c>
      <c r="B105" s="108">
        <v>9415</v>
      </c>
      <c r="C105" s="52" t="s">
        <v>774</v>
      </c>
      <c r="D105" s="340"/>
      <c r="E105" s="341"/>
      <c r="F105" s="199"/>
      <c r="G105" s="112" t="s">
        <v>755</v>
      </c>
      <c r="H105" s="121" t="s">
        <v>752</v>
      </c>
      <c r="I105" s="334"/>
      <c r="J105" s="166">
        <f>ROUND(-$J98*1/100,0)</f>
        <v>-13</v>
      </c>
      <c r="K105" s="199"/>
    </row>
    <row r="106" spans="1:11" ht="31.5" customHeight="1" x14ac:dyDescent="0.15">
      <c r="A106" s="108" t="s">
        <v>189</v>
      </c>
      <c r="B106" s="108" t="s">
        <v>875</v>
      </c>
      <c r="C106" s="52" t="s">
        <v>405</v>
      </c>
      <c r="D106" s="340"/>
      <c r="E106" s="341"/>
      <c r="F106" s="199"/>
      <c r="G106" s="325" t="s">
        <v>1036</v>
      </c>
      <c r="H106" s="324"/>
      <c r="I106" s="334"/>
      <c r="J106" s="166">
        <v>995</v>
      </c>
      <c r="K106" s="199"/>
    </row>
    <row r="107" spans="1:11" ht="31.5" customHeight="1" x14ac:dyDescent="0.15">
      <c r="A107" s="108" t="s">
        <v>189</v>
      </c>
      <c r="B107" s="108" t="s">
        <v>876</v>
      </c>
      <c r="C107" s="52" t="s">
        <v>400</v>
      </c>
      <c r="D107" s="340"/>
      <c r="E107" s="341"/>
      <c r="F107" s="199"/>
      <c r="G107" s="112" t="s">
        <v>574</v>
      </c>
      <c r="H107" s="121" t="s">
        <v>735</v>
      </c>
      <c r="I107" s="334"/>
      <c r="J107" s="166">
        <f>ROUND($J106*59/1000,0)</f>
        <v>59</v>
      </c>
      <c r="K107" s="199"/>
    </row>
    <row r="108" spans="1:11" ht="31.5" customHeight="1" x14ac:dyDescent="0.15">
      <c r="A108" s="108" t="s">
        <v>189</v>
      </c>
      <c r="B108" s="108" t="s">
        <v>877</v>
      </c>
      <c r="C108" s="52" t="s">
        <v>401</v>
      </c>
      <c r="D108" s="340"/>
      <c r="E108" s="341"/>
      <c r="F108" s="199"/>
      <c r="G108" s="112" t="s">
        <v>576</v>
      </c>
      <c r="H108" s="121" t="s">
        <v>736</v>
      </c>
      <c r="I108" s="334"/>
      <c r="J108" s="166">
        <f>ROUND($J106*43/1000,0)</f>
        <v>43</v>
      </c>
      <c r="K108" s="199"/>
    </row>
    <row r="109" spans="1:11" ht="31.5" customHeight="1" x14ac:dyDescent="0.15">
      <c r="A109" s="108" t="s">
        <v>189</v>
      </c>
      <c r="B109" s="108" t="s">
        <v>878</v>
      </c>
      <c r="C109" s="52" t="s">
        <v>402</v>
      </c>
      <c r="D109" s="340"/>
      <c r="E109" s="341"/>
      <c r="F109" s="199"/>
      <c r="G109" s="112" t="s">
        <v>578</v>
      </c>
      <c r="H109" s="121" t="s">
        <v>737</v>
      </c>
      <c r="I109" s="334"/>
      <c r="J109" s="166">
        <f>ROUND($J106*23/1000,0)</f>
        <v>23</v>
      </c>
      <c r="K109" s="199"/>
    </row>
    <row r="110" spans="1:11" ht="31.5" customHeight="1" x14ac:dyDescent="0.15">
      <c r="A110" s="108" t="s">
        <v>189</v>
      </c>
      <c r="B110" s="108" t="s">
        <v>879</v>
      </c>
      <c r="C110" s="52" t="s">
        <v>403</v>
      </c>
      <c r="D110" s="340"/>
      <c r="E110" s="341"/>
      <c r="F110" s="199"/>
      <c r="G110" s="112" t="s">
        <v>738</v>
      </c>
      <c r="H110" s="121" t="s">
        <v>960</v>
      </c>
      <c r="I110" s="334"/>
      <c r="J110" s="166">
        <f>ROUND($J106*12/1000,0)</f>
        <v>12</v>
      </c>
      <c r="K110" s="199"/>
    </row>
    <row r="111" spans="1:11" ht="31.5" customHeight="1" x14ac:dyDescent="0.15">
      <c r="A111" s="108" t="s">
        <v>189</v>
      </c>
      <c r="B111" s="108" t="s">
        <v>880</v>
      </c>
      <c r="C111" s="52" t="s">
        <v>404</v>
      </c>
      <c r="D111" s="340"/>
      <c r="E111" s="341"/>
      <c r="F111" s="199"/>
      <c r="G111" s="112" t="s">
        <v>739</v>
      </c>
      <c r="H111" s="121" t="s">
        <v>961</v>
      </c>
      <c r="I111" s="334"/>
      <c r="J111" s="166">
        <f>ROUND($J106*10/1000,0)</f>
        <v>10</v>
      </c>
      <c r="K111" s="199"/>
    </row>
    <row r="112" spans="1:11" ht="31.5" customHeight="1" x14ac:dyDescent="0.15">
      <c r="A112" s="108" t="s">
        <v>189</v>
      </c>
      <c r="B112" s="108">
        <v>8515</v>
      </c>
      <c r="C112" s="52" t="s">
        <v>775</v>
      </c>
      <c r="D112" s="340"/>
      <c r="E112" s="341"/>
      <c r="F112" s="199"/>
      <c r="G112" s="112" t="s">
        <v>750</v>
      </c>
      <c r="H112" s="121" t="s">
        <v>752</v>
      </c>
      <c r="I112" s="334"/>
      <c r="J112" s="166">
        <f>ROUND(-$J106*1/100,0)</f>
        <v>-10</v>
      </c>
      <c r="K112" s="199"/>
    </row>
    <row r="113" spans="1:11" ht="31.5" customHeight="1" x14ac:dyDescent="0.15">
      <c r="A113" s="108" t="s">
        <v>189</v>
      </c>
      <c r="B113" s="108">
        <v>9515</v>
      </c>
      <c r="C113" s="52" t="s">
        <v>776</v>
      </c>
      <c r="D113" s="340"/>
      <c r="E113" s="341"/>
      <c r="F113" s="200"/>
      <c r="G113" s="112" t="s">
        <v>755</v>
      </c>
      <c r="H113" s="121" t="s">
        <v>752</v>
      </c>
      <c r="I113" s="334"/>
      <c r="J113" s="166">
        <f>ROUND(-$J106*1/100,0)</f>
        <v>-10</v>
      </c>
      <c r="K113" s="200"/>
    </row>
    <row r="114" spans="1:11" ht="31.5" customHeight="1" x14ac:dyDescent="0.15">
      <c r="A114" s="108" t="s">
        <v>189</v>
      </c>
      <c r="B114" s="108" t="s">
        <v>881</v>
      </c>
      <c r="C114" s="52" t="s">
        <v>133</v>
      </c>
      <c r="D114" s="340"/>
      <c r="E114" s="341"/>
      <c r="F114" s="317" t="s">
        <v>957</v>
      </c>
      <c r="G114" s="325" t="s">
        <v>569</v>
      </c>
      <c r="H114" s="324"/>
      <c r="I114" s="334"/>
      <c r="J114" s="166">
        <v>41</v>
      </c>
      <c r="K114" s="198" t="s">
        <v>10</v>
      </c>
    </row>
    <row r="115" spans="1:11" ht="31.5" customHeight="1" x14ac:dyDescent="0.15">
      <c r="A115" s="108" t="s">
        <v>189</v>
      </c>
      <c r="B115" s="108" t="s">
        <v>882</v>
      </c>
      <c r="C115" s="52" t="s">
        <v>207</v>
      </c>
      <c r="D115" s="340"/>
      <c r="E115" s="341"/>
      <c r="F115" s="199"/>
      <c r="G115" s="112" t="s">
        <v>574</v>
      </c>
      <c r="H115" s="121" t="s">
        <v>735</v>
      </c>
      <c r="I115" s="334"/>
      <c r="J115" s="166">
        <f>ROUND($J114*59/1000,0)</f>
        <v>2</v>
      </c>
      <c r="K115" s="199"/>
    </row>
    <row r="116" spans="1:11" ht="31.5" customHeight="1" x14ac:dyDescent="0.15">
      <c r="A116" s="108" t="s">
        <v>189</v>
      </c>
      <c r="B116" s="108" t="s">
        <v>883</v>
      </c>
      <c r="C116" s="52" t="s">
        <v>208</v>
      </c>
      <c r="D116" s="340"/>
      <c r="E116" s="341"/>
      <c r="F116" s="199"/>
      <c r="G116" s="112" t="s">
        <v>576</v>
      </c>
      <c r="H116" s="121" t="s">
        <v>736</v>
      </c>
      <c r="I116" s="334"/>
      <c r="J116" s="166">
        <f>ROUND($J114*43/1000,0)</f>
        <v>2</v>
      </c>
      <c r="K116" s="199"/>
    </row>
    <row r="117" spans="1:11" ht="31.5" customHeight="1" x14ac:dyDescent="0.15">
      <c r="A117" s="108" t="s">
        <v>189</v>
      </c>
      <c r="B117" s="108" t="s">
        <v>884</v>
      </c>
      <c r="C117" s="52" t="s">
        <v>209</v>
      </c>
      <c r="D117" s="340"/>
      <c r="E117" s="341"/>
      <c r="F117" s="199"/>
      <c r="G117" s="112" t="s">
        <v>578</v>
      </c>
      <c r="H117" s="121" t="s">
        <v>737</v>
      </c>
      <c r="I117" s="334"/>
      <c r="J117" s="166">
        <f>ROUND($J114*23/1000,0)</f>
        <v>1</v>
      </c>
      <c r="K117" s="199"/>
    </row>
    <row r="118" spans="1:11" ht="31.5" customHeight="1" x14ac:dyDescent="0.15">
      <c r="A118" s="108" t="s">
        <v>189</v>
      </c>
      <c r="B118" s="108">
        <v>8416</v>
      </c>
      <c r="C118" s="52" t="s">
        <v>777</v>
      </c>
      <c r="D118" s="340"/>
      <c r="E118" s="341"/>
      <c r="F118" s="199"/>
      <c r="G118" s="112" t="s">
        <v>750</v>
      </c>
      <c r="H118" s="121" t="s">
        <v>752</v>
      </c>
      <c r="I118" s="334"/>
      <c r="J118" s="166">
        <v>-1</v>
      </c>
      <c r="K118" s="199"/>
    </row>
    <row r="119" spans="1:11" ht="31.5" customHeight="1" x14ac:dyDescent="0.15">
      <c r="A119" s="108" t="s">
        <v>189</v>
      </c>
      <c r="B119" s="108">
        <v>9416</v>
      </c>
      <c r="C119" s="52" t="s">
        <v>778</v>
      </c>
      <c r="D119" s="340"/>
      <c r="E119" s="341"/>
      <c r="F119" s="199"/>
      <c r="G119" s="112" t="s">
        <v>755</v>
      </c>
      <c r="H119" s="121" t="s">
        <v>752</v>
      </c>
      <c r="I119" s="334"/>
      <c r="J119" s="166">
        <v>-1</v>
      </c>
      <c r="K119" s="199"/>
    </row>
    <row r="120" spans="1:11" s="171" customFormat="1" ht="31.5" customHeight="1" x14ac:dyDescent="0.15">
      <c r="A120" s="108" t="s">
        <v>189</v>
      </c>
      <c r="B120" s="108" t="s">
        <v>885</v>
      </c>
      <c r="C120" s="52" t="s">
        <v>409</v>
      </c>
      <c r="D120" s="340"/>
      <c r="E120" s="341"/>
      <c r="F120" s="199"/>
      <c r="G120" s="325" t="s">
        <v>1037</v>
      </c>
      <c r="H120" s="324"/>
      <c r="I120" s="334"/>
      <c r="J120" s="166">
        <v>33</v>
      </c>
      <c r="K120" s="199"/>
    </row>
    <row r="121" spans="1:11" s="171" customFormat="1" ht="31.5" customHeight="1" x14ac:dyDescent="0.15">
      <c r="A121" s="108" t="s">
        <v>189</v>
      </c>
      <c r="B121" s="108" t="s">
        <v>886</v>
      </c>
      <c r="C121" s="52" t="s">
        <v>410</v>
      </c>
      <c r="D121" s="340"/>
      <c r="E121" s="341"/>
      <c r="F121" s="199"/>
      <c r="G121" s="112" t="s">
        <v>574</v>
      </c>
      <c r="H121" s="121" t="s">
        <v>735</v>
      </c>
      <c r="I121" s="334"/>
      <c r="J121" s="166">
        <f>ROUND($J120*59/1000,0)</f>
        <v>2</v>
      </c>
      <c r="K121" s="199"/>
    </row>
    <row r="122" spans="1:11" s="171" customFormat="1" ht="31.5" customHeight="1" x14ac:dyDescent="0.15">
      <c r="A122" s="108" t="s">
        <v>189</v>
      </c>
      <c r="B122" s="108" t="s">
        <v>887</v>
      </c>
      <c r="C122" s="52" t="s">
        <v>411</v>
      </c>
      <c r="D122" s="340"/>
      <c r="E122" s="341"/>
      <c r="F122" s="199"/>
      <c r="G122" s="112" t="s">
        <v>576</v>
      </c>
      <c r="H122" s="121" t="s">
        <v>736</v>
      </c>
      <c r="I122" s="334"/>
      <c r="J122" s="166">
        <f>ROUND($J120*43/1000,0)</f>
        <v>1</v>
      </c>
      <c r="K122" s="199"/>
    </row>
    <row r="123" spans="1:11" s="171" customFormat="1" ht="31.5" customHeight="1" x14ac:dyDescent="0.15">
      <c r="A123" s="108" t="s">
        <v>189</v>
      </c>
      <c r="B123" s="108" t="s">
        <v>888</v>
      </c>
      <c r="C123" s="52" t="s">
        <v>412</v>
      </c>
      <c r="D123" s="340"/>
      <c r="E123" s="341"/>
      <c r="F123" s="199"/>
      <c r="G123" s="112" t="s">
        <v>578</v>
      </c>
      <c r="H123" s="121" t="s">
        <v>737</v>
      </c>
      <c r="I123" s="334"/>
      <c r="J123" s="166">
        <f>ROUND($J120*23/1000,0)</f>
        <v>1</v>
      </c>
      <c r="K123" s="199"/>
    </row>
    <row r="124" spans="1:11" s="171" customFormat="1" ht="31.5" customHeight="1" x14ac:dyDescent="0.15">
      <c r="A124" s="108" t="s">
        <v>189</v>
      </c>
      <c r="B124" s="108">
        <v>8516</v>
      </c>
      <c r="C124" s="52" t="s">
        <v>779</v>
      </c>
      <c r="D124" s="340"/>
      <c r="E124" s="341"/>
      <c r="F124" s="199"/>
      <c r="G124" s="112" t="s">
        <v>750</v>
      </c>
      <c r="H124" s="121" t="s">
        <v>752</v>
      </c>
      <c r="I124" s="334"/>
      <c r="J124" s="166">
        <v>-1</v>
      </c>
      <c r="K124" s="199"/>
    </row>
    <row r="125" spans="1:11" s="171" customFormat="1" ht="31.5" customHeight="1" x14ac:dyDescent="0.15">
      <c r="A125" s="108" t="s">
        <v>189</v>
      </c>
      <c r="B125" s="108">
        <v>9516</v>
      </c>
      <c r="C125" s="52" t="s">
        <v>780</v>
      </c>
      <c r="D125" s="340"/>
      <c r="E125" s="341"/>
      <c r="F125" s="200"/>
      <c r="G125" s="112" t="s">
        <v>755</v>
      </c>
      <c r="H125" s="121" t="s">
        <v>752</v>
      </c>
      <c r="I125" s="334"/>
      <c r="J125" s="166">
        <v>-1</v>
      </c>
      <c r="K125" s="200"/>
    </row>
    <row r="126" spans="1:11" ht="31.5" customHeight="1" x14ac:dyDescent="0.15">
      <c r="A126" s="108" t="s">
        <v>189</v>
      </c>
      <c r="B126" s="108" t="s">
        <v>889</v>
      </c>
      <c r="C126" s="52" t="s">
        <v>134</v>
      </c>
      <c r="D126" s="340"/>
      <c r="E126" s="341"/>
      <c r="F126" s="198" t="s">
        <v>26</v>
      </c>
      <c r="G126" s="325" t="s">
        <v>570</v>
      </c>
      <c r="H126" s="324"/>
      <c r="I126" s="334"/>
      <c r="J126" s="166">
        <v>2535</v>
      </c>
      <c r="K126" s="198" t="s">
        <v>9</v>
      </c>
    </row>
    <row r="127" spans="1:11" ht="31.5" customHeight="1" x14ac:dyDescent="0.15">
      <c r="A127" s="108" t="s">
        <v>189</v>
      </c>
      <c r="B127" s="108" t="s">
        <v>890</v>
      </c>
      <c r="C127" s="52" t="s">
        <v>210</v>
      </c>
      <c r="D127" s="340"/>
      <c r="E127" s="341"/>
      <c r="F127" s="199"/>
      <c r="G127" s="112" t="s">
        <v>574</v>
      </c>
      <c r="H127" s="121" t="s">
        <v>735</v>
      </c>
      <c r="I127" s="334"/>
      <c r="J127" s="166">
        <f>ROUND($J126*59/1000,0)</f>
        <v>150</v>
      </c>
      <c r="K127" s="199"/>
    </row>
    <row r="128" spans="1:11" ht="31.5" customHeight="1" x14ac:dyDescent="0.15">
      <c r="A128" s="108" t="s">
        <v>189</v>
      </c>
      <c r="B128" s="108" t="s">
        <v>891</v>
      </c>
      <c r="C128" s="52" t="s">
        <v>211</v>
      </c>
      <c r="D128" s="340"/>
      <c r="E128" s="341"/>
      <c r="F128" s="199"/>
      <c r="G128" s="112" t="s">
        <v>576</v>
      </c>
      <c r="H128" s="121" t="s">
        <v>736</v>
      </c>
      <c r="I128" s="334"/>
      <c r="J128" s="166">
        <f>ROUND($J126*43/1000,0)</f>
        <v>109</v>
      </c>
      <c r="K128" s="199"/>
    </row>
    <row r="129" spans="1:11" ht="31.5" customHeight="1" x14ac:dyDescent="0.15">
      <c r="A129" s="108" t="s">
        <v>189</v>
      </c>
      <c r="B129" s="108" t="s">
        <v>892</v>
      </c>
      <c r="C129" s="52" t="s">
        <v>212</v>
      </c>
      <c r="D129" s="340"/>
      <c r="E129" s="341"/>
      <c r="F129" s="199"/>
      <c r="G129" s="112" t="s">
        <v>578</v>
      </c>
      <c r="H129" s="121" t="s">
        <v>737</v>
      </c>
      <c r="I129" s="334"/>
      <c r="J129" s="166">
        <f>ROUND($J126*23/1000,0)</f>
        <v>58</v>
      </c>
      <c r="K129" s="199"/>
    </row>
    <row r="130" spans="1:11" ht="31.5" customHeight="1" x14ac:dyDescent="0.15">
      <c r="A130" s="108" t="s">
        <v>189</v>
      </c>
      <c r="B130" s="108" t="s">
        <v>893</v>
      </c>
      <c r="C130" s="52" t="s">
        <v>289</v>
      </c>
      <c r="D130" s="340"/>
      <c r="E130" s="341"/>
      <c r="F130" s="199"/>
      <c r="G130" s="112" t="s">
        <v>738</v>
      </c>
      <c r="H130" s="121" t="s">
        <v>960</v>
      </c>
      <c r="I130" s="334"/>
      <c r="J130" s="166">
        <f>ROUND($J126*12/1000,0)</f>
        <v>30</v>
      </c>
      <c r="K130" s="199"/>
    </row>
    <row r="131" spans="1:11" ht="31.5" customHeight="1" x14ac:dyDescent="0.15">
      <c r="A131" s="108" t="s">
        <v>189</v>
      </c>
      <c r="B131" s="108" t="s">
        <v>894</v>
      </c>
      <c r="C131" s="52" t="s">
        <v>290</v>
      </c>
      <c r="D131" s="340"/>
      <c r="E131" s="341"/>
      <c r="F131" s="199"/>
      <c r="G131" s="112" t="s">
        <v>739</v>
      </c>
      <c r="H131" s="121" t="s">
        <v>961</v>
      </c>
      <c r="I131" s="334"/>
      <c r="J131" s="166">
        <f>ROUND($J126*10/1000,0)</f>
        <v>25</v>
      </c>
      <c r="K131" s="199"/>
    </row>
    <row r="132" spans="1:11" ht="31.5" customHeight="1" x14ac:dyDescent="0.15">
      <c r="A132" s="108" t="s">
        <v>189</v>
      </c>
      <c r="B132" s="108">
        <v>8417</v>
      </c>
      <c r="C132" s="52" t="s">
        <v>781</v>
      </c>
      <c r="D132" s="340"/>
      <c r="E132" s="341"/>
      <c r="F132" s="199"/>
      <c r="G132" s="112" t="s">
        <v>750</v>
      </c>
      <c r="H132" s="121" t="s">
        <v>752</v>
      </c>
      <c r="I132" s="334"/>
      <c r="J132" s="166">
        <f>ROUND(-$J126*1/100,0)</f>
        <v>-25</v>
      </c>
      <c r="K132" s="199"/>
    </row>
    <row r="133" spans="1:11" ht="31.5" customHeight="1" x14ac:dyDescent="0.15">
      <c r="A133" s="108" t="s">
        <v>189</v>
      </c>
      <c r="B133" s="108">
        <v>9417</v>
      </c>
      <c r="C133" s="52" t="s">
        <v>782</v>
      </c>
      <c r="D133" s="340"/>
      <c r="E133" s="341"/>
      <c r="F133" s="199"/>
      <c r="G133" s="112" t="s">
        <v>755</v>
      </c>
      <c r="H133" s="121" t="s">
        <v>752</v>
      </c>
      <c r="I133" s="334"/>
      <c r="J133" s="166">
        <f>ROUND(-$J126*1/100,0)</f>
        <v>-25</v>
      </c>
      <c r="K133" s="199"/>
    </row>
    <row r="134" spans="1:11" ht="31.5" customHeight="1" x14ac:dyDescent="0.15">
      <c r="A134" s="108" t="s">
        <v>189</v>
      </c>
      <c r="B134" s="108" t="s">
        <v>895</v>
      </c>
      <c r="C134" s="52" t="s">
        <v>376</v>
      </c>
      <c r="D134" s="340"/>
      <c r="E134" s="341"/>
      <c r="F134" s="199"/>
      <c r="G134" s="325" t="s">
        <v>1038</v>
      </c>
      <c r="H134" s="324"/>
      <c r="I134" s="334"/>
      <c r="J134" s="166">
        <v>2008</v>
      </c>
      <c r="K134" s="199"/>
    </row>
    <row r="135" spans="1:11" ht="31.5" customHeight="1" x14ac:dyDescent="0.15">
      <c r="A135" s="108" t="s">
        <v>189</v>
      </c>
      <c r="B135" s="108" t="s">
        <v>896</v>
      </c>
      <c r="C135" s="52" t="s">
        <v>377</v>
      </c>
      <c r="D135" s="340"/>
      <c r="E135" s="341"/>
      <c r="F135" s="199"/>
      <c r="G135" s="112" t="s">
        <v>574</v>
      </c>
      <c r="H135" s="121" t="s">
        <v>735</v>
      </c>
      <c r="I135" s="334"/>
      <c r="J135" s="166">
        <f>ROUND($J134*59/1000,0)</f>
        <v>118</v>
      </c>
      <c r="K135" s="199"/>
    </row>
    <row r="136" spans="1:11" ht="31.5" customHeight="1" x14ac:dyDescent="0.15">
      <c r="A136" s="108" t="s">
        <v>189</v>
      </c>
      <c r="B136" s="108" t="s">
        <v>897</v>
      </c>
      <c r="C136" s="52" t="s">
        <v>378</v>
      </c>
      <c r="D136" s="340"/>
      <c r="E136" s="341"/>
      <c r="F136" s="199"/>
      <c r="G136" s="112" t="s">
        <v>576</v>
      </c>
      <c r="H136" s="121" t="s">
        <v>736</v>
      </c>
      <c r="I136" s="334"/>
      <c r="J136" s="166">
        <f>ROUND($J134*43/1000,0)</f>
        <v>86</v>
      </c>
      <c r="K136" s="199"/>
    </row>
    <row r="137" spans="1:11" ht="31.5" customHeight="1" x14ac:dyDescent="0.15">
      <c r="A137" s="108" t="s">
        <v>189</v>
      </c>
      <c r="B137" s="108" t="s">
        <v>898</v>
      </c>
      <c r="C137" s="52" t="s">
        <v>379</v>
      </c>
      <c r="D137" s="340"/>
      <c r="E137" s="341"/>
      <c r="F137" s="199"/>
      <c r="G137" s="112" t="s">
        <v>578</v>
      </c>
      <c r="H137" s="121" t="s">
        <v>737</v>
      </c>
      <c r="I137" s="334"/>
      <c r="J137" s="166">
        <f>ROUND($J134*23/1000,0)</f>
        <v>46</v>
      </c>
      <c r="K137" s="199"/>
    </row>
    <row r="138" spans="1:11" ht="31.5" customHeight="1" x14ac:dyDescent="0.15">
      <c r="A138" s="108" t="s">
        <v>189</v>
      </c>
      <c r="B138" s="108" t="s">
        <v>899</v>
      </c>
      <c r="C138" s="52" t="s">
        <v>380</v>
      </c>
      <c r="D138" s="340"/>
      <c r="E138" s="341"/>
      <c r="F138" s="199"/>
      <c r="G138" s="112" t="s">
        <v>738</v>
      </c>
      <c r="H138" s="121" t="s">
        <v>960</v>
      </c>
      <c r="I138" s="334"/>
      <c r="J138" s="166">
        <f>ROUND($J134*12/1000,0)</f>
        <v>24</v>
      </c>
      <c r="K138" s="199"/>
    </row>
    <row r="139" spans="1:11" ht="31.5" customHeight="1" x14ac:dyDescent="0.15">
      <c r="A139" s="108" t="s">
        <v>189</v>
      </c>
      <c r="B139" s="108" t="s">
        <v>900</v>
      </c>
      <c r="C139" s="52" t="s">
        <v>381</v>
      </c>
      <c r="D139" s="340"/>
      <c r="E139" s="341"/>
      <c r="F139" s="199"/>
      <c r="G139" s="112" t="s">
        <v>739</v>
      </c>
      <c r="H139" s="121" t="s">
        <v>961</v>
      </c>
      <c r="I139" s="334"/>
      <c r="J139" s="166">
        <f>ROUND($J134*10/1000,0)</f>
        <v>20</v>
      </c>
      <c r="K139" s="199"/>
    </row>
    <row r="140" spans="1:11" ht="31.5" customHeight="1" x14ac:dyDescent="0.15">
      <c r="A140" s="108" t="s">
        <v>189</v>
      </c>
      <c r="B140" s="108">
        <v>8517</v>
      </c>
      <c r="C140" s="52" t="s">
        <v>783</v>
      </c>
      <c r="D140" s="340"/>
      <c r="E140" s="341"/>
      <c r="F140" s="199"/>
      <c r="G140" s="112" t="s">
        <v>750</v>
      </c>
      <c r="H140" s="121" t="s">
        <v>752</v>
      </c>
      <c r="I140" s="334"/>
      <c r="J140" s="166">
        <f>ROUND(-$J134*1/100,0)</f>
        <v>-20</v>
      </c>
      <c r="K140" s="199"/>
    </row>
    <row r="141" spans="1:11" ht="31.5" customHeight="1" x14ac:dyDescent="0.15">
      <c r="A141" s="108" t="s">
        <v>189</v>
      </c>
      <c r="B141" s="108">
        <v>9517</v>
      </c>
      <c r="C141" s="52" t="s">
        <v>784</v>
      </c>
      <c r="D141" s="340"/>
      <c r="E141" s="341"/>
      <c r="F141" s="200"/>
      <c r="G141" s="112" t="s">
        <v>755</v>
      </c>
      <c r="H141" s="121" t="s">
        <v>752</v>
      </c>
      <c r="I141" s="334"/>
      <c r="J141" s="166">
        <f>ROUND(-$J134*1/100,0)</f>
        <v>-20</v>
      </c>
      <c r="K141" s="200"/>
    </row>
    <row r="142" spans="1:11" ht="31.5" customHeight="1" x14ac:dyDescent="0.15">
      <c r="A142" s="108" t="s">
        <v>189</v>
      </c>
      <c r="B142" s="108" t="s">
        <v>901</v>
      </c>
      <c r="C142" s="52" t="s">
        <v>135</v>
      </c>
      <c r="D142" s="340"/>
      <c r="E142" s="341"/>
      <c r="F142" s="317" t="s">
        <v>958</v>
      </c>
      <c r="G142" s="325" t="s">
        <v>571</v>
      </c>
      <c r="H142" s="324"/>
      <c r="I142" s="334"/>
      <c r="J142" s="166">
        <v>83</v>
      </c>
      <c r="K142" s="198" t="s">
        <v>10</v>
      </c>
    </row>
    <row r="143" spans="1:11" ht="31.5" customHeight="1" x14ac:dyDescent="0.15">
      <c r="A143" s="108" t="s">
        <v>189</v>
      </c>
      <c r="B143" s="108" t="s">
        <v>902</v>
      </c>
      <c r="C143" s="52" t="s">
        <v>213</v>
      </c>
      <c r="D143" s="340"/>
      <c r="E143" s="341"/>
      <c r="F143" s="199"/>
      <c r="G143" s="112" t="s">
        <v>574</v>
      </c>
      <c r="H143" s="121" t="s">
        <v>735</v>
      </c>
      <c r="I143" s="334"/>
      <c r="J143" s="166">
        <f>ROUND($J142*59/1000,0)</f>
        <v>5</v>
      </c>
      <c r="K143" s="199"/>
    </row>
    <row r="144" spans="1:11" ht="31.5" customHeight="1" x14ac:dyDescent="0.15">
      <c r="A144" s="108" t="s">
        <v>189</v>
      </c>
      <c r="B144" s="108" t="s">
        <v>903</v>
      </c>
      <c r="C144" s="52" t="s">
        <v>214</v>
      </c>
      <c r="D144" s="340"/>
      <c r="E144" s="341"/>
      <c r="F144" s="199"/>
      <c r="G144" s="112" t="s">
        <v>576</v>
      </c>
      <c r="H144" s="121" t="s">
        <v>736</v>
      </c>
      <c r="I144" s="334"/>
      <c r="J144" s="166">
        <f>ROUND($J142*43/1000,0)</f>
        <v>4</v>
      </c>
      <c r="K144" s="199"/>
    </row>
    <row r="145" spans="1:11" ht="31.5" customHeight="1" x14ac:dyDescent="0.15">
      <c r="A145" s="108" t="s">
        <v>189</v>
      </c>
      <c r="B145" s="108" t="s">
        <v>904</v>
      </c>
      <c r="C145" s="52" t="s">
        <v>215</v>
      </c>
      <c r="D145" s="340"/>
      <c r="E145" s="341"/>
      <c r="F145" s="199"/>
      <c r="G145" s="112" t="s">
        <v>578</v>
      </c>
      <c r="H145" s="121" t="s">
        <v>737</v>
      </c>
      <c r="I145" s="334"/>
      <c r="J145" s="166">
        <f>ROUND($J142*23/1000,0)</f>
        <v>2</v>
      </c>
      <c r="K145" s="199"/>
    </row>
    <row r="146" spans="1:11" ht="31.5" customHeight="1" x14ac:dyDescent="0.15">
      <c r="A146" s="108" t="s">
        <v>189</v>
      </c>
      <c r="B146" s="108" t="s">
        <v>905</v>
      </c>
      <c r="C146" s="52" t="s">
        <v>291</v>
      </c>
      <c r="D146" s="340"/>
      <c r="E146" s="341"/>
      <c r="F146" s="199"/>
      <c r="G146" s="112" t="s">
        <v>738</v>
      </c>
      <c r="H146" s="121" t="s">
        <v>960</v>
      </c>
      <c r="I146" s="334"/>
      <c r="J146" s="166">
        <f>ROUND($J142*12/1000,0)</f>
        <v>1</v>
      </c>
      <c r="K146" s="199"/>
    </row>
    <row r="147" spans="1:11" ht="31.5" customHeight="1" x14ac:dyDescent="0.15">
      <c r="A147" s="108" t="s">
        <v>189</v>
      </c>
      <c r="B147" s="108" t="s">
        <v>906</v>
      </c>
      <c r="C147" s="52" t="s">
        <v>292</v>
      </c>
      <c r="D147" s="340"/>
      <c r="E147" s="341"/>
      <c r="F147" s="199"/>
      <c r="G147" s="112" t="s">
        <v>739</v>
      </c>
      <c r="H147" s="121" t="s">
        <v>961</v>
      </c>
      <c r="I147" s="334"/>
      <c r="J147" s="166">
        <f>ROUND($J142*10/1000,0)</f>
        <v>1</v>
      </c>
      <c r="K147" s="199"/>
    </row>
    <row r="148" spans="1:11" ht="31.5" customHeight="1" x14ac:dyDescent="0.15">
      <c r="A148" s="108" t="s">
        <v>189</v>
      </c>
      <c r="B148" s="108">
        <v>8418</v>
      </c>
      <c r="C148" s="52" t="s">
        <v>785</v>
      </c>
      <c r="D148" s="340"/>
      <c r="E148" s="341"/>
      <c r="F148" s="199"/>
      <c r="G148" s="112" t="s">
        <v>750</v>
      </c>
      <c r="H148" s="121" t="s">
        <v>752</v>
      </c>
      <c r="I148" s="334"/>
      <c r="J148" s="166">
        <f>ROUND(-$J142*1/100,0)</f>
        <v>-1</v>
      </c>
      <c r="K148" s="199"/>
    </row>
    <row r="149" spans="1:11" ht="31.5" customHeight="1" x14ac:dyDescent="0.15">
      <c r="A149" s="108" t="s">
        <v>189</v>
      </c>
      <c r="B149" s="108">
        <v>9418</v>
      </c>
      <c r="C149" s="52" t="s">
        <v>786</v>
      </c>
      <c r="D149" s="340"/>
      <c r="E149" s="341"/>
      <c r="F149" s="199"/>
      <c r="G149" s="112" t="s">
        <v>755</v>
      </c>
      <c r="H149" s="121" t="s">
        <v>752</v>
      </c>
      <c r="I149" s="334"/>
      <c r="J149" s="166">
        <f>ROUND(-$J142*1/100,0)</f>
        <v>-1</v>
      </c>
      <c r="K149" s="199"/>
    </row>
    <row r="150" spans="1:11" ht="31.5" customHeight="1" x14ac:dyDescent="0.15">
      <c r="A150" s="108" t="s">
        <v>189</v>
      </c>
      <c r="B150" s="108" t="s">
        <v>907</v>
      </c>
      <c r="C150" s="52" t="s">
        <v>358</v>
      </c>
      <c r="D150" s="340"/>
      <c r="E150" s="341"/>
      <c r="F150" s="199"/>
      <c r="G150" s="325" t="s">
        <v>1039</v>
      </c>
      <c r="H150" s="324"/>
      <c r="I150" s="334"/>
      <c r="J150" s="166">
        <v>66</v>
      </c>
      <c r="K150" s="199"/>
    </row>
    <row r="151" spans="1:11" ht="31.5" customHeight="1" x14ac:dyDescent="0.15">
      <c r="A151" s="108" t="s">
        <v>189</v>
      </c>
      <c r="B151" s="108" t="s">
        <v>908</v>
      </c>
      <c r="C151" s="52" t="s">
        <v>359</v>
      </c>
      <c r="D151" s="340"/>
      <c r="E151" s="341"/>
      <c r="F151" s="199"/>
      <c r="G151" s="112" t="s">
        <v>574</v>
      </c>
      <c r="H151" s="121" t="s">
        <v>735</v>
      </c>
      <c r="I151" s="334"/>
      <c r="J151" s="166">
        <f>ROUND($J150*59/1000,0)</f>
        <v>4</v>
      </c>
      <c r="K151" s="199"/>
    </row>
    <row r="152" spans="1:11" ht="31.5" customHeight="1" x14ac:dyDescent="0.15">
      <c r="A152" s="108" t="s">
        <v>189</v>
      </c>
      <c r="B152" s="108" t="s">
        <v>909</v>
      </c>
      <c r="C152" s="185" t="s">
        <v>360</v>
      </c>
      <c r="D152" s="340"/>
      <c r="E152" s="341"/>
      <c r="F152" s="199"/>
      <c r="G152" s="112" t="s">
        <v>576</v>
      </c>
      <c r="H152" s="121" t="s">
        <v>736</v>
      </c>
      <c r="I152" s="334"/>
      <c r="J152" s="166">
        <f>ROUND($J150*43/1000,0)</f>
        <v>3</v>
      </c>
      <c r="K152" s="199"/>
    </row>
    <row r="153" spans="1:11" ht="31.5" customHeight="1" x14ac:dyDescent="0.15">
      <c r="A153" s="108" t="s">
        <v>189</v>
      </c>
      <c r="B153" s="108" t="s">
        <v>910</v>
      </c>
      <c r="C153" s="185" t="s">
        <v>361</v>
      </c>
      <c r="D153" s="340"/>
      <c r="E153" s="341"/>
      <c r="F153" s="199"/>
      <c r="G153" s="112" t="s">
        <v>578</v>
      </c>
      <c r="H153" s="121" t="s">
        <v>737</v>
      </c>
      <c r="I153" s="334"/>
      <c r="J153" s="166">
        <f>ROUND($J150*23/1000,0)</f>
        <v>2</v>
      </c>
      <c r="K153" s="199"/>
    </row>
    <row r="154" spans="1:11" ht="31.5" customHeight="1" x14ac:dyDescent="0.15">
      <c r="A154" s="108" t="s">
        <v>189</v>
      </c>
      <c r="B154" s="108" t="s">
        <v>911</v>
      </c>
      <c r="C154" s="185" t="s">
        <v>362</v>
      </c>
      <c r="D154" s="340"/>
      <c r="E154" s="341"/>
      <c r="F154" s="199"/>
      <c r="G154" s="112" t="s">
        <v>738</v>
      </c>
      <c r="H154" s="121" t="s">
        <v>960</v>
      </c>
      <c r="I154" s="334"/>
      <c r="J154" s="166">
        <f>ROUND($J150*12/1000,0)</f>
        <v>1</v>
      </c>
      <c r="K154" s="199"/>
    </row>
    <row r="155" spans="1:11" ht="31.5" customHeight="1" x14ac:dyDescent="0.15">
      <c r="A155" s="108" t="s">
        <v>189</v>
      </c>
      <c r="B155" s="108" t="s">
        <v>912</v>
      </c>
      <c r="C155" s="185" t="s">
        <v>363</v>
      </c>
      <c r="D155" s="340"/>
      <c r="E155" s="341"/>
      <c r="F155" s="199"/>
      <c r="G155" s="112" t="s">
        <v>739</v>
      </c>
      <c r="H155" s="121" t="s">
        <v>961</v>
      </c>
      <c r="I155" s="334"/>
      <c r="J155" s="166">
        <f>ROUND($J150*10/1000,0)</f>
        <v>1</v>
      </c>
      <c r="K155" s="199"/>
    </row>
    <row r="156" spans="1:11" ht="31.5" customHeight="1" x14ac:dyDescent="0.15">
      <c r="A156" s="108" t="s">
        <v>189</v>
      </c>
      <c r="B156" s="108">
        <v>8518</v>
      </c>
      <c r="C156" s="52" t="s">
        <v>787</v>
      </c>
      <c r="D156" s="340"/>
      <c r="E156" s="341"/>
      <c r="F156" s="199"/>
      <c r="G156" s="112" t="s">
        <v>750</v>
      </c>
      <c r="H156" s="121" t="s">
        <v>752</v>
      </c>
      <c r="I156" s="334"/>
      <c r="J156" s="166">
        <f>ROUND(-$J150*1/100,0)</f>
        <v>-1</v>
      </c>
      <c r="K156" s="199"/>
    </row>
    <row r="157" spans="1:11" ht="31.5" customHeight="1" x14ac:dyDescent="0.15">
      <c r="A157" s="108" t="s">
        <v>189</v>
      </c>
      <c r="B157" s="108">
        <v>9518</v>
      </c>
      <c r="C157" s="52" t="s">
        <v>788</v>
      </c>
      <c r="D157" s="342"/>
      <c r="E157" s="343"/>
      <c r="F157" s="200"/>
      <c r="G157" s="112" t="s">
        <v>755</v>
      </c>
      <c r="H157" s="121" t="s">
        <v>752</v>
      </c>
      <c r="I157" s="334"/>
      <c r="J157" s="166">
        <f>ROUND(-$J150*1/100,0)</f>
        <v>-1</v>
      </c>
      <c r="K157" s="200"/>
    </row>
    <row r="158" spans="1:11" s="107" customFormat="1" ht="31.5" customHeight="1" x14ac:dyDescent="0.15">
      <c r="A158" s="108" t="s">
        <v>189</v>
      </c>
      <c r="B158" s="108">
        <v>2381</v>
      </c>
      <c r="C158" s="52" t="s">
        <v>437</v>
      </c>
      <c r="D158" s="334" t="s">
        <v>445</v>
      </c>
      <c r="E158" s="334"/>
      <c r="F158" s="334"/>
      <c r="G158" s="202" t="s">
        <v>583</v>
      </c>
      <c r="H158" s="335" t="s">
        <v>740</v>
      </c>
      <c r="I158" s="334"/>
      <c r="J158" s="166">
        <v>14</v>
      </c>
      <c r="K158" s="194" t="s">
        <v>364</v>
      </c>
    </row>
    <row r="159" spans="1:11" s="107" customFormat="1" ht="31.5" customHeight="1" x14ac:dyDescent="0.15">
      <c r="A159" s="108" t="s">
        <v>189</v>
      </c>
      <c r="B159" s="108">
        <v>2382</v>
      </c>
      <c r="C159" s="52" t="s">
        <v>438</v>
      </c>
      <c r="D159" s="334"/>
      <c r="E159" s="334"/>
      <c r="F159" s="334"/>
      <c r="G159" s="202"/>
      <c r="H159" s="336"/>
      <c r="I159" s="334"/>
      <c r="J159" s="166">
        <v>11</v>
      </c>
      <c r="K159" s="194"/>
    </row>
    <row r="160" spans="1:11" s="107" customFormat="1" ht="31.5" customHeight="1" x14ac:dyDescent="0.15">
      <c r="A160" s="108" t="s">
        <v>189</v>
      </c>
      <c r="B160" s="108">
        <v>2383</v>
      </c>
      <c r="C160" s="52" t="s">
        <v>439</v>
      </c>
      <c r="D160" s="334"/>
      <c r="E160" s="334"/>
      <c r="F160" s="334"/>
      <c r="G160" s="202"/>
      <c r="H160" s="336"/>
      <c r="I160" s="334"/>
      <c r="J160" s="166">
        <v>1</v>
      </c>
      <c r="K160" s="194" t="s">
        <v>446</v>
      </c>
    </row>
    <row r="161" spans="1:11" s="107" customFormat="1" ht="31.5" customHeight="1" x14ac:dyDescent="0.15">
      <c r="A161" s="108" t="s">
        <v>189</v>
      </c>
      <c r="B161" s="108">
        <v>2384</v>
      </c>
      <c r="C161" s="52" t="s">
        <v>440</v>
      </c>
      <c r="D161" s="334"/>
      <c r="E161" s="334"/>
      <c r="F161" s="334"/>
      <c r="G161" s="202"/>
      <c r="H161" s="336"/>
      <c r="I161" s="334"/>
      <c r="J161" s="166">
        <v>1</v>
      </c>
      <c r="K161" s="194"/>
    </row>
    <row r="162" spans="1:11" s="107" customFormat="1" ht="31.5" customHeight="1" x14ac:dyDescent="0.15">
      <c r="A162" s="108" t="s">
        <v>189</v>
      </c>
      <c r="B162" s="108">
        <v>2385</v>
      </c>
      <c r="C162" s="52" t="s">
        <v>441</v>
      </c>
      <c r="D162" s="334"/>
      <c r="E162" s="334"/>
      <c r="F162" s="334"/>
      <c r="G162" s="202"/>
      <c r="H162" s="336"/>
      <c r="I162" s="334"/>
      <c r="J162" s="166">
        <v>28</v>
      </c>
      <c r="K162" s="194" t="s">
        <v>364</v>
      </c>
    </row>
    <row r="163" spans="1:11" s="107" customFormat="1" ht="31.5" customHeight="1" x14ac:dyDescent="0.15">
      <c r="A163" s="108" t="s">
        <v>189</v>
      </c>
      <c r="B163" s="108">
        <v>2386</v>
      </c>
      <c r="C163" s="52" t="s">
        <v>442</v>
      </c>
      <c r="D163" s="334"/>
      <c r="E163" s="334"/>
      <c r="F163" s="334"/>
      <c r="G163" s="202"/>
      <c r="H163" s="336"/>
      <c r="I163" s="334"/>
      <c r="J163" s="166">
        <v>22</v>
      </c>
      <c r="K163" s="194"/>
    </row>
    <row r="164" spans="1:11" s="107" customFormat="1" ht="31.5" customHeight="1" x14ac:dyDescent="0.15">
      <c r="A164" s="108" t="s">
        <v>189</v>
      </c>
      <c r="B164" s="108">
        <v>2387</v>
      </c>
      <c r="C164" s="52" t="s">
        <v>443</v>
      </c>
      <c r="D164" s="334"/>
      <c r="E164" s="334"/>
      <c r="F164" s="334"/>
      <c r="G164" s="202"/>
      <c r="H164" s="336"/>
      <c r="I164" s="334"/>
      <c r="J164" s="166">
        <v>1</v>
      </c>
      <c r="K164" s="194" t="s">
        <v>446</v>
      </c>
    </row>
    <row r="165" spans="1:11" s="107" customFormat="1" ht="31.5" customHeight="1" x14ac:dyDescent="0.15">
      <c r="A165" s="108" t="s">
        <v>189</v>
      </c>
      <c r="B165" s="108">
        <v>2388</v>
      </c>
      <c r="C165" s="52" t="s">
        <v>444</v>
      </c>
      <c r="D165" s="334"/>
      <c r="E165" s="334"/>
      <c r="F165" s="334"/>
      <c r="G165" s="202"/>
      <c r="H165" s="337"/>
      <c r="I165" s="334"/>
      <c r="J165" s="166">
        <v>1</v>
      </c>
      <c r="K165" s="194"/>
    </row>
    <row r="166" spans="1:11" s="107" customFormat="1" ht="31.5" customHeight="1" x14ac:dyDescent="0.15">
      <c r="A166" s="74"/>
      <c r="B166" s="74"/>
      <c r="C166" s="76"/>
      <c r="D166" s="127"/>
      <c r="E166" s="127"/>
      <c r="F166" s="127"/>
      <c r="G166" s="75"/>
      <c r="H166" s="75"/>
      <c r="I166" s="105"/>
      <c r="J166" s="186"/>
      <c r="K166" s="74"/>
    </row>
    <row r="167" spans="1:11" ht="31.5" customHeight="1" x14ac:dyDescent="0.15">
      <c r="A167" s="36" t="s">
        <v>21</v>
      </c>
      <c r="J167" s="41"/>
    </row>
    <row r="168" spans="1:11" ht="31.5" customHeight="1" x14ac:dyDescent="0.15">
      <c r="A168" s="222" t="s">
        <v>2</v>
      </c>
      <c r="B168" s="222"/>
      <c r="C168" s="322" t="s">
        <v>3</v>
      </c>
      <c r="D168" s="222" t="s">
        <v>4</v>
      </c>
      <c r="E168" s="222"/>
      <c r="F168" s="222"/>
      <c r="G168" s="222"/>
      <c r="H168" s="222"/>
      <c r="I168" s="222"/>
      <c r="J168" s="320" t="s">
        <v>1025</v>
      </c>
      <c r="K168" s="222" t="s">
        <v>8</v>
      </c>
    </row>
    <row r="169" spans="1:11" ht="31.5" customHeight="1" x14ac:dyDescent="0.15">
      <c r="A169" s="117" t="s">
        <v>0</v>
      </c>
      <c r="B169" s="117" t="s">
        <v>1</v>
      </c>
      <c r="C169" s="323"/>
      <c r="D169" s="222"/>
      <c r="E169" s="222"/>
      <c r="F169" s="222"/>
      <c r="G169" s="222"/>
      <c r="H169" s="222"/>
      <c r="I169" s="222"/>
      <c r="J169" s="321"/>
      <c r="K169" s="222"/>
    </row>
    <row r="170" spans="1:11" ht="31.5" customHeight="1" x14ac:dyDescent="0.15">
      <c r="A170" s="108" t="s">
        <v>180</v>
      </c>
      <c r="B170" s="108" t="s">
        <v>913</v>
      </c>
      <c r="C170" s="52" t="s">
        <v>138</v>
      </c>
      <c r="D170" s="338" t="s">
        <v>503</v>
      </c>
      <c r="E170" s="339"/>
      <c r="F170" s="198" t="s">
        <v>24</v>
      </c>
      <c r="G170" s="325" t="s">
        <v>568</v>
      </c>
      <c r="H170" s="324"/>
      <c r="I170" s="334" t="s">
        <v>23</v>
      </c>
      <c r="J170" s="166">
        <v>1259</v>
      </c>
      <c r="K170" s="198" t="s">
        <v>9</v>
      </c>
    </row>
    <row r="171" spans="1:11" ht="31.5" customHeight="1" x14ac:dyDescent="0.15">
      <c r="A171" s="108" t="s">
        <v>180</v>
      </c>
      <c r="B171" s="108" t="s">
        <v>914</v>
      </c>
      <c r="C171" s="52" t="s">
        <v>216</v>
      </c>
      <c r="D171" s="340"/>
      <c r="E171" s="341"/>
      <c r="F171" s="199"/>
      <c r="G171" s="112" t="s">
        <v>574</v>
      </c>
      <c r="H171" s="121" t="s">
        <v>735</v>
      </c>
      <c r="I171" s="334"/>
      <c r="J171" s="166">
        <f>ROUND($J170*59/1000,0)</f>
        <v>74</v>
      </c>
      <c r="K171" s="199"/>
    </row>
    <row r="172" spans="1:11" ht="31.5" customHeight="1" x14ac:dyDescent="0.15">
      <c r="A172" s="108" t="s">
        <v>180</v>
      </c>
      <c r="B172" s="108" t="s">
        <v>915</v>
      </c>
      <c r="C172" s="52" t="s">
        <v>217</v>
      </c>
      <c r="D172" s="340"/>
      <c r="E172" s="341"/>
      <c r="F172" s="199"/>
      <c r="G172" s="112" t="s">
        <v>576</v>
      </c>
      <c r="H172" s="121" t="s">
        <v>736</v>
      </c>
      <c r="I172" s="334"/>
      <c r="J172" s="166">
        <f>ROUND($J170*43/1000,0)</f>
        <v>54</v>
      </c>
      <c r="K172" s="199"/>
    </row>
    <row r="173" spans="1:11" ht="31.5" customHeight="1" x14ac:dyDescent="0.15">
      <c r="A173" s="108" t="s">
        <v>180</v>
      </c>
      <c r="B173" s="108" t="s">
        <v>916</v>
      </c>
      <c r="C173" s="52" t="s">
        <v>218</v>
      </c>
      <c r="D173" s="340"/>
      <c r="E173" s="341"/>
      <c r="F173" s="199"/>
      <c r="G173" s="112" t="s">
        <v>578</v>
      </c>
      <c r="H173" s="121" t="s">
        <v>737</v>
      </c>
      <c r="I173" s="334"/>
      <c r="J173" s="166">
        <f>ROUND($J170*23/1000,0)</f>
        <v>29</v>
      </c>
      <c r="K173" s="199"/>
    </row>
    <row r="174" spans="1:11" ht="31.5" customHeight="1" x14ac:dyDescent="0.15">
      <c r="A174" s="108" t="s">
        <v>189</v>
      </c>
      <c r="B174" s="108" t="s">
        <v>917</v>
      </c>
      <c r="C174" s="52" t="s">
        <v>293</v>
      </c>
      <c r="D174" s="340"/>
      <c r="E174" s="341"/>
      <c r="F174" s="199"/>
      <c r="G174" s="112" t="s">
        <v>738</v>
      </c>
      <c r="H174" s="121" t="s">
        <v>960</v>
      </c>
      <c r="I174" s="334"/>
      <c r="J174" s="166">
        <f>ROUND($J170*12/1000,0)</f>
        <v>15</v>
      </c>
      <c r="K174" s="199"/>
    </row>
    <row r="175" spans="1:11" ht="31.5" customHeight="1" x14ac:dyDescent="0.15">
      <c r="A175" s="108" t="s">
        <v>189</v>
      </c>
      <c r="B175" s="108" t="s">
        <v>918</v>
      </c>
      <c r="C175" s="52" t="s">
        <v>294</v>
      </c>
      <c r="D175" s="340"/>
      <c r="E175" s="341"/>
      <c r="F175" s="199"/>
      <c r="G175" s="112" t="s">
        <v>739</v>
      </c>
      <c r="H175" s="121" t="s">
        <v>961</v>
      </c>
      <c r="I175" s="334"/>
      <c r="J175" s="166">
        <f>ROUND($J170*10/1000,0)</f>
        <v>13</v>
      </c>
      <c r="K175" s="199"/>
    </row>
    <row r="176" spans="1:11" ht="31.5" customHeight="1" x14ac:dyDescent="0.15">
      <c r="A176" s="108" t="s">
        <v>189</v>
      </c>
      <c r="B176" s="108">
        <v>8419</v>
      </c>
      <c r="C176" s="52" t="s">
        <v>789</v>
      </c>
      <c r="D176" s="340"/>
      <c r="E176" s="341"/>
      <c r="F176" s="199"/>
      <c r="G176" s="112" t="s">
        <v>750</v>
      </c>
      <c r="H176" s="121" t="s">
        <v>752</v>
      </c>
      <c r="I176" s="334"/>
      <c r="J176" s="166">
        <f>ROUND(-$J170*1/100,0)</f>
        <v>-13</v>
      </c>
      <c r="K176" s="199"/>
    </row>
    <row r="177" spans="1:11" ht="31.5" customHeight="1" x14ac:dyDescent="0.15">
      <c r="A177" s="108" t="s">
        <v>189</v>
      </c>
      <c r="B177" s="108">
        <v>9419</v>
      </c>
      <c r="C177" s="52" t="s">
        <v>790</v>
      </c>
      <c r="D177" s="340"/>
      <c r="E177" s="341"/>
      <c r="F177" s="199"/>
      <c r="G177" s="112" t="s">
        <v>755</v>
      </c>
      <c r="H177" s="121" t="s">
        <v>752</v>
      </c>
      <c r="I177" s="334"/>
      <c r="J177" s="166">
        <f>ROUND(-$J170*1/100,0)</f>
        <v>-13</v>
      </c>
      <c r="K177" s="199"/>
    </row>
    <row r="178" spans="1:11" ht="31.5" customHeight="1" x14ac:dyDescent="0.15">
      <c r="A178" s="108" t="s">
        <v>189</v>
      </c>
      <c r="B178" s="108" t="s">
        <v>919</v>
      </c>
      <c r="C178" s="52" t="s">
        <v>219</v>
      </c>
      <c r="D178" s="340"/>
      <c r="E178" s="341"/>
      <c r="F178" s="199"/>
      <c r="G178" s="325" t="s">
        <v>1036</v>
      </c>
      <c r="H178" s="324"/>
      <c r="I178" s="334"/>
      <c r="J178" s="166">
        <v>995</v>
      </c>
      <c r="K178" s="199"/>
    </row>
    <row r="179" spans="1:11" ht="31.5" customHeight="1" x14ac:dyDescent="0.15">
      <c r="A179" s="108" t="s">
        <v>189</v>
      </c>
      <c r="B179" s="108" t="s">
        <v>920</v>
      </c>
      <c r="C179" s="52" t="s">
        <v>220</v>
      </c>
      <c r="D179" s="340"/>
      <c r="E179" s="341"/>
      <c r="F179" s="199"/>
      <c r="G179" s="112" t="s">
        <v>574</v>
      </c>
      <c r="H179" s="121" t="s">
        <v>735</v>
      </c>
      <c r="I179" s="334"/>
      <c r="J179" s="166">
        <f>ROUND($J178*59/1000,0)</f>
        <v>59</v>
      </c>
      <c r="K179" s="199"/>
    </row>
    <row r="180" spans="1:11" ht="31.5" customHeight="1" x14ac:dyDescent="0.15">
      <c r="A180" s="108" t="s">
        <v>189</v>
      </c>
      <c r="B180" s="108" t="s">
        <v>921</v>
      </c>
      <c r="C180" s="52" t="s">
        <v>221</v>
      </c>
      <c r="D180" s="340"/>
      <c r="E180" s="341"/>
      <c r="F180" s="199"/>
      <c r="G180" s="112" t="s">
        <v>576</v>
      </c>
      <c r="H180" s="121" t="s">
        <v>736</v>
      </c>
      <c r="I180" s="334"/>
      <c r="J180" s="166">
        <f>ROUND($J178*43/1000,0)</f>
        <v>43</v>
      </c>
      <c r="K180" s="199"/>
    </row>
    <row r="181" spans="1:11" ht="31.5" customHeight="1" x14ac:dyDescent="0.15">
      <c r="A181" s="108" t="s">
        <v>189</v>
      </c>
      <c r="B181" s="108" t="s">
        <v>922</v>
      </c>
      <c r="C181" s="52" t="s">
        <v>222</v>
      </c>
      <c r="D181" s="340"/>
      <c r="E181" s="341"/>
      <c r="F181" s="199"/>
      <c r="G181" s="112" t="s">
        <v>578</v>
      </c>
      <c r="H181" s="121" t="s">
        <v>737</v>
      </c>
      <c r="I181" s="334"/>
      <c r="J181" s="166">
        <f>ROUND($J178*23/1000,0)</f>
        <v>23</v>
      </c>
      <c r="K181" s="199"/>
    </row>
    <row r="182" spans="1:11" ht="31.5" customHeight="1" x14ac:dyDescent="0.15">
      <c r="A182" s="108" t="s">
        <v>189</v>
      </c>
      <c r="B182" s="108" t="s">
        <v>923</v>
      </c>
      <c r="C182" s="52" t="s">
        <v>295</v>
      </c>
      <c r="D182" s="340"/>
      <c r="E182" s="341"/>
      <c r="F182" s="199"/>
      <c r="G182" s="112" t="s">
        <v>738</v>
      </c>
      <c r="H182" s="121" t="s">
        <v>960</v>
      </c>
      <c r="I182" s="334"/>
      <c r="J182" s="166">
        <f>ROUND($J178*12/1000,0)</f>
        <v>12</v>
      </c>
      <c r="K182" s="199"/>
    </row>
    <row r="183" spans="1:11" ht="31.5" customHeight="1" x14ac:dyDescent="0.15">
      <c r="A183" s="108" t="s">
        <v>189</v>
      </c>
      <c r="B183" s="108" t="s">
        <v>924</v>
      </c>
      <c r="C183" s="52" t="s">
        <v>296</v>
      </c>
      <c r="D183" s="340"/>
      <c r="E183" s="341"/>
      <c r="F183" s="199"/>
      <c r="G183" s="112" t="s">
        <v>739</v>
      </c>
      <c r="H183" s="121" t="s">
        <v>961</v>
      </c>
      <c r="I183" s="334"/>
      <c r="J183" s="166">
        <f>ROUND($J178*10/1000,0)</f>
        <v>10</v>
      </c>
      <c r="K183" s="199"/>
    </row>
    <row r="184" spans="1:11" ht="31.5" customHeight="1" x14ac:dyDescent="0.15">
      <c r="A184" s="108" t="s">
        <v>189</v>
      </c>
      <c r="B184" s="108">
        <v>8519</v>
      </c>
      <c r="C184" s="52" t="s">
        <v>791</v>
      </c>
      <c r="D184" s="340"/>
      <c r="E184" s="341"/>
      <c r="F184" s="199"/>
      <c r="G184" s="112" t="s">
        <v>750</v>
      </c>
      <c r="H184" s="121" t="s">
        <v>752</v>
      </c>
      <c r="I184" s="334"/>
      <c r="J184" s="166">
        <f>ROUND(-$J178*1/100,0)</f>
        <v>-10</v>
      </c>
      <c r="K184" s="199"/>
    </row>
    <row r="185" spans="1:11" ht="31.5" customHeight="1" x14ac:dyDescent="0.15">
      <c r="A185" s="108" t="s">
        <v>189</v>
      </c>
      <c r="B185" s="108">
        <v>9519</v>
      </c>
      <c r="C185" s="52" t="s">
        <v>792</v>
      </c>
      <c r="D185" s="340"/>
      <c r="E185" s="341"/>
      <c r="F185" s="200"/>
      <c r="G185" s="112" t="s">
        <v>755</v>
      </c>
      <c r="H185" s="121" t="s">
        <v>752</v>
      </c>
      <c r="I185" s="334"/>
      <c r="J185" s="166">
        <f>ROUND(-$J178*1/100,0)</f>
        <v>-10</v>
      </c>
      <c r="K185" s="200"/>
    </row>
    <row r="186" spans="1:11" ht="31.5" customHeight="1" x14ac:dyDescent="0.15">
      <c r="A186" s="108" t="s">
        <v>189</v>
      </c>
      <c r="B186" s="108" t="s">
        <v>925</v>
      </c>
      <c r="C186" s="52" t="s">
        <v>139</v>
      </c>
      <c r="D186" s="340"/>
      <c r="E186" s="341"/>
      <c r="F186" s="317" t="s">
        <v>957</v>
      </c>
      <c r="G186" s="325" t="s">
        <v>569</v>
      </c>
      <c r="H186" s="324"/>
      <c r="I186" s="334"/>
      <c r="J186" s="166">
        <v>41</v>
      </c>
      <c r="K186" s="198" t="s">
        <v>10</v>
      </c>
    </row>
    <row r="187" spans="1:11" ht="31.5" customHeight="1" x14ac:dyDescent="0.15">
      <c r="A187" s="108" t="s">
        <v>189</v>
      </c>
      <c r="B187" s="108" t="s">
        <v>926</v>
      </c>
      <c r="C187" s="52" t="s">
        <v>223</v>
      </c>
      <c r="D187" s="340"/>
      <c r="E187" s="341"/>
      <c r="F187" s="199"/>
      <c r="G187" s="112" t="s">
        <v>574</v>
      </c>
      <c r="H187" s="121" t="s">
        <v>735</v>
      </c>
      <c r="I187" s="334"/>
      <c r="J187" s="166">
        <f>ROUND($J186*59/1000,0)</f>
        <v>2</v>
      </c>
      <c r="K187" s="199"/>
    </row>
    <row r="188" spans="1:11" ht="31.5" customHeight="1" x14ac:dyDescent="0.15">
      <c r="A188" s="108" t="s">
        <v>189</v>
      </c>
      <c r="B188" s="108" t="s">
        <v>927</v>
      </c>
      <c r="C188" s="52" t="s">
        <v>224</v>
      </c>
      <c r="D188" s="340"/>
      <c r="E188" s="341"/>
      <c r="F188" s="199"/>
      <c r="G188" s="112" t="s">
        <v>576</v>
      </c>
      <c r="H188" s="121" t="s">
        <v>736</v>
      </c>
      <c r="I188" s="334"/>
      <c r="J188" s="166">
        <f>ROUND($J186*43/1000,0)</f>
        <v>2</v>
      </c>
      <c r="K188" s="199"/>
    </row>
    <row r="189" spans="1:11" ht="31.5" customHeight="1" x14ac:dyDescent="0.15">
      <c r="A189" s="108" t="s">
        <v>189</v>
      </c>
      <c r="B189" s="108" t="s">
        <v>928</v>
      </c>
      <c r="C189" s="52" t="s">
        <v>225</v>
      </c>
      <c r="D189" s="340"/>
      <c r="E189" s="341"/>
      <c r="F189" s="199"/>
      <c r="G189" s="112" t="s">
        <v>578</v>
      </c>
      <c r="H189" s="121" t="s">
        <v>737</v>
      </c>
      <c r="I189" s="334"/>
      <c r="J189" s="166">
        <f>ROUND($J186*23/1000,0)</f>
        <v>1</v>
      </c>
      <c r="K189" s="199"/>
    </row>
    <row r="190" spans="1:11" ht="31.5" customHeight="1" x14ac:dyDescent="0.15">
      <c r="A190" s="108" t="s">
        <v>189</v>
      </c>
      <c r="B190" s="108">
        <v>8420</v>
      </c>
      <c r="C190" s="52" t="s">
        <v>793</v>
      </c>
      <c r="D190" s="340"/>
      <c r="E190" s="341"/>
      <c r="F190" s="199"/>
      <c r="G190" s="112" t="s">
        <v>750</v>
      </c>
      <c r="H190" s="121" t="s">
        <v>752</v>
      </c>
      <c r="I190" s="334"/>
      <c r="J190" s="166">
        <v>-1</v>
      </c>
      <c r="K190" s="199"/>
    </row>
    <row r="191" spans="1:11" ht="31.5" customHeight="1" x14ac:dyDescent="0.15">
      <c r="A191" s="108" t="s">
        <v>189</v>
      </c>
      <c r="B191" s="108">
        <v>9420</v>
      </c>
      <c r="C191" s="52" t="s">
        <v>794</v>
      </c>
      <c r="D191" s="340"/>
      <c r="E191" s="341"/>
      <c r="F191" s="199"/>
      <c r="G191" s="112" t="s">
        <v>755</v>
      </c>
      <c r="H191" s="121" t="s">
        <v>752</v>
      </c>
      <c r="I191" s="334"/>
      <c r="J191" s="166">
        <v>-1</v>
      </c>
      <c r="K191" s="199"/>
    </row>
    <row r="192" spans="1:11" s="171" customFormat="1" ht="31.5" customHeight="1" x14ac:dyDescent="0.15">
      <c r="A192" s="108" t="s">
        <v>189</v>
      </c>
      <c r="B192" s="108" t="s">
        <v>929</v>
      </c>
      <c r="C192" s="52" t="s">
        <v>413</v>
      </c>
      <c r="D192" s="340"/>
      <c r="E192" s="341"/>
      <c r="F192" s="199"/>
      <c r="G192" s="325" t="s">
        <v>1037</v>
      </c>
      <c r="H192" s="324"/>
      <c r="I192" s="334"/>
      <c r="J192" s="166">
        <v>33</v>
      </c>
      <c r="K192" s="199"/>
    </row>
    <row r="193" spans="1:11" s="171" customFormat="1" ht="31.5" customHeight="1" x14ac:dyDescent="0.15">
      <c r="A193" s="108" t="s">
        <v>189</v>
      </c>
      <c r="B193" s="108" t="s">
        <v>930</v>
      </c>
      <c r="C193" s="52" t="s">
        <v>414</v>
      </c>
      <c r="D193" s="340"/>
      <c r="E193" s="341"/>
      <c r="F193" s="199"/>
      <c r="G193" s="112" t="s">
        <v>574</v>
      </c>
      <c r="H193" s="121" t="s">
        <v>735</v>
      </c>
      <c r="I193" s="334"/>
      <c r="J193" s="166">
        <f>ROUND($J192*59/1000,0)</f>
        <v>2</v>
      </c>
      <c r="K193" s="199"/>
    </row>
    <row r="194" spans="1:11" s="171" customFormat="1" ht="31.5" customHeight="1" x14ac:dyDescent="0.15">
      <c r="A194" s="108" t="s">
        <v>189</v>
      </c>
      <c r="B194" s="108" t="s">
        <v>931</v>
      </c>
      <c r="C194" s="52" t="s">
        <v>415</v>
      </c>
      <c r="D194" s="340"/>
      <c r="E194" s="341"/>
      <c r="F194" s="199"/>
      <c r="G194" s="112" t="s">
        <v>576</v>
      </c>
      <c r="H194" s="121" t="s">
        <v>736</v>
      </c>
      <c r="I194" s="334"/>
      <c r="J194" s="166">
        <f>ROUND($J192*43/1000,0)</f>
        <v>1</v>
      </c>
      <c r="K194" s="199"/>
    </row>
    <row r="195" spans="1:11" s="171" customFormat="1" ht="31.5" customHeight="1" x14ac:dyDescent="0.15">
      <c r="A195" s="108" t="s">
        <v>189</v>
      </c>
      <c r="B195" s="108" t="s">
        <v>932</v>
      </c>
      <c r="C195" s="52" t="s">
        <v>416</v>
      </c>
      <c r="D195" s="340"/>
      <c r="E195" s="341"/>
      <c r="F195" s="199"/>
      <c r="G195" s="112" t="s">
        <v>578</v>
      </c>
      <c r="H195" s="121" t="s">
        <v>737</v>
      </c>
      <c r="I195" s="334"/>
      <c r="J195" s="166">
        <f>ROUND($J192*23/1000,0)</f>
        <v>1</v>
      </c>
      <c r="K195" s="199"/>
    </row>
    <row r="196" spans="1:11" s="171" customFormat="1" ht="31.5" customHeight="1" x14ac:dyDescent="0.15">
      <c r="A196" s="108" t="s">
        <v>189</v>
      </c>
      <c r="B196" s="108">
        <v>8520</v>
      </c>
      <c r="C196" s="52" t="s">
        <v>795</v>
      </c>
      <c r="D196" s="340"/>
      <c r="E196" s="341"/>
      <c r="F196" s="199"/>
      <c r="G196" s="112" t="s">
        <v>750</v>
      </c>
      <c r="H196" s="121" t="s">
        <v>752</v>
      </c>
      <c r="I196" s="334"/>
      <c r="J196" s="166">
        <v>-1</v>
      </c>
      <c r="K196" s="199"/>
    </row>
    <row r="197" spans="1:11" s="171" customFormat="1" ht="31.5" customHeight="1" x14ac:dyDescent="0.15">
      <c r="A197" s="108" t="s">
        <v>189</v>
      </c>
      <c r="B197" s="108">
        <v>9520</v>
      </c>
      <c r="C197" s="52" t="s">
        <v>796</v>
      </c>
      <c r="D197" s="340"/>
      <c r="E197" s="341"/>
      <c r="F197" s="200"/>
      <c r="G197" s="112" t="s">
        <v>755</v>
      </c>
      <c r="H197" s="121" t="s">
        <v>752</v>
      </c>
      <c r="I197" s="334"/>
      <c r="J197" s="166">
        <v>-1</v>
      </c>
      <c r="K197" s="200"/>
    </row>
    <row r="198" spans="1:11" ht="31.5" customHeight="1" x14ac:dyDescent="0.15">
      <c r="A198" s="108" t="s">
        <v>189</v>
      </c>
      <c r="B198" s="108" t="s">
        <v>933</v>
      </c>
      <c r="C198" s="52" t="s">
        <v>140</v>
      </c>
      <c r="D198" s="340"/>
      <c r="E198" s="341"/>
      <c r="F198" s="198" t="s">
        <v>26</v>
      </c>
      <c r="G198" s="325" t="s">
        <v>570</v>
      </c>
      <c r="H198" s="324"/>
      <c r="I198" s="334"/>
      <c r="J198" s="166">
        <v>2535</v>
      </c>
      <c r="K198" s="198" t="s">
        <v>9</v>
      </c>
    </row>
    <row r="199" spans="1:11" ht="31.5" customHeight="1" x14ac:dyDescent="0.15">
      <c r="A199" s="108" t="s">
        <v>189</v>
      </c>
      <c r="B199" s="108" t="s">
        <v>934</v>
      </c>
      <c r="C199" s="52" t="s">
        <v>226</v>
      </c>
      <c r="D199" s="340"/>
      <c r="E199" s="341"/>
      <c r="F199" s="199"/>
      <c r="G199" s="112" t="s">
        <v>574</v>
      </c>
      <c r="H199" s="121" t="s">
        <v>735</v>
      </c>
      <c r="I199" s="334"/>
      <c r="J199" s="166">
        <f>ROUND($J198*59/1000,0)</f>
        <v>150</v>
      </c>
      <c r="K199" s="199"/>
    </row>
    <row r="200" spans="1:11" ht="31.5" customHeight="1" x14ac:dyDescent="0.15">
      <c r="A200" s="108" t="s">
        <v>189</v>
      </c>
      <c r="B200" s="108" t="s">
        <v>935</v>
      </c>
      <c r="C200" s="52" t="s">
        <v>227</v>
      </c>
      <c r="D200" s="340"/>
      <c r="E200" s="341"/>
      <c r="F200" s="199"/>
      <c r="G200" s="112" t="s">
        <v>576</v>
      </c>
      <c r="H200" s="121" t="s">
        <v>736</v>
      </c>
      <c r="I200" s="334"/>
      <c r="J200" s="166">
        <f>ROUND($J198*43/1000,0)</f>
        <v>109</v>
      </c>
      <c r="K200" s="199"/>
    </row>
    <row r="201" spans="1:11" ht="31.5" customHeight="1" x14ac:dyDescent="0.15">
      <c r="A201" s="108" t="s">
        <v>189</v>
      </c>
      <c r="B201" s="108" t="s">
        <v>936</v>
      </c>
      <c r="C201" s="52" t="s">
        <v>228</v>
      </c>
      <c r="D201" s="340"/>
      <c r="E201" s="341"/>
      <c r="F201" s="199"/>
      <c r="G201" s="112" t="s">
        <v>578</v>
      </c>
      <c r="H201" s="121" t="s">
        <v>737</v>
      </c>
      <c r="I201" s="334"/>
      <c r="J201" s="166">
        <f>ROUND($J198*23/1000,0)</f>
        <v>58</v>
      </c>
      <c r="K201" s="199"/>
    </row>
    <row r="202" spans="1:11" ht="31.5" customHeight="1" x14ac:dyDescent="0.15">
      <c r="A202" s="108" t="s">
        <v>189</v>
      </c>
      <c r="B202" s="108" t="s">
        <v>937</v>
      </c>
      <c r="C202" s="52" t="s">
        <v>297</v>
      </c>
      <c r="D202" s="340"/>
      <c r="E202" s="341"/>
      <c r="F202" s="199"/>
      <c r="G202" s="112" t="s">
        <v>738</v>
      </c>
      <c r="H202" s="121" t="s">
        <v>960</v>
      </c>
      <c r="I202" s="334"/>
      <c r="J202" s="166">
        <f>ROUND($J198*12/1000,0)</f>
        <v>30</v>
      </c>
      <c r="K202" s="199"/>
    </row>
    <row r="203" spans="1:11" ht="31.5" customHeight="1" x14ac:dyDescent="0.15">
      <c r="A203" s="108" t="s">
        <v>189</v>
      </c>
      <c r="B203" s="108" t="s">
        <v>938</v>
      </c>
      <c r="C203" s="52" t="s">
        <v>298</v>
      </c>
      <c r="D203" s="340"/>
      <c r="E203" s="341"/>
      <c r="F203" s="199"/>
      <c r="G203" s="112" t="s">
        <v>739</v>
      </c>
      <c r="H203" s="121" t="s">
        <v>961</v>
      </c>
      <c r="I203" s="334"/>
      <c r="J203" s="166">
        <f>ROUND($J198*10/1000,0)</f>
        <v>25</v>
      </c>
      <c r="K203" s="199"/>
    </row>
    <row r="204" spans="1:11" ht="31.5" customHeight="1" x14ac:dyDescent="0.15">
      <c r="A204" s="108" t="s">
        <v>189</v>
      </c>
      <c r="B204" s="108">
        <v>8421</v>
      </c>
      <c r="C204" s="52" t="s">
        <v>797</v>
      </c>
      <c r="D204" s="340"/>
      <c r="E204" s="341"/>
      <c r="F204" s="199"/>
      <c r="G204" s="112" t="s">
        <v>750</v>
      </c>
      <c r="H204" s="121" t="s">
        <v>752</v>
      </c>
      <c r="I204" s="334"/>
      <c r="J204" s="166">
        <f>ROUND(-$J198*1/100,0)</f>
        <v>-25</v>
      </c>
      <c r="K204" s="199"/>
    </row>
    <row r="205" spans="1:11" ht="31.5" customHeight="1" x14ac:dyDescent="0.15">
      <c r="A205" s="108" t="s">
        <v>189</v>
      </c>
      <c r="B205" s="108">
        <v>9421</v>
      </c>
      <c r="C205" s="52" t="s">
        <v>798</v>
      </c>
      <c r="D205" s="340"/>
      <c r="E205" s="341"/>
      <c r="F205" s="199"/>
      <c r="G205" s="112" t="s">
        <v>755</v>
      </c>
      <c r="H205" s="121" t="s">
        <v>752</v>
      </c>
      <c r="I205" s="334"/>
      <c r="J205" s="166">
        <f>ROUND(-$J198*1/100,0)</f>
        <v>-25</v>
      </c>
      <c r="K205" s="199"/>
    </row>
    <row r="206" spans="1:11" ht="31.5" customHeight="1" x14ac:dyDescent="0.15">
      <c r="A206" s="108" t="s">
        <v>189</v>
      </c>
      <c r="B206" s="108" t="s">
        <v>939</v>
      </c>
      <c r="C206" s="52" t="s">
        <v>229</v>
      </c>
      <c r="D206" s="340"/>
      <c r="E206" s="341"/>
      <c r="F206" s="199"/>
      <c r="G206" s="325" t="s">
        <v>1038</v>
      </c>
      <c r="H206" s="324"/>
      <c r="I206" s="334"/>
      <c r="J206" s="166">
        <v>2008</v>
      </c>
      <c r="K206" s="199"/>
    </row>
    <row r="207" spans="1:11" ht="31.5" customHeight="1" x14ac:dyDescent="0.15">
      <c r="A207" s="108" t="s">
        <v>189</v>
      </c>
      <c r="B207" s="108" t="s">
        <v>940</v>
      </c>
      <c r="C207" s="52" t="s">
        <v>230</v>
      </c>
      <c r="D207" s="340"/>
      <c r="E207" s="341"/>
      <c r="F207" s="199"/>
      <c r="G207" s="112" t="s">
        <v>574</v>
      </c>
      <c r="H207" s="121" t="s">
        <v>735</v>
      </c>
      <c r="I207" s="334"/>
      <c r="J207" s="166">
        <f>ROUND($J206*59/1000,0)</f>
        <v>118</v>
      </c>
      <c r="K207" s="199"/>
    </row>
    <row r="208" spans="1:11" ht="31.5" customHeight="1" x14ac:dyDescent="0.15">
      <c r="A208" s="108" t="s">
        <v>189</v>
      </c>
      <c r="B208" s="108" t="s">
        <v>941</v>
      </c>
      <c r="C208" s="52" t="s">
        <v>231</v>
      </c>
      <c r="D208" s="340"/>
      <c r="E208" s="341"/>
      <c r="F208" s="199"/>
      <c r="G208" s="112" t="s">
        <v>576</v>
      </c>
      <c r="H208" s="121" t="s">
        <v>736</v>
      </c>
      <c r="I208" s="334"/>
      <c r="J208" s="166">
        <f>ROUND($J206*43/1000,0)</f>
        <v>86</v>
      </c>
      <c r="K208" s="199"/>
    </row>
    <row r="209" spans="1:11" ht="31.5" customHeight="1" x14ac:dyDescent="0.15">
      <c r="A209" s="108" t="s">
        <v>189</v>
      </c>
      <c r="B209" s="108" t="s">
        <v>942</v>
      </c>
      <c r="C209" s="52" t="s">
        <v>232</v>
      </c>
      <c r="D209" s="340"/>
      <c r="E209" s="341"/>
      <c r="F209" s="199"/>
      <c r="G209" s="112" t="s">
        <v>578</v>
      </c>
      <c r="H209" s="121" t="s">
        <v>737</v>
      </c>
      <c r="I209" s="334"/>
      <c r="J209" s="166">
        <f>ROUND($J206*23/1000,0)</f>
        <v>46</v>
      </c>
      <c r="K209" s="199"/>
    </row>
    <row r="210" spans="1:11" ht="31.5" customHeight="1" x14ac:dyDescent="0.15">
      <c r="A210" s="108" t="s">
        <v>189</v>
      </c>
      <c r="B210" s="108" t="s">
        <v>943</v>
      </c>
      <c r="C210" s="52" t="s">
        <v>299</v>
      </c>
      <c r="D210" s="340"/>
      <c r="E210" s="341"/>
      <c r="F210" s="199"/>
      <c r="G210" s="112" t="s">
        <v>738</v>
      </c>
      <c r="H210" s="121" t="s">
        <v>960</v>
      </c>
      <c r="I210" s="334"/>
      <c r="J210" s="166">
        <f>ROUND($J206*12/1000,0)</f>
        <v>24</v>
      </c>
      <c r="K210" s="199"/>
    </row>
    <row r="211" spans="1:11" ht="31.5" customHeight="1" x14ac:dyDescent="0.15">
      <c r="A211" s="108" t="s">
        <v>189</v>
      </c>
      <c r="B211" s="108" t="s">
        <v>944</v>
      </c>
      <c r="C211" s="52" t="s">
        <v>300</v>
      </c>
      <c r="D211" s="340"/>
      <c r="E211" s="341"/>
      <c r="F211" s="199"/>
      <c r="G211" s="112" t="s">
        <v>739</v>
      </c>
      <c r="H211" s="121" t="s">
        <v>961</v>
      </c>
      <c r="I211" s="334"/>
      <c r="J211" s="166">
        <f>ROUND($J206*10/1000,0)</f>
        <v>20</v>
      </c>
      <c r="K211" s="199"/>
    </row>
    <row r="212" spans="1:11" ht="31.5" customHeight="1" x14ac:dyDescent="0.15">
      <c r="A212" s="108" t="s">
        <v>189</v>
      </c>
      <c r="B212" s="108">
        <v>8521</v>
      </c>
      <c r="C212" s="52" t="s">
        <v>799</v>
      </c>
      <c r="D212" s="340"/>
      <c r="E212" s="341"/>
      <c r="F212" s="199"/>
      <c r="G212" s="112" t="s">
        <v>750</v>
      </c>
      <c r="H212" s="121" t="s">
        <v>752</v>
      </c>
      <c r="I212" s="334"/>
      <c r="J212" s="166">
        <f>ROUND(-$J206*1/100,0)</f>
        <v>-20</v>
      </c>
      <c r="K212" s="199"/>
    </row>
    <row r="213" spans="1:11" ht="31.5" customHeight="1" x14ac:dyDescent="0.15">
      <c r="A213" s="108" t="s">
        <v>189</v>
      </c>
      <c r="B213" s="108">
        <v>9521</v>
      </c>
      <c r="C213" s="52" t="s">
        <v>800</v>
      </c>
      <c r="D213" s="340"/>
      <c r="E213" s="341"/>
      <c r="F213" s="200"/>
      <c r="G213" s="112" t="s">
        <v>755</v>
      </c>
      <c r="H213" s="121" t="s">
        <v>752</v>
      </c>
      <c r="I213" s="334"/>
      <c r="J213" s="166">
        <f>ROUND(-$J206*1/100,0)</f>
        <v>-20</v>
      </c>
      <c r="K213" s="200"/>
    </row>
    <row r="214" spans="1:11" ht="31.5" customHeight="1" x14ac:dyDescent="0.15">
      <c r="A214" s="108" t="s">
        <v>189</v>
      </c>
      <c r="B214" s="108" t="s">
        <v>945</v>
      </c>
      <c r="C214" s="52" t="s">
        <v>141</v>
      </c>
      <c r="D214" s="340"/>
      <c r="E214" s="341"/>
      <c r="F214" s="317" t="s">
        <v>959</v>
      </c>
      <c r="G214" s="325" t="s">
        <v>571</v>
      </c>
      <c r="H214" s="324"/>
      <c r="I214" s="334"/>
      <c r="J214" s="166">
        <v>83</v>
      </c>
      <c r="K214" s="198" t="s">
        <v>10</v>
      </c>
    </row>
    <row r="215" spans="1:11" ht="31.5" customHeight="1" x14ac:dyDescent="0.15">
      <c r="A215" s="108" t="s">
        <v>189</v>
      </c>
      <c r="B215" s="108" t="s">
        <v>946</v>
      </c>
      <c r="C215" s="52" t="s">
        <v>233</v>
      </c>
      <c r="D215" s="340"/>
      <c r="E215" s="341"/>
      <c r="F215" s="199"/>
      <c r="G215" s="112" t="s">
        <v>574</v>
      </c>
      <c r="H215" s="121" t="s">
        <v>735</v>
      </c>
      <c r="I215" s="334"/>
      <c r="J215" s="166">
        <f>ROUND($J214*59/1000,0)</f>
        <v>5</v>
      </c>
      <c r="K215" s="199"/>
    </row>
    <row r="216" spans="1:11" ht="31.5" customHeight="1" x14ac:dyDescent="0.15">
      <c r="A216" s="108" t="s">
        <v>189</v>
      </c>
      <c r="B216" s="108" t="s">
        <v>947</v>
      </c>
      <c r="C216" s="52" t="s">
        <v>234</v>
      </c>
      <c r="D216" s="340"/>
      <c r="E216" s="341"/>
      <c r="F216" s="199"/>
      <c r="G216" s="112" t="s">
        <v>576</v>
      </c>
      <c r="H216" s="121" t="s">
        <v>736</v>
      </c>
      <c r="I216" s="334"/>
      <c r="J216" s="166">
        <f>ROUND($J214*43/1000,0)</f>
        <v>4</v>
      </c>
      <c r="K216" s="199"/>
    </row>
    <row r="217" spans="1:11" ht="31.5" customHeight="1" x14ac:dyDescent="0.15">
      <c r="A217" s="108" t="s">
        <v>189</v>
      </c>
      <c r="B217" s="108" t="s">
        <v>948</v>
      </c>
      <c r="C217" s="52" t="s">
        <v>235</v>
      </c>
      <c r="D217" s="340"/>
      <c r="E217" s="341"/>
      <c r="F217" s="199"/>
      <c r="G217" s="112" t="s">
        <v>578</v>
      </c>
      <c r="H217" s="121" t="s">
        <v>737</v>
      </c>
      <c r="I217" s="334"/>
      <c r="J217" s="166">
        <f>ROUND($J214*23/1000,0)</f>
        <v>2</v>
      </c>
      <c r="K217" s="199"/>
    </row>
    <row r="218" spans="1:11" ht="31.5" customHeight="1" x14ac:dyDescent="0.15">
      <c r="A218" s="108" t="s">
        <v>189</v>
      </c>
      <c r="B218" s="108" t="s">
        <v>949</v>
      </c>
      <c r="C218" s="52" t="s">
        <v>301</v>
      </c>
      <c r="D218" s="340"/>
      <c r="E218" s="341"/>
      <c r="F218" s="199"/>
      <c r="G218" s="112" t="s">
        <v>738</v>
      </c>
      <c r="H218" s="121" t="s">
        <v>960</v>
      </c>
      <c r="I218" s="334"/>
      <c r="J218" s="166">
        <f>ROUND($J214*12/1000,0)</f>
        <v>1</v>
      </c>
      <c r="K218" s="199"/>
    </row>
    <row r="219" spans="1:11" ht="31.5" customHeight="1" x14ac:dyDescent="0.15">
      <c r="A219" s="108" t="s">
        <v>189</v>
      </c>
      <c r="B219" s="108" t="s">
        <v>950</v>
      </c>
      <c r="C219" s="52" t="s">
        <v>302</v>
      </c>
      <c r="D219" s="340"/>
      <c r="E219" s="341"/>
      <c r="F219" s="199"/>
      <c r="G219" s="112" t="s">
        <v>739</v>
      </c>
      <c r="H219" s="121" t="s">
        <v>961</v>
      </c>
      <c r="I219" s="334"/>
      <c r="J219" s="166">
        <f>ROUND($J214*10/1000,0)</f>
        <v>1</v>
      </c>
      <c r="K219" s="199"/>
    </row>
    <row r="220" spans="1:11" ht="31.5" customHeight="1" x14ac:dyDescent="0.15">
      <c r="A220" s="108" t="s">
        <v>189</v>
      </c>
      <c r="B220" s="108">
        <v>8422</v>
      </c>
      <c r="C220" s="52" t="s">
        <v>801</v>
      </c>
      <c r="D220" s="340"/>
      <c r="E220" s="341"/>
      <c r="F220" s="199"/>
      <c r="G220" s="112" t="s">
        <v>750</v>
      </c>
      <c r="H220" s="121" t="s">
        <v>752</v>
      </c>
      <c r="I220" s="334"/>
      <c r="J220" s="166">
        <f>ROUND(-$J214*1/100,0)</f>
        <v>-1</v>
      </c>
      <c r="K220" s="199"/>
    </row>
    <row r="221" spans="1:11" ht="31.5" customHeight="1" x14ac:dyDescent="0.15">
      <c r="A221" s="108" t="s">
        <v>189</v>
      </c>
      <c r="B221" s="108">
        <v>9422</v>
      </c>
      <c r="C221" s="52" t="s">
        <v>802</v>
      </c>
      <c r="D221" s="340"/>
      <c r="E221" s="341"/>
      <c r="F221" s="199"/>
      <c r="G221" s="112" t="s">
        <v>755</v>
      </c>
      <c r="H221" s="121" t="s">
        <v>752</v>
      </c>
      <c r="I221" s="334"/>
      <c r="J221" s="166">
        <f>ROUND(-$J214*1/100,0)</f>
        <v>-1</v>
      </c>
      <c r="K221" s="199"/>
    </row>
    <row r="222" spans="1:11" ht="31.5" customHeight="1" x14ac:dyDescent="0.15">
      <c r="A222" s="108" t="s">
        <v>189</v>
      </c>
      <c r="B222" s="108" t="s">
        <v>951</v>
      </c>
      <c r="C222" s="52" t="s">
        <v>365</v>
      </c>
      <c r="D222" s="340"/>
      <c r="E222" s="341"/>
      <c r="F222" s="199"/>
      <c r="G222" s="325" t="s">
        <v>1039</v>
      </c>
      <c r="H222" s="324"/>
      <c r="I222" s="334"/>
      <c r="J222" s="166">
        <v>66</v>
      </c>
      <c r="K222" s="199"/>
    </row>
    <row r="223" spans="1:11" ht="31.5" customHeight="1" x14ac:dyDescent="0.15">
      <c r="A223" s="108" t="s">
        <v>189</v>
      </c>
      <c r="B223" s="108" t="s">
        <v>952</v>
      </c>
      <c r="C223" s="52" t="s">
        <v>366</v>
      </c>
      <c r="D223" s="340"/>
      <c r="E223" s="341"/>
      <c r="F223" s="199"/>
      <c r="G223" s="112" t="s">
        <v>574</v>
      </c>
      <c r="H223" s="121" t="s">
        <v>735</v>
      </c>
      <c r="I223" s="334"/>
      <c r="J223" s="166">
        <f>ROUND($J222*59/1000,0)</f>
        <v>4</v>
      </c>
      <c r="K223" s="199"/>
    </row>
    <row r="224" spans="1:11" ht="31.5" customHeight="1" x14ac:dyDescent="0.15">
      <c r="A224" s="108" t="s">
        <v>189</v>
      </c>
      <c r="B224" s="108" t="s">
        <v>953</v>
      </c>
      <c r="C224" s="52" t="s">
        <v>367</v>
      </c>
      <c r="D224" s="340"/>
      <c r="E224" s="341"/>
      <c r="F224" s="199"/>
      <c r="G224" s="112" t="s">
        <v>576</v>
      </c>
      <c r="H224" s="121" t="s">
        <v>736</v>
      </c>
      <c r="I224" s="334"/>
      <c r="J224" s="166">
        <f>ROUND($J222*43/1000,0)</f>
        <v>3</v>
      </c>
      <c r="K224" s="199"/>
    </row>
    <row r="225" spans="1:11" ht="31.5" customHeight="1" x14ac:dyDescent="0.15">
      <c r="A225" s="108" t="s">
        <v>189</v>
      </c>
      <c r="B225" s="108" t="s">
        <v>954</v>
      </c>
      <c r="C225" s="52" t="s">
        <v>368</v>
      </c>
      <c r="D225" s="340"/>
      <c r="E225" s="341"/>
      <c r="F225" s="199"/>
      <c r="G225" s="112" t="s">
        <v>578</v>
      </c>
      <c r="H225" s="121" t="s">
        <v>737</v>
      </c>
      <c r="I225" s="334"/>
      <c r="J225" s="166">
        <f>ROUND($J222*23/1000,0)</f>
        <v>2</v>
      </c>
      <c r="K225" s="199"/>
    </row>
    <row r="226" spans="1:11" ht="31.5" customHeight="1" x14ac:dyDescent="0.15">
      <c r="A226" s="108" t="s">
        <v>189</v>
      </c>
      <c r="B226" s="108" t="s">
        <v>955</v>
      </c>
      <c r="C226" s="52" t="s">
        <v>369</v>
      </c>
      <c r="D226" s="340"/>
      <c r="E226" s="341"/>
      <c r="F226" s="199"/>
      <c r="G226" s="112" t="s">
        <v>738</v>
      </c>
      <c r="H226" s="121" t="s">
        <v>960</v>
      </c>
      <c r="I226" s="334"/>
      <c r="J226" s="166">
        <f>ROUND($J222*12/1000,0)</f>
        <v>1</v>
      </c>
      <c r="K226" s="199"/>
    </row>
    <row r="227" spans="1:11" ht="31.5" customHeight="1" x14ac:dyDescent="0.15">
      <c r="A227" s="108" t="s">
        <v>189</v>
      </c>
      <c r="B227" s="108" t="s">
        <v>956</v>
      </c>
      <c r="C227" s="52" t="s">
        <v>370</v>
      </c>
      <c r="D227" s="340"/>
      <c r="E227" s="341"/>
      <c r="F227" s="199"/>
      <c r="G227" s="112" t="s">
        <v>739</v>
      </c>
      <c r="H227" s="121" t="s">
        <v>961</v>
      </c>
      <c r="I227" s="334"/>
      <c r="J227" s="166">
        <f>ROUND($J222*10/1000,0)</f>
        <v>1</v>
      </c>
      <c r="K227" s="199"/>
    </row>
    <row r="228" spans="1:11" ht="31.5" customHeight="1" x14ac:dyDescent="0.15">
      <c r="A228" s="108" t="s">
        <v>189</v>
      </c>
      <c r="B228" s="108">
        <v>8522</v>
      </c>
      <c r="C228" s="52" t="s">
        <v>803</v>
      </c>
      <c r="D228" s="340"/>
      <c r="E228" s="341"/>
      <c r="F228" s="199"/>
      <c r="G228" s="112" t="s">
        <v>750</v>
      </c>
      <c r="H228" s="121" t="s">
        <v>752</v>
      </c>
      <c r="I228" s="334"/>
      <c r="J228" s="166">
        <f>ROUND(-$J222*1/100,0)</f>
        <v>-1</v>
      </c>
      <c r="K228" s="199"/>
    </row>
    <row r="229" spans="1:11" ht="31.5" customHeight="1" x14ac:dyDescent="0.15">
      <c r="A229" s="108" t="s">
        <v>189</v>
      </c>
      <c r="B229" s="108">
        <v>9522</v>
      </c>
      <c r="C229" s="52" t="s">
        <v>804</v>
      </c>
      <c r="D229" s="342"/>
      <c r="E229" s="343"/>
      <c r="F229" s="200"/>
      <c r="G229" s="112" t="s">
        <v>755</v>
      </c>
      <c r="H229" s="121" t="s">
        <v>752</v>
      </c>
      <c r="I229" s="334"/>
      <c r="J229" s="166">
        <f>ROUND(-$J222*1/100,0)</f>
        <v>-1</v>
      </c>
      <c r="K229" s="200"/>
    </row>
    <row r="230" spans="1:11" s="107" customFormat="1" ht="31.5" customHeight="1" x14ac:dyDescent="0.15">
      <c r="A230" s="108" t="s">
        <v>189</v>
      </c>
      <c r="B230" s="108">
        <v>2481</v>
      </c>
      <c r="C230" s="52" t="s">
        <v>447</v>
      </c>
      <c r="D230" s="334" t="s">
        <v>445</v>
      </c>
      <c r="E230" s="334"/>
      <c r="F230" s="334"/>
      <c r="G230" s="202" t="s">
        <v>583</v>
      </c>
      <c r="H230" s="335" t="s">
        <v>740</v>
      </c>
      <c r="I230" s="334"/>
      <c r="J230" s="166">
        <v>14</v>
      </c>
      <c r="K230" s="194" t="s">
        <v>364</v>
      </c>
    </row>
    <row r="231" spans="1:11" s="107" customFormat="1" ht="31.5" customHeight="1" x14ac:dyDescent="0.15">
      <c r="A231" s="108" t="s">
        <v>189</v>
      </c>
      <c r="B231" s="108">
        <v>2482</v>
      </c>
      <c r="C231" s="52" t="s">
        <v>448</v>
      </c>
      <c r="D231" s="334"/>
      <c r="E231" s="334"/>
      <c r="F231" s="334"/>
      <c r="G231" s="202"/>
      <c r="H231" s="336"/>
      <c r="I231" s="334"/>
      <c r="J231" s="166">
        <v>11</v>
      </c>
      <c r="K231" s="194"/>
    </row>
    <row r="232" spans="1:11" s="107" customFormat="1" ht="31.5" customHeight="1" x14ac:dyDescent="0.15">
      <c r="A232" s="108" t="s">
        <v>189</v>
      </c>
      <c r="B232" s="108">
        <v>2483</v>
      </c>
      <c r="C232" s="52" t="s">
        <v>449</v>
      </c>
      <c r="D232" s="334"/>
      <c r="E232" s="334"/>
      <c r="F232" s="334"/>
      <c r="G232" s="202"/>
      <c r="H232" s="336"/>
      <c r="I232" s="334"/>
      <c r="J232" s="166">
        <v>1</v>
      </c>
      <c r="K232" s="194" t="s">
        <v>446</v>
      </c>
    </row>
    <row r="233" spans="1:11" s="107" customFormat="1" ht="31.5" customHeight="1" x14ac:dyDescent="0.15">
      <c r="A233" s="108" t="s">
        <v>189</v>
      </c>
      <c r="B233" s="108">
        <v>2484</v>
      </c>
      <c r="C233" s="52" t="s">
        <v>450</v>
      </c>
      <c r="D233" s="334"/>
      <c r="E233" s="334"/>
      <c r="F233" s="334"/>
      <c r="G233" s="202"/>
      <c r="H233" s="336"/>
      <c r="I233" s="334"/>
      <c r="J233" s="166">
        <v>1</v>
      </c>
      <c r="K233" s="194"/>
    </row>
    <row r="234" spans="1:11" s="107" customFormat="1" ht="31.5" customHeight="1" x14ac:dyDescent="0.15">
      <c r="A234" s="108" t="s">
        <v>189</v>
      </c>
      <c r="B234" s="108">
        <v>2485</v>
      </c>
      <c r="C234" s="52" t="s">
        <v>453</v>
      </c>
      <c r="D234" s="334"/>
      <c r="E234" s="334"/>
      <c r="F234" s="334"/>
      <c r="G234" s="202"/>
      <c r="H234" s="336"/>
      <c r="I234" s="334"/>
      <c r="J234" s="166">
        <v>28</v>
      </c>
      <c r="K234" s="194" t="s">
        <v>364</v>
      </c>
    </row>
    <row r="235" spans="1:11" s="107" customFormat="1" ht="31.5" customHeight="1" x14ac:dyDescent="0.15">
      <c r="A235" s="108" t="s">
        <v>189</v>
      </c>
      <c r="B235" s="108">
        <v>2486</v>
      </c>
      <c r="C235" s="52" t="s">
        <v>451</v>
      </c>
      <c r="D235" s="334"/>
      <c r="E235" s="334"/>
      <c r="F235" s="334"/>
      <c r="G235" s="202"/>
      <c r="H235" s="336"/>
      <c r="I235" s="334"/>
      <c r="J235" s="166">
        <v>22</v>
      </c>
      <c r="K235" s="194"/>
    </row>
    <row r="236" spans="1:11" s="107" customFormat="1" ht="31.5" customHeight="1" x14ac:dyDescent="0.15">
      <c r="A236" s="108" t="s">
        <v>189</v>
      </c>
      <c r="B236" s="108">
        <v>2487</v>
      </c>
      <c r="C236" s="52" t="s">
        <v>452</v>
      </c>
      <c r="D236" s="334"/>
      <c r="E236" s="334"/>
      <c r="F236" s="334"/>
      <c r="G236" s="202"/>
      <c r="H236" s="336"/>
      <c r="I236" s="334"/>
      <c r="J236" s="166">
        <v>1</v>
      </c>
      <c r="K236" s="194" t="s">
        <v>446</v>
      </c>
    </row>
    <row r="237" spans="1:11" s="107" customFormat="1" ht="31.5" customHeight="1" x14ac:dyDescent="0.15">
      <c r="A237" s="108" t="s">
        <v>189</v>
      </c>
      <c r="B237" s="108">
        <v>2488</v>
      </c>
      <c r="C237" s="52" t="s">
        <v>454</v>
      </c>
      <c r="D237" s="334"/>
      <c r="E237" s="334"/>
      <c r="F237" s="334"/>
      <c r="G237" s="202"/>
      <c r="H237" s="337"/>
      <c r="I237" s="334"/>
      <c r="J237" s="166">
        <v>1</v>
      </c>
      <c r="K237" s="194"/>
    </row>
    <row r="238" spans="1:11" ht="31.5" customHeight="1" x14ac:dyDescent="0.15">
      <c r="A238" s="35" t="s">
        <v>731</v>
      </c>
      <c r="B238" s="44"/>
      <c r="C238" s="37"/>
      <c r="D238" s="38"/>
      <c r="E238" s="38"/>
      <c r="F238" s="74"/>
      <c r="G238" s="40"/>
      <c r="H238" s="40"/>
      <c r="I238" s="105"/>
      <c r="J238" s="187"/>
      <c r="K238" s="74"/>
    </row>
    <row r="239" spans="1:11" ht="31.5" customHeight="1" x14ac:dyDescent="0.15">
      <c r="A239" s="35"/>
      <c r="B239" s="44"/>
      <c r="C239" s="37"/>
      <c r="D239" s="38"/>
      <c r="E239" s="38"/>
      <c r="F239" s="74"/>
      <c r="G239" s="40"/>
      <c r="H239" s="40"/>
      <c r="I239" s="105"/>
      <c r="J239" s="187"/>
      <c r="K239" s="74"/>
    </row>
  </sheetData>
  <mergeCells count="111">
    <mergeCell ref="A2:B2"/>
    <mergeCell ref="C2:C3"/>
    <mergeCell ref="D2:I3"/>
    <mergeCell ref="J2:J3"/>
    <mergeCell ref="K2:K3"/>
    <mergeCell ref="F40:F57"/>
    <mergeCell ref="G40:I40"/>
    <mergeCell ref="K40:K57"/>
    <mergeCell ref="G49:I49"/>
    <mergeCell ref="F58:F75"/>
    <mergeCell ref="G58:I58"/>
    <mergeCell ref="K58:K75"/>
    <mergeCell ref="G67:I67"/>
    <mergeCell ref="A4:K4"/>
    <mergeCell ref="D5:E75"/>
    <mergeCell ref="F5:F22"/>
    <mergeCell ref="G5:I5"/>
    <mergeCell ref="K5:K22"/>
    <mergeCell ref="G14:I14"/>
    <mergeCell ref="F23:F39"/>
    <mergeCell ref="G23:I23"/>
    <mergeCell ref="K23:K39"/>
    <mergeCell ref="G32:I32"/>
    <mergeCell ref="G76:I76"/>
    <mergeCell ref="D77:F77"/>
    <mergeCell ref="G77:I77"/>
    <mergeCell ref="D78:F78"/>
    <mergeCell ref="G78:I78"/>
    <mergeCell ref="D79:F79"/>
    <mergeCell ref="G79:I79"/>
    <mergeCell ref="D80:F80"/>
    <mergeCell ref="G80:I80"/>
    <mergeCell ref="K77:K91"/>
    <mergeCell ref="D84:E89"/>
    <mergeCell ref="F84:F85"/>
    <mergeCell ref="F86:F87"/>
    <mergeCell ref="F88:F89"/>
    <mergeCell ref="D90:F91"/>
    <mergeCell ref="G90:I90"/>
    <mergeCell ref="G91:I91"/>
    <mergeCell ref="D81:D82"/>
    <mergeCell ref="E81:F81"/>
    <mergeCell ref="G81:I81"/>
    <mergeCell ref="E82:F82"/>
    <mergeCell ref="G82:I82"/>
    <mergeCell ref="D83:F83"/>
    <mergeCell ref="G83:I83"/>
    <mergeCell ref="D92:F93"/>
    <mergeCell ref="K92:K93"/>
    <mergeCell ref="D94:F94"/>
    <mergeCell ref="G94:I94"/>
    <mergeCell ref="A96:B96"/>
    <mergeCell ref="C96:C97"/>
    <mergeCell ref="D96:I97"/>
    <mergeCell ref="J96:J97"/>
    <mergeCell ref="K96:K97"/>
    <mergeCell ref="D98:E157"/>
    <mergeCell ref="F98:F113"/>
    <mergeCell ref="G98:H98"/>
    <mergeCell ref="I98:I165"/>
    <mergeCell ref="K98:K113"/>
    <mergeCell ref="G106:H106"/>
    <mergeCell ref="F114:F125"/>
    <mergeCell ref="G114:H114"/>
    <mergeCell ref="K114:K125"/>
    <mergeCell ref="G120:H120"/>
    <mergeCell ref="F126:F141"/>
    <mergeCell ref="G126:H126"/>
    <mergeCell ref="K126:K141"/>
    <mergeCell ref="G134:H134"/>
    <mergeCell ref="F142:F157"/>
    <mergeCell ref="G142:H142"/>
    <mergeCell ref="K142:K157"/>
    <mergeCell ref="G150:H150"/>
    <mergeCell ref="G192:H192"/>
    <mergeCell ref="A168:B168"/>
    <mergeCell ref="C168:C169"/>
    <mergeCell ref="D168:I169"/>
    <mergeCell ref="J168:J169"/>
    <mergeCell ref="K168:K169"/>
    <mergeCell ref="D158:F165"/>
    <mergeCell ref="G158:G165"/>
    <mergeCell ref="H158:H165"/>
    <mergeCell ref="K158:K159"/>
    <mergeCell ref="K160:K161"/>
    <mergeCell ref="K162:K163"/>
    <mergeCell ref="K164:K165"/>
    <mergeCell ref="D230:F237"/>
    <mergeCell ref="G230:G237"/>
    <mergeCell ref="H230:H237"/>
    <mergeCell ref="K230:K231"/>
    <mergeCell ref="K232:K233"/>
    <mergeCell ref="K234:K235"/>
    <mergeCell ref="K236:K237"/>
    <mergeCell ref="F198:F213"/>
    <mergeCell ref="G198:H198"/>
    <mergeCell ref="K198:K213"/>
    <mergeCell ref="G206:H206"/>
    <mergeCell ref="F214:F229"/>
    <mergeCell ref="G214:H214"/>
    <mergeCell ref="K214:K229"/>
    <mergeCell ref="G222:H222"/>
    <mergeCell ref="D170:E229"/>
    <mergeCell ref="F170:F185"/>
    <mergeCell ref="G170:H170"/>
    <mergeCell ref="I170:I237"/>
    <mergeCell ref="K170:K185"/>
    <mergeCell ref="G178:H178"/>
    <mergeCell ref="F186:F197"/>
    <mergeCell ref="G186:H186"/>
    <mergeCell ref="K186:K197"/>
  </mergeCells>
  <phoneticPr fontId="12"/>
  <pageMargins left="0.70866141732283472" right="0.70866141732283472" top="0.74803149606299213" bottom="0.74803149606299213" header="0.31496062992125984" footer="0.31496062992125984"/>
  <pageSetup paperSize="9" scale="22" fitToHeight="0" orientation="portrait" r:id="rId1"/>
  <rowBreaks count="2" manualBreakCount="2">
    <brk id="94" max="16383" man="1"/>
    <brk id="16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O38"/>
  <sheetViews>
    <sheetView view="pageBreakPreview" zoomScale="50" zoomScaleNormal="80" zoomScaleSheetLayoutView="50" workbookViewId="0">
      <selection activeCell="H25" sqref="H25"/>
    </sheetView>
  </sheetViews>
  <sheetFormatPr defaultRowHeight="13.5" x14ac:dyDescent="0.15"/>
  <cols>
    <col min="1" max="2" width="14.25" style="107" customWidth="1"/>
    <col min="3" max="3" width="91.625" style="107" customWidth="1"/>
    <col min="4" max="4" width="11" style="107" customWidth="1"/>
    <col min="5" max="5" width="9" style="107"/>
    <col min="6" max="6" width="17.875" style="107" customWidth="1"/>
    <col min="7" max="7" width="47.375" style="107" bestFit="1" customWidth="1"/>
    <col min="8" max="8" width="31.875" style="107" customWidth="1"/>
    <col min="9" max="9" width="23.625" style="107" customWidth="1"/>
    <col min="10" max="10" width="13.875" style="107" customWidth="1"/>
    <col min="11" max="12" width="14.25" style="107" customWidth="1"/>
    <col min="13" max="16384" width="9" style="107"/>
  </cols>
  <sheetData>
    <row r="1" spans="1:12" s="32" customFormat="1" ht="30" customHeight="1" thickBot="1" x14ac:dyDescent="0.2">
      <c r="A1" s="35" t="s">
        <v>166</v>
      </c>
      <c r="B1" s="33"/>
      <c r="K1" s="58"/>
      <c r="L1" s="33"/>
    </row>
    <row r="2" spans="1:12" s="168" customFormat="1" ht="25.5" customHeight="1" x14ac:dyDescent="0.15">
      <c r="A2" s="371" t="s">
        <v>2</v>
      </c>
      <c r="B2" s="372"/>
      <c r="C2" s="373" t="s">
        <v>3</v>
      </c>
      <c r="D2" s="372" t="s">
        <v>4</v>
      </c>
      <c r="E2" s="372"/>
      <c r="F2" s="372"/>
      <c r="G2" s="372"/>
      <c r="H2" s="372"/>
      <c r="I2" s="372"/>
      <c r="J2" s="372"/>
      <c r="K2" s="376" t="s">
        <v>1040</v>
      </c>
      <c r="L2" s="374" t="s">
        <v>8</v>
      </c>
    </row>
    <row r="3" spans="1:12" s="168" customFormat="1" ht="25.5" customHeight="1" x14ac:dyDescent="0.15">
      <c r="A3" s="68" t="s">
        <v>0</v>
      </c>
      <c r="B3" s="117" t="s">
        <v>1</v>
      </c>
      <c r="C3" s="323"/>
      <c r="D3" s="322"/>
      <c r="E3" s="322"/>
      <c r="F3" s="322"/>
      <c r="G3" s="222"/>
      <c r="H3" s="222"/>
      <c r="I3" s="222"/>
      <c r="J3" s="222"/>
      <c r="K3" s="377"/>
      <c r="L3" s="375"/>
    </row>
    <row r="4" spans="1:12" ht="27.75" customHeight="1" x14ac:dyDescent="0.15">
      <c r="A4" s="69" t="s">
        <v>147</v>
      </c>
      <c r="B4" s="108">
        <v>1001</v>
      </c>
      <c r="C4" s="62" t="s">
        <v>160</v>
      </c>
      <c r="D4" s="338" t="s">
        <v>1041</v>
      </c>
      <c r="E4" s="365"/>
      <c r="F4" s="339"/>
      <c r="G4" s="379">
        <v>442</v>
      </c>
      <c r="H4" s="380"/>
      <c r="I4" s="380"/>
      <c r="J4" s="60" t="s">
        <v>150</v>
      </c>
      <c r="K4" s="189">
        <v>442</v>
      </c>
      <c r="L4" s="368" t="s">
        <v>9</v>
      </c>
    </row>
    <row r="5" spans="1:12" ht="27.75" customHeight="1" x14ac:dyDescent="0.15">
      <c r="A5" s="69" t="s">
        <v>147</v>
      </c>
      <c r="B5" s="108">
        <v>1011</v>
      </c>
      <c r="C5" s="62" t="s">
        <v>465</v>
      </c>
      <c r="D5" s="340"/>
      <c r="E5" s="366"/>
      <c r="F5" s="341"/>
      <c r="G5" s="85" t="s">
        <v>463</v>
      </c>
      <c r="H5" s="89"/>
      <c r="I5" s="120" t="s">
        <v>462</v>
      </c>
      <c r="J5" s="60" t="s">
        <v>461</v>
      </c>
      <c r="K5" s="189">
        <f>ROUND(K4-K4*1/100,0)</f>
        <v>438</v>
      </c>
      <c r="L5" s="369"/>
    </row>
    <row r="6" spans="1:12" ht="27.75" customHeight="1" x14ac:dyDescent="0.15">
      <c r="A6" s="69" t="s">
        <v>147</v>
      </c>
      <c r="B6" s="108">
        <v>1012</v>
      </c>
      <c r="C6" s="62" t="s">
        <v>1042</v>
      </c>
      <c r="D6" s="340"/>
      <c r="E6" s="366"/>
      <c r="F6" s="341"/>
      <c r="G6" s="93" t="s">
        <v>545</v>
      </c>
      <c r="H6" s="88" t="s">
        <v>460</v>
      </c>
      <c r="I6" s="120" t="s">
        <v>462</v>
      </c>
      <c r="J6" s="60" t="s">
        <v>461</v>
      </c>
      <c r="K6" s="189">
        <f>ROUND(K5-K4*1/100,0)</f>
        <v>434</v>
      </c>
      <c r="L6" s="369"/>
    </row>
    <row r="7" spans="1:12" ht="27.75" customHeight="1" x14ac:dyDescent="0.15">
      <c r="A7" s="69" t="s">
        <v>147</v>
      </c>
      <c r="B7" s="108">
        <v>1013</v>
      </c>
      <c r="C7" s="62" t="s">
        <v>466</v>
      </c>
      <c r="D7" s="340"/>
      <c r="E7" s="366"/>
      <c r="F7" s="341"/>
      <c r="G7" s="195" t="s">
        <v>460</v>
      </c>
      <c r="H7" s="315"/>
      <c r="I7" s="128" t="s">
        <v>464</v>
      </c>
      <c r="J7" s="60" t="s">
        <v>461</v>
      </c>
      <c r="K7" s="189">
        <f>ROUND(K4-K4*1/100,0)</f>
        <v>438</v>
      </c>
      <c r="L7" s="369"/>
    </row>
    <row r="8" spans="1:12" ht="27.75" customHeight="1" x14ac:dyDescent="0.15">
      <c r="A8" s="69" t="s">
        <v>147</v>
      </c>
      <c r="B8" s="108">
        <v>1002</v>
      </c>
      <c r="C8" s="62" t="s">
        <v>161</v>
      </c>
      <c r="D8" s="340"/>
      <c r="E8" s="366"/>
      <c r="F8" s="341"/>
      <c r="G8" s="385">
        <f>ROUND(G4*0.7,0)</f>
        <v>309</v>
      </c>
      <c r="H8" s="386"/>
      <c r="I8" s="386"/>
      <c r="J8" s="60" t="s">
        <v>150</v>
      </c>
      <c r="K8" s="189">
        <v>309</v>
      </c>
      <c r="L8" s="369"/>
    </row>
    <row r="9" spans="1:12" ht="27.75" customHeight="1" x14ac:dyDescent="0.15">
      <c r="A9" s="69" t="s">
        <v>147</v>
      </c>
      <c r="B9" s="108">
        <v>1021</v>
      </c>
      <c r="C9" s="62" t="s">
        <v>467</v>
      </c>
      <c r="D9" s="340"/>
      <c r="E9" s="366"/>
      <c r="F9" s="341"/>
      <c r="G9" s="85" t="s">
        <v>463</v>
      </c>
      <c r="H9" s="89"/>
      <c r="I9" s="120" t="s">
        <v>462</v>
      </c>
      <c r="J9" s="60" t="s">
        <v>461</v>
      </c>
      <c r="K9" s="189">
        <f>ROUND(K8-K8*1/100,0)</f>
        <v>306</v>
      </c>
      <c r="L9" s="369"/>
    </row>
    <row r="10" spans="1:12" ht="27.75" customHeight="1" x14ac:dyDescent="0.15">
      <c r="A10" s="69" t="s">
        <v>147</v>
      </c>
      <c r="B10" s="108">
        <v>1022</v>
      </c>
      <c r="C10" s="62" t="s">
        <v>1043</v>
      </c>
      <c r="D10" s="340"/>
      <c r="E10" s="366"/>
      <c r="F10" s="341"/>
      <c r="G10" s="93" t="s">
        <v>546</v>
      </c>
      <c r="H10" s="88" t="s">
        <v>460</v>
      </c>
      <c r="I10" s="120" t="s">
        <v>462</v>
      </c>
      <c r="J10" s="60" t="s">
        <v>461</v>
      </c>
      <c r="K10" s="189">
        <f>ROUND(K9-K8*1/100,0)</f>
        <v>303</v>
      </c>
      <c r="L10" s="369"/>
    </row>
    <row r="11" spans="1:12" ht="27.75" customHeight="1" x14ac:dyDescent="0.15">
      <c r="A11" s="69" t="s">
        <v>147</v>
      </c>
      <c r="B11" s="108">
        <v>1023</v>
      </c>
      <c r="C11" s="62" t="s">
        <v>468</v>
      </c>
      <c r="D11" s="340"/>
      <c r="E11" s="366"/>
      <c r="F11" s="341"/>
      <c r="G11" s="195" t="s">
        <v>460</v>
      </c>
      <c r="H11" s="315"/>
      <c r="I11" s="128" t="s">
        <v>464</v>
      </c>
      <c r="J11" s="60" t="s">
        <v>461</v>
      </c>
      <c r="K11" s="189">
        <f>ROUND(K8-K8*1/100,0)</f>
        <v>306</v>
      </c>
      <c r="L11" s="369"/>
    </row>
    <row r="12" spans="1:12" ht="27.75" customHeight="1" x14ac:dyDescent="0.15">
      <c r="A12" s="69" t="s">
        <v>147</v>
      </c>
      <c r="B12" s="108">
        <v>1003</v>
      </c>
      <c r="C12" s="62" t="s">
        <v>162</v>
      </c>
      <c r="D12" s="340"/>
      <c r="E12" s="366"/>
      <c r="F12" s="341"/>
      <c r="G12" s="387">
        <f>ROUND(G4*0.6,0)</f>
        <v>265</v>
      </c>
      <c r="H12" s="388"/>
      <c r="I12" s="388"/>
      <c r="J12" s="60" t="s">
        <v>150</v>
      </c>
      <c r="K12" s="189">
        <v>265</v>
      </c>
      <c r="L12" s="369"/>
    </row>
    <row r="13" spans="1:12" ht="27.75" customHeight="1" x14ac:dyDescent="0.15">
      <c r="A13" s="69" t="s">
        <v>147</v>
      </c>
      <c r="B13" s="108">
        <v>1031</v>
      </c>
      <c r="C13" s="62" t="s">
        <v>469</v>
      </c>
      <c r="D13" s="340"/>
      <c r="E13" s="366"/>
      <c r="F13" s="341"/>
      <c r="G13" s="85" t="s">
        <v>463</v>
      </c>
      <c r="H13" s="89"/>
      <c r="I13" s="120" t="s">
        <v>462</v>
      </c>
      <c r="J13" s="60" t="s">
        <v>461</v>
      </c>
      <c r="K13" s="189">
        <f>ROUND(K12-K12*1/100,0)</f>
        <v>262</v>
      </c>
      <c r="L13" s="369"/>
    </row>
    <row r="14" spans="1:12" ht="27.75" customHeight="1" x14ac:dyDescent="0.15">
      <c r="A14" s="69" t="s">
        <v>147</v>
      </c>
      <c r="B14" s="108">
        <v>1032</v>
      </c>
      <c r="C14" s="62" t="s">
        <v>1044</v>
      </c>
      <c r="D14" s="340"/>
      <c r="E14" s="366"/>
      <c r="F14" s="341"/>
      <c r="G14" s="93" t="s">
        <v>546</v>
      </c>
      <c r="H14" s="88" t="s">
        <v>460</v>
      </c>
      <c r="I14" s="120" t="s">
        <v>462</v>
      </c>
      <c r="J14" s="60" t="s">
        <v>461</v>
      </c>
      <c r="K14" s="189">
        <f>ROUND(K13-K12*1/100,0)</f>
        <v>259</v>
      </c>
      <c r="L14" s="369"/>
    </row>
    <row r="15" spans="1:12" ht="27.75" customHeight="1" x14ac:dyDescent="0.15">
      <c r="A15" s="69" t="s">
        <v>147</v>
      </c>
      <c r="B15" s="108">
        <v>1033</v>
      </c>
      <c r="C15" s="62" t="s">
        <v>470</v>
      </c>
      <c r="D15" s="342"/>
      <c r="E15" s="367"/>
      <c r="F15" s="343"/>
      <c r="G15" s="195" t="s">
        <v>460</v>
      </c>
      <c r="H15" s="315"/>
      <c r="I15" s="128" t="s">
        <v>464</v>
      </c>
      <c r="J15" s="60" t="s">
        <v>461</v>
      </c>
      <c r="K15" s="189">
        <f>ROUND(K12-K12*1/100,0)</f>
        <v>262</v>
      </c>
      <c r="L15" s="369"/>
    </row>
    <row r="16" spans="1:12" ht="27.75" customHeight="1" x14ac:dyDescent="0.15">
      <c r="A16" s="69" t="s">
        <v>147</v>
      </c>
      <c r="B16" s="108">
        <v>3001</v>
      </c>
      <c r="C16" s="52" t="s">
        <v>148</v>
      </c>
      <c r="D16" s="201" t="s">
        <v>458</v>
      </c>
      <c r="E16" s="201"/>
      <c r="F16" s="201"/>
      <c r="G16" s="381">
        <v>300</v>
      </c>
      <c r="H16" s="382"/>
      <c r="I16" s="382"/>
      <c r="J16" s="60" t="s">
        <v>149</v>
      </c>
      <c r="K16" s="189">
        <v>300</v>
      </c>
      <c r="L16" s="369"/>
    </row>
    <row r="17" spans="1:12" ht="27.75" customHeight="1" thickBot="1" x14ac:dyDescent="0.2">
      <c r="A17" s="70" t="s">
        <v>147</v>
      </c>
      <c r="B17" s="71">
        <v>6001</v>
      </c>
      <c r="C17" s="72" t="s">
        <v>313</v>
      </c>
      <c r="D17" s="378" t="s">
        <v>459</v>
      </c>
      <c r="E17" s="378"/>
      <c r="F17" s="378"/>
      <c r="G17" s="383">
        <v>300</v>
      </c>
      <c r="H17" s="384"/>
      <c r="I17" s="384"/>
      <c r="J17" s="73" t="s">
        <v>149</v>
      </c>
      <c r="K17" s="190">
        <v>300</v>
      </c>
      <c r="L17" s="370"/>
    </row>
    <row r="18" spans="1:12" x14ac:dyDescent="0.15">
      <c r="K18" s="191"/>
    </row>
    <row r="29" spans="1:12" x14ac:dyDescent="0.15">
      <c r="H29" s="191"/>
    </row>
    <row r="38" spans="15:15" x14ac:dyDescent="0.15">
      <c r="O38" s="107" t="s">
        <v>389</v>
      </c>
    </row>
  </sheetData>
  <mergeCells count="17">
    <mergeCell ref="G11:H11"/>
    <mergeCell ref="L4:L17"/>
    <mergeCell ref="A2:B2"/>
    <mergeCell ref="C2:C3"/>
    <mergeCell ref="D2:J3"/>
    <mergeCell ref="L2:L3"/>
    <mergeCell ref="K2:K3"/>
    <mergeCell ref="D16:F16"/>
    <mergeCell ref="D17:F17"/>
    <mergeCell ref="G4:I4"/>
    <mergeCell ref="D4:F15"/>
    <mergeCell ref="G15:H15"/>
    <mergeCell ref="G16:I16"/>
    <mergeCell ref="G17:I17"/>
    <mergeCell ref="G7:H7"/>
    <mergeCell ref="G8:I8"/>
    <mergeCell ref="G12:I12"/>
  </mergeCells>
  <phoneticPr fontId="3"/>
  <pageMargins left="0.70866141732283472" right="0.62992125984251968" top="0.74803149606299213" bottom="0.7480314960629921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Ａ2　訪問型(介護予防訪問介護相当）</vt:lpstr>
      <vt:lpstr>Ａ2　訪問型(健康づくりヘルパー)</vt:lpstr>
      <vt:lpstr>5通所型(緩和)</vt:lpstr>
      <vt:lpstr>Ａ３訪問型【給付制限】70%</vt:lpstr>
      <vt:lpstr>Ａ３訪問型【給付制限】60%</vt:lpstr>
      <vt:lpstr>Ａ6　通所型(介護予防通所介護相当)</vt:lpstr>
      <vt:lpstr>Ａ７通所型【給付制限】70%</vt:lpstr>
      <vt:lpstr>Ａ７通所型【給付制限】 60%</vt:lpstr>
      <vt:lpstr>AF　介護予防ケアマネジメント</vt:lpstr>
      <vt:lpstr>'5通所型(緩和)'!Print_Area</vt:lpstr>
      <vt:lpstr>'Ａ2　訪問型(健康づくりヘルパー)'!Print_Area</vt:lpstr>
      <vt:lpstr>'Ａ３訪問型【給付制限】60%'!Print_Area</vt:lpstr>
      <vt:lpstr>'Ａ３訪問型【給付制限】70%'!Print_Area</vt:lpstr>
      <vt:lpstr>'Ａ6　通所型(介護予防通所介護相当)'!Print_Area</vt:lpstr>
      <vt:lpstr>'Ａ７通所型【給付制限】 60%'!Print_Area</vt:lpstr>
      <vt:lpstr>'Ａ７通所型【給付制限】70%'!Print_Area</vt:lpstr>
      <vt:lpstr>'AF　介護予防ケアマネジメント'!Print_Area</vt:lpstr>
    </vt:vector>
  </TitlesOfParts>
  <Company>上越市役所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 setup</dc:creator>
  <cp:lastModifiedBy>はせがわ　みか</cp:lastModifiedBy>
  <cp:lastPrinted>2024-04-19T06:09:49Z</cp:lastPrinted>
  <dcterms:created xsi:type="dcterms:W3CDTF">2015-04-21T10:31:57Z</dcterms:created>
  <dcterms:modified xsi:type="dcterms:W3CDTF">2024-04-19T06:09:57Z</dcterms:modified>
</cp:coreProperties>
</file>