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6年度に回答\R7.2.3 公営企業に係る経営比較分析表（令和5年度決算）の分析等について\経営比較分析表（はら ）\"/>
    </mc:Choice>
  </mc:AlternateContent>
  <workbookProtection workbookAlgorithmName="SHA-512" workbookHashValue="B6BoAr7WdtgN69jcRS+Ppa6v1bmHgj77aEMgH+Rghp1pntvaxzHCn6SgzaCBwacdx9LA9+fPRD5Nv8y/3xbstw==" workbookSaltValue="flRD3PM6Xw6oHbpKFSsDdw=="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MI76" i="4" s="1"/>
  <c r="B11" i="5"/>
  <c r="KA76" i="4" s="1"/>
  <c r="DT7" i="5"/>
  <c r="DS7" i="5"/>
  <c r="DR7" i="5"/>
  <c r="DQ7" i="5"/>
  <c r="JV32" i="4" s="1"/>
  <c r="DP7" i="5"/>
  <c r="DO7" i="5"/>
  <c r="DN7" i="5"/>
  <c r="DM7" i="5"/>
  <c r="DL7" i="5"/>
  <c r="DK7" i="5"/>
  <c r="DI7" i="5"/>
  <c r="DH7" i="5"/>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BZ76" i="4"/>
  <c r="R76" i="4"/>
  <c r="CV67" i="4"/>
  <c r="MA53" i="4"/>
  <c r="KO53" i="4"/>
  <c r="JV53" i="4"/>
  <c r="JC53" i="4"/>
  <c r="HJ53" i="4"/>
  <c r="GQ53" i="4"/>
  <c r="FX53" i="4"/>
  <c r="EL53" i="4"/>
  <c r="CS53" i="4"/>
  <c r="BG53" i="4"/>
  <c r="AN53" i="4"/>
  <c r="U53" i="4"/>
  <c r="LH52" i="4"/>
  <c r="KO52" i="4"/>
  <c r="JV52" i="4"/>
  <c r="HJ52" i="4"/>
  <c r="GQ52" i="4"/>
  <c r="FX52" i="4"/>
  <c r="FE52" i="4"/>
  <c r="EL52" i="4"/>
  <c r="BZ52" i="4"/>
  <c r="BG52" i="4"/>
  <c r="AN52" i="4"/>
  <c r="MA51" i="4"/>
  <c r="JC51"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CF10" i="4"/>
  <c r="B10" i="4"/>
  <c r="JQ8" i="4"/>
  <c r="HX8" i="4"/>
  <c r="FJ8" i="4"/>
  <c r="CF8" i="4"/>
  <c r="B8" i="4"/>
  <c r="B6" i="4"/>
  <c r="BK76" i="4" l="1"/>
  <c r="LH51" i="4"/>
  <c r="GQ51" i="4"/>
  <c r="LH30" i="4"/>
  <c r="IE76" i="4"/>
  <c r="GQ30" i="4"/>
  <c r="BZ30" i="4"/>
  <c r="LT76" i="4"/>
  <c r="BZ51" i="4"/>
  <c r="C11" i="5"/>
  <c r="D11" i="5"/>
  <c r="U30" i="4"/>
  <c r="CS30" i="4"/>
  <c r="EL30" i="4"/>
  <c r="HJ30" i="4"/>
  <c r="U51" i="4"/>
  <c r="CS51" i="4"/>
  <c r="GL76" i="4"/>
  <c r="IT76" i="4"/>
  <c r="JC30" i="4"/>
  <c r="MA30" i="4"/>
  <c r="EL51" i="4"/>
  <c r="HJ51" i="4"/>
  <c r="BG30" i="4" l="1"/>
  <c r="AV76" i="4"/>
  <c r="KO51" i="4"/>
  <c r="LE76" i="4"/>
  <c r="FX51" i="4"/>
  <c r="KO30" i="4"/>
  <c r="HP76" i="4"/>
  <c r="BG51" i="4"/>
  <c r="FX30" i="4"/>
  <c r="HA76" i="4"/>
  <c r="AN51" i="4"/>
  <c r="FE30" i="4"/>
  <c r="AN30" i="4"/>
  <c r="AG76" i="4"/>
  <c r="JV51" i="4"/>
  <c r="FE51" i="4"/>
  <c r="JV30" i="4"/>
  <c r="KP76" i="4"/>
</calcChain>
</file>

<file path=xl/sharedStrings.xml><?xml version="1.0" encoding="utf-8"?>
<sst xmlns="http://schemas.openxmlformats.org/spreadsheetml/2006/main" count="278" uniqueCount="126">
  <si>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</si>
  <si>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</si>
  <si>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</si>
  <si>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</si>
  <si>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</si>
  <si>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</si>
  <si>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</si>
  <si>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</si>
  <si>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</si>
  <si>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</si>
  <si>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</si>
  <si>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</si>
  <si>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</si>
  <si>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</si>
  <si>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</si>
  <si>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</si>
  <si>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</si>
  <si>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</si>
  <si>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</si>
  <si>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</si>
  <si>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</si>
  <si>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</si>
  <si>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</si>
  <si>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</si>
  <si>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</si>
  <si>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</si>
  <si>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</si>
  <si>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</si>
  <si>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</si>
  <si>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</si>
  <si>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</si>
  <si>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</si>
  <si>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</si>
  <si>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</si>
  <si>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</si>
  <si>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</si>
  <si>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</si>
  <si>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</si>
  <si>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</si>
  <si>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</si>
  <si>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</si>
  <si>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</si>
  <si>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</si>
  <si>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</si>
  <si>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</si>
  <si>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</si>
  <si>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</si>
  <si>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</si>
  <si>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</si>
  <si>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</si>
  <si>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</si>
  <si>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</si>
  <si>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</si>
  <si>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</si>
  <si>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</si>
  <si>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</si>
  <si>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</si>
  <si>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</si>
  <si>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</si>
  <si>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</si>
  <si>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</si>
  <si>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</si>
  <si>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</si>
  <si>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</si>
  <si>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</si>
  <si>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</si>
  <si>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</si>
  <si>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</si>
  <si>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</si>
  <si>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</si>
  <si>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</si>
  <si>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</si>
  <si>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</si>
  <si>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</si>
  <si>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</si>
  <si>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</si>
  <si>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</si>
  <si>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</si>
  <si>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</si>
  <si>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</si>
  <si>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</si>
  <si>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</si>
  <si>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</si>
  <si>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</si>
  <si>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</si>
  <si>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</si>
  <si>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</si>
  <si>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</si>
  <si>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</si>
  <si>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</si>
  <si>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</si>
  <si>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</si>
  <si>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</si>
  <si>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</si>
  <si>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</si>
  <si>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</si>
  <si>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</si>
  <si>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</si>
  <si>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</si>
  <si>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</si>
  <si>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</si>
  <si>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</si>
  <si>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</si>
  <si>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</si>
  <si>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</si>
  <si>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静岡県　富士市</t>
  </si>
  <si>
    <t>水戸島元町駐車場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</si>
  <si>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</si>
  <si>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</si>
  <si>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</si>
  <si>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</si>
  <si>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</si>
  <si>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</si>
  <si>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</si>
  <si>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</si>
  <si>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</si>
  <si>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</si>
  <si>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</si>
  <si>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</si>
  <si>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</si>
  <si>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</si>
  <si>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</si>
  <si>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敷地の地価は近傍地より求めたものである。JR富士駅の近くにあり、敷地面積は中規模程度である。設備投資見込額は補修工事費及び修繕費を見込んでいる。</t>
    <phoneticPr fontId="5"/>
  </si>
  <si>
    <t>この駐車場はJR富士駅に近いものの、一方通行の道路が多い住宅地の中にあり、認知度はあまり高くない。令和5年3月に供用を再開したことにより利用者数は回復傾向にあるが、駅利用者数や市営富士駅前駐車場の回復状況に比べ、この駐車場利用の回復は鈍い。</t>
    <rPh sb="73" eb="75">
      <t>カイフク</t>
    </rPh>
    <rPh sb="75" eb="77">
      <t>ケイコウ</t>
    </rPh>
    <rPh sb="82" eb="83">
      <t>エキ</t>
    </rPh>
    <rPh sb="83" eb="85">
      <t>リヨウ</t>
    </rPh>
    <rPh sb="85" eb="86">
      <t>シャ</t>
    </rPh>
    <rPh sb="86" eb="87">
      <t>スウ</t>
    </rPh>
    <rPh sb="88" eb="90">
      <t>シエイ</t>
    </rPh>
    <rPh sb="90" eb="93">
      <t>フジエキ</t>
    </rPh>
    <rPh sb="93" eb="94">
      <t>マエ</t>
    </rPh>
    <rPh sb="94" eb="97">
      <t>チュウシャジョウ</t>
    </rPh>
    <rPh sb="98" eb="100">
      <t>カイフク</t>
    </rPh>
    <rPh sb="100" eb="102">
      <t>ジョウキョウ</t>
    </rPh>
    <rPh sb="103" eb="104">
      <t>クラ</t>
    </rPh>
    <rPh sb="108" eb="111">
      <t>チュウシャジョウ</t>
    </rPh>
    <rPh sb="111" eb="113">
      <t>リヨウ</t>
    </rPh>
    <rPh sb="114" eb="116">
      <t>カイフク</t>
    </rPh>
    <rPh sb="117" eb="118">
      <t>ニブ</t>
    </rPh>
    <phoneticPr fontId="5"/>
  </si>
  <si>
    <t>収益的収支比率は100％を超えており、他会計から補助金を得ることなく収益を上げている。令和4年9月から精算機器の修繕のため半年近く供用を休止していたが、令和5年3月より供用が再開したことにより収益やEBITDAは回復した。</t>
    <rPh sb="51" eb="53">
      <t>セイサン</t>
    </rPh>
    <rPh sb="53" eb="55">
      <t>キキ</t>
    </rPh>
    <rPh sb="56" eb="58">
      <t>シュウゼン</t>
    </rPh>
    <rPh sb="61" eb="63">
      <t>ハントシ</t>
    </rPh>
    <rPh sb="76" eb="78">
      <t>レイワ</t>
    </rPh>
    <rPh sb="79" eb="80">
      <t>ネン</t>
    </rPh>
    <rPh sb="81" eb="82">
      <t>ガツ</t>
    </rPh>
    <rPh sb="84" eb="86">
      <t>キョウヨウ</t>
    </rPh>
    <rPh sb="87" eb="89">
      <t>サイカイ</t>
    </rPh>
    <rPh sb="106" eb="108">
      <t>カイフク</t>
    </rPh>
    <phoneticPr fontId="5"/>
  </si>
  <si>
    <t>JR富士駅が近いことから、供用を再開したことで利用者の需要と収益は今後も見込めるため、現状維持が妥当と考える。富士駅北口再開発事業が令和7年～令和10年の間で計画されていることから、再開発後の状況を見据えながら、設備投資の是非について検討する。また、富士駅北口再開発事業期間中は、一般車乗降用ゾーン代替地としての役割を担えるよう料金設定の変更を行う計画がある。</t>
    <rPh sb="135" eb="137">
      <t>キカン</t>
    </rPh>
    <rPh sb="137" eb="138">
      <t>チュウ</t>
    </rPh>
    <rPh sb="140" eb="142">
      <t>イッパン</t>
    </rPh>
    <rPh sb="142" eb="143">
      <t>シャ</t>
    </rPh>
    <rPh sb="143" eb="146">
      <t>ジョウコウヨウ</t>
    </rPh>
    <rPh sb="149" eb="151">
      <t>ダイガエ</t>
    </rPh>
    <rPh sb="151" eb="152">
      <t>チ</t>
    </rPh>
    <rPh sb="156" eb="158">
      <t>ヤクワリ</t>
    </rPh>
    <rPh sb="159" eb="160">
      <t>ニナ</t>
    </rPh>
    <rPh sb="164" eb="166">
      <t>リョウキン</t>
    </rPh>
    <rPh sb="166" eb="168">
      <t>セッテイ</t>
    </rPh>
    <rPh sb="169" eb="171">
      <t>ヘンコウ</t>
    </rPh>
    <rPh sb="172" eb="173">
      <t>オコナ</t>
    </rPh>
    <rPh sb="174" eb="176">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</si>
</sst>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220.6</c:v>
                </c:pt>
                <c:pt idx="1">
                  <c:v>92.5</c:v>
                </c:pt>
                <c:pt idx="2">
                  <c:v>116.3</c:v>
                </c:pt>
                <c:pt idx="3">
                  <c:v>18.399999999999999</c:v>
                </c:pt>
                <c:pt idx="4">
                  <c:v>168.1</c:v>
                </c:pt>
              </c:numCache>
            </c:numRef>
          </c:val>
          <c:extLst>
            <c:ext xmlns:c16="http://schemas.microsoft.com/office/drawing/2014/chart" uri="{C3380CC4-5D6E-409C-BE32-E72D297353CC}">
              <c16:uniqueId val="{00000000-0118-4A4E-9E4C-DA7F6888E44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0118-4A4E-9E4C-DA7F6888E44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F0-41CA-AB8A-1E434570847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25F0-41CA-AB8A-1E434570847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9377-41E9-A961-4565FB88914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377-41E9-A961-4565FB88914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CC56-437E-BC17-045973EAE54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C56-437E-BC17-045973EAE54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CB6-4A20-81C1-19FBD19B6BB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CCB6-4A20-81C1-19FBD19B6BB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68E-41B2-91D9-B1E50C3B7D1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668E-41B2-91D9-B1E50C3B7D1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111.1</c:v>
                </c:pt>
                <c:pt idx="1">
                  <c:v>72.2</c:v>
                </c:pt>
                <c:pt idx="2">
                  <c:v>75</c:v>
                </c:pt>
                <c:pt idx="3">
                  <c:v>38.9</c:v>
                </c:pt>
                <c:pt idx="4">
                  <c:v>52.8</c:v>
                </c:pt>
              </c:numCache>
            </c:numRef>
          </c:val>
          <c:extLst>
            <c:ext xmlns:c16="http://schemas.microsoft.com/office/drawing/2014/chart" uri="{C3380CC4-5D6E-409C-BE32-E72D297353CC}">
              <c16:uniqueId val="{00000000-1E63-4FE5-992A-DC4B1890BB9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1E63-4FE5-992A-DC4B1890BB9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54.5</c:v>
                </c:pt>
                <c:pt idx="1">
                  <c:v>-8.9</c:v>
                </c:pt>
                <c:pt idx="2">
                  <c:v>12</c:v>
                </c:pt>
                <c:pt idx="3">
                  <c:v>-445.1</c:v>
                </c:pt>
                <c:pt idx="4">
                  <c:v>-68.8</c:v>
                </c:pt>
              </c:numCache>
            </c:numRef>
          </c:val>
          <c:extLst>
            <c:ext xmlns:c16="http://schemas.microsoft.com/office/drawing/2014/chart" uri="{C3380CC4-5D6E-409C-BE32-E72D297353CC}">
              <c16:uniqueId val="{00000000-F2FE-49B8-8A38-F5C42D80C82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F2FE-49B8-8A38-F5C42D80C82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3580</c:v>
                </c:pt>
                <c:pt idx="1">
                  <c:v>-305</c:v>
                </c:pt>
                <c:pt idx="2">
                  <c:v>610</c:v>
                </c:pt>
                <c:pt idx="3">
                  <c:v>-9518</c:v>
                </c:pt>
                <c:pt idx="4">
                  <c:v>3148</c:v>
                </c:pt>
              </c:numCache>
            </c:numRef>
          </c:val>
          <c:extLst>
            <c:ext xmlns:c16="http://schemas.microsoft.com/office/drawing/2014/chart" uri="{C3380CC4-5D6E-409C-BE32-E72D297353CC}">
              <c16:uniqueId val="{00000000-6E94-4CAB-A30E-71EBB654B61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6E94-4CAB-A30E-71EBB654B61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31"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6" t="str">
        <f>データ!H6&amp;"　"&amp;データ!I6</f>
        <v>静岡県富士市　水戸島元町駐車場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15">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Ａ３Ｂ１</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駅</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472</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113</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広場式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25</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36</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110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無</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220.6</v>
      </c>
      <c r="V31" s="98"/>
      <c r="W31" s="98"/>
      <c r="X31" s="98"/>
      <c r="Y31" s="98"/>
      <c r="Z31" s="98"/>
      <c r="AA31" s="98"/>
      <c r="AB31" s="98"/>
      <c r="AC31" s="98"/>
      <c r="AD31" s="98"/>
      <c r="AE31" s="98"/>
      <c r="AF31" s="98"/>
      <c r="AG31" s="98"/>
      <c r="AH31" s="98"/>
      <c r="AI31" s="98"/>
      <c r="AJ31" s="98"/>
      <c r="AK31" s="98"/>
      <c r="AL31" s="98"/>
      <c r="AM31" s="98"/>
      <c r="AN31" s="98">
        <f>データ!Z7</f>
        <v>92.5</v>
      </c>
      <c r="AO31" s="98"/>
      <c r="AP31" s="98"/>
      <c r="AQ31" s="98"/>
      <c r="AR31" s="98"/>
      <c r="AS31" s="98"/>
      <c r="AT31" s="98"/>
      <c r="AU31" s="98"/>
      <c r="AV31" s="98"/>
      <c r="AW31" s="98"/>
      <c r="AX31" s="98"/>
      <c r="AY31" s="98"/>
      <c r="AZ31" s="98"/>
      <c r="BA31" s="98"/>
      <c r="BB31" s="98"/>
      <c r="BC31" s="98"/>
      <c r="BD31" s="98"/>
      <c r="BE31" s="98"/>
      <c r="BF31" s="98"/>
      <c r="BG31" s="98">
        <f>データ!AA7</f>
        <v>116.3</v>
      </c>
      <c r="BH31" s="98"/>
      <c r="BI31" s="98"/>
      <c r="BJ31" s="98"/>
      <c r="BK31" s="98"/>
      <c r="BL31" s="98"/>
      <c r="BM31" s="98"/>
      <c r="BN31" s="98"/>
      <c r="BO31" s="98"/>
      <c r="BP31" s="98"/>
      <c r="BQ31" s="98"/>
      <c r="BR31" s="98"/>
      <c r="BS31" s="98"/>
      <c r="BT31" s="98"/>
      <c r="BU31" s="98"/>
      <c r="BV31" s="98"/>
      <c r="BW31" s="98"/>
      <c r="BX31" s="98"/>
      <c r="BY31" s="98"/>
      <c r="BZ31" s="98">
        <f>データ!AB7</f>
        <v>18.399999999999999</v>
      </c>
      <c r="CA31" s="98"/>
      <c r="CB31" s="98"/>
      <c r="CC31" s="98"/>
      <c r="CD31" s="98"/>
      <c r="CE31" s="98"/>
      <c r="CF31" s="98"/>
      <c r="CG31" s="98"/>
      <c r="CH31" s="98"/>
      <c r="CI31" s="98"/>
      <c r="CJ31" s="98"/>
      <c r="CK31" s="98"/>
      <c r="CL31" s="98"/>
      <c r="CM31" s="98"/>
      <c r="CN31" s="98"/>
      <c r="CO31" s="98"/>
      <c r="CP31" s="98"/>
      <c r="CQ31" s="98"/>
      <c r="CR31" s="98"/>
      <c r="CS31" s="98">
        <f>データ!AC7</f>
        <v>168.1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111.1</v>
      </c>
      <c r="JD31" s="67"/>
      <c r="JE31" s="67"/>
      <c r="JF31" s="67"/>
      <c r="JG31" s="67"/>
      <c r="JH31" s="67"/>
      <c r="JI31" s="67"/>
      <c r="JJ31" s="67"/>
      <c r="JK31" s="67"/>
      <c r="JL31" s="67"/>
      <c r="JM31" s="67"/>
      <c r="JN31" s="67"/>
      <c r="JO31" s="67"/>
      <c r="JP31" s="67"/>
      <c r="JQ31" s="67"/>
      <c r="JR31" s="67"/>
      <c r="JS31" s="67"/>
      <c r="JT31" s="67"/>
      <c r="JU31" s="68"/>
      <c r="JV31" s="66">
        <f>データ!DL7</f>
        <v>72.2</v>
      </c>
      <c r="JW31" s="67"/>
      <c r="JX31" s="67"/>
      <c r="JY31" s="67"/>
      <c r="JZ31" s="67"/>
      <c r="KA31" s="67"/>
      <c r="KB31" s="67"/>
      <c r="KC31" s="67"/>
      <c r="KD31" s="67"/>
      <c r="KE31" s="67"/>
      <c r="KF31" s="67"/>
      <c r="KG31" s="67"/>
      <c r="KH31" s="67"/>
      <c r="KI31" s="67"/>
      <c r="KJ31" s="67"/>
      <c r="KK31" s="67"/>
      <c r="KL31" s="67"/>
      <c r="KM31" s="67"/>
      <c r="KN31" s="68"/>
      <c r="KO31" s="66">
        <f>データ!DM7</f>
        <v>75</v>
      </c>
      <c r="KP31" s="67"/>
      <c r="KQ31" s="67"/>
      <c r="KR31" s="67"/>
      <c r="KS31" s="67"/>
      <c r="KT31" s="67"/>
      <c r="KU31" s="67"/>
      <c r="KV31" s="67"/>
      <c r="KW31" s="67"/>
      <c r="KX31" s="67"/>
      <c r="KY31" s="67"/>
      <c r="KZ31" s="67"/>
      <c r="LA31" s="67"/>
      <c r="LB31" s="67"/>
      <c r="LC31" s="67"/>
      <c r="LD31" s="67"/>
      <c r="LE31" s="67"/>
      <c r="LF31" s="67"/>
      <c r="LG31" s="68"/>
      <c r="LH31" s="66">
        <f>データ!DN7</f>
        <v>38.9</v>
      </c>
      <c r="LI31" s="67"/>
      <c r="LJ31" s="67"/>
      <c r="LK31" s="67"/>
      <c r="LL31" s="67"/>
      <c r="LM31" s="67"/>
      <c r="LN31" s="67"/>
      <c r="LO31" s="67"/>
      <c r="LP31" s="67"/>
      <c r="LQ31" s="67"/>
      <c r="LR31" s="67"/>
      <c r="LS31" s="67"/>
      <c r="LT31" s="67"/>
      <c r="LU31" s="67"/>
      <c r="LV31" s="67"/>
      <c r="LW31" s="67"/>
      <c r="LX31" s="67"/>
      <c r="LY31" s="67"/>
      <c r="LZ31" s="68"/>
      <c r="MA31" s="66">
        <f>データ!DO7</f>
        <v>52.8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122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54.5</v>
      </c>
      <c r="EM52" s="98"/>
      <c r="EN52" s="98"/>
      <c r="EO52" s="98"/>
      <c r="EP52" s="98"/>
      <c r="EQ52" s="98"/>
      <c r="ER52" s="98"/>
      <c r="ES52" s="98"/>
      <c r="ET52" s="98"/>
      <c r="EU52" s="98"/>
      <c r="EV52" s="98"/>
      <c r="EW52" s="98"/>
      <c r="EX52" s="98"/>
      <c r="EY52" s="98"/>
      <c r="EZ52" s="98"/>
      <c r="FA52" s="98"/>
      <c r="FB52" s="98"/>
      <c r="FC52" s="98"/>
      <c r="FD52" s="98"/>
      <c r="FE52" s="98">
        <f>データ!BG7</f>
        <v>-8.9</v>
      </c>
      <c r="FF52" s="98"/>
      <c r="FG52" s="98"/>
      <c r="FH52" s="98"/>
      <c r="FI52" s="98"/>
      <c r="FJ52" s="98"/>
      <c r="FK52" s="98"/>
      <c r="FL52" s="98"/>
      <c r="FM52" s="98"/>
      <c r="FN52" s="98"/>
      <c r="FO52" s="98"/>
      <c r="FP52" s="98"/>
      <c r="FQ52" s="98"/>
      <c r="FR52" s="98"/>
      <c r="FS52" s="98"/>
      <c r="FT52" s="98"/>
      <c r="FU52" s="98"/>
      <c r="FV52" s="98"/>
      <c r="FW52" s="98"/>
      <c r="FX52" s="98">
        <f>データ!BH7</f>
        <v>12</v>
      </c>
      <c r="FY52" s="98"/>
      <c r="FZ52" s="98"/>
      <c r="GA52" s="98"/>
      <c r="GB52" s="98"/>
      <c r="GC52" s="98"/>
      <c r="GD52" s="98"/>
      <c r="GE52" s="98"/>
      <c r="GF52" s="98"/>
      <c r="GG52" s="98"/>
      <c r="GH52" s="98"/>
      <c r="GI52" s="98"/>
      <c r="GJ52" s="98"/>
      <c r="GK52" s="98"/>
      <c r="GL52" s="98"/>
      <c r="GM52" s="98"/>
      <c r="GN52" s="98"/>
      <c r="GO52" s="98"/>
      <c r="GP52" s="98"/>
      <c r="GQ52" s="98">
        <f>データ!BI7</f>
        <v>-445.1</v>
      </c>
      <c r="GR52" s="98"/>
      <c r="GS52" s="98"/>
      <c r="GT52" s="98"/>
      <c r="GU52" s="98"/>
      <c r="GV52" s="98"/>
      <c r="GW52" s="98"/>
      <c r="GX52" s="98"/>
      <c r="GY52" s="98"/>
      <c r="GZ52" s="98"/>
      <c r="HA52" s="98"/>
      <c r="HB52" s="98"/>
      <c r="HC52" s="98"/>
      <c r="HD52" s="98"/>
      <c r="HE52" s="98"/>
      <c r="HF52" s="98"/>
      <c r="HG52" s="98"/>
      <c r="HH52" s="98"/>
      <c r="HI52" s="98"/>
      <c r="HJ52" s="98">
        <f>データ!BJ7</f>
        <v>-68.8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3580</v>
      </c>
      <c r="JD52" s="97"/>
      <c r="JE52" s="97"/>
      <c r="JF52" s="97"/>
      <c r="JG52" s="97"/>
      <c r="JH52" s="97"/>
      <c r="JI52" s="97"/>
      <c r="JJ52" s="97"/>
      <c r="JK52" s="97"/>
      <c r="JL52" s="97"/>
      <c r="JM52" s="97"/>
      <c r="JN52" s="97"/>
      <c r="JO52" s="97"/>
      <c r="JP52" s="97"/>
      <c r="JQ52" s="97"/>
      <c r="JR52" s="97"/>
      <c r="JS52" s="97"/>
      <c r="JT52" s="97"/>
      <c r="JU52" s="97"/>
      <c r="JV52" s="97">
        <f>データ!BR7</f>
        <v>-305</v>
      </c>
      <c r="JW52" s="97"/>
      <c r="JX52" s="97"/>
      <c r="JY52" s="97"/>
      <c r="JZ52" s="97"/>
      <c r="KA52" s="97"/>
      <c r="KB52" s="97"/>
      <c r="KC52" s="97"/>
      <c r="KD52" s="97"/>
      <c r="KE52" s="97"/>
      <c r="KF52" s="97"/>
      <c r="KG52" s="97"/>
      <c r="KH52" s="97"/>
      <c r="KI52" s="97"/>
      <c r="KJ52" s="97"/>
      <c r="KK52" s="97"/>
      <c r="KL52" s="97"/>
      <c r="KM52" s="97"/>
      <c r="KN52" s="97"/>
      <c r="KO52" s="97">
        <f>データ!BS7</f>
        <v>610</v>
      </c>
      <c r="KP52" s="97"/>
      <c r="KQ52" s="97"/>
      <c r="KR52" s="97"/>
      <c r="KS52" s="97"/>
      <c r="KT52" s="97"/>
      <c r="KU52" s="97"/>
      <c r="KV52" s="97"/>
      <c r="KW52" s="97"/>
      <c r="KX52" s="97"/>
      <c r="KY52" s="97"/>
      <c r="KZ52" s="97"/>
      <c r="LA52" s="97"/>
      <c r="LB52" s="97"/>
      <c r="LC52" s="97"/>
      <c r="LD52" s="97"/>
      <c r="LE52" s="97"/>
      <c r="LF52" s="97"/>
      <c r="LG52" s="97"/>
      <c r="LH52" s="97">
        <f>データ!BT7</f>
        <v>-9518</v>
      </c>
      <c r="LI52" s="97"/>
      <c r="LJ52" s="97"/>
      <c r="LK52" s="97"/>
      <c r="LL52" s="97"/>
      <c r="LM52" s="97"/>
      <c r="LN52" s="97"/>
      <c r="LO52" s="97"/>
      <c r="LP52" s="97"/>
      <c r="LQ52" s="97"/>
      <c r="LR52" s="97"/>
      <c r="LS52" s="97"/>
      <c r="LT52" s="97"/>
      <c r="LU52" s="97"/>
      <c r="LV52" s="97"/>
      <c r="LW52" s="97"/>
      <c r="LX52" s="97"/>
      <c r="LY52" s="97"/>
      <c r="LZ52" s="97"/>
      <c r="MA52" s="97">
        <f>データ!BU7</f>
        <v>3148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125</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79608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5000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t8/rWznLI9dGHHCMZic1N3Vsdfob6zX1zoOWQBWRy0JQva1SGKW5Ubrxg47NBB9pFV+po3NXBDdKr0BaNh4KbQ==" saltValue="FLRHTdMlRgaLg+whQN+ua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6"/>
      <c r="I4" s="147"/>
      <c r="J4" s="147"/>
      <c r="K4" s="147"/>
      <c r="L4" s="147"/>
      <c r="M4" s="147"/>
      <c r="N4" s="147"/>
      <c r="O4" s="147"/>
      <c r="P4" s="147"/>
      <c r="Q4" s="147"/>
      <c r="R4" s="147"/>
      <c r="S4" s="147"/>
      <c r="T4" s="147"/>
      <c r="U4" s="147"/>
      <c r="V4" s="147"/>
      <c r="W4" s="147"/>
      <c r="X4" s="147"/>
      <c r="Y4" s="141" t="s">
        <v>63</v>
      </c>
      <c r="Z4" s="142"/>
      <c r="AA4" s="142"/>
      <c r="AB4" s="142"/>
      <c r="AC4" s="142"/>
      <c r="AD4" s="142"/>
      <c r="AE4" s="142"/>
      <c r="AF4" s="142"/>
      <c r="AG4" s="142"/>
      <c r="AH4" s="142"/>
      <c r="AI4" s="143"/>
      <c r="AJ4" s="148" t="s">
        <v>64</v>
      </c>
      <c r="AK4" s="148"/>
      <c r="AL4" s="148"/>
      <c r="AM4" s="148"/>
      <c r="AN4" s="148"/>
      <c r="AO4" s="148"/>
      <c r="AP4" s="148"/>
      <c r="AQ4" s="148"/>
      <c r="AR4" s="148"/>
      <c r="AS4" s="148"/>
      <c r="AT4" s="148"/>
      <c r="AU4" s="149" t="s">
        <v>65</v>
      </c>
      <c r="AV4" s="148"/>
      <c r="AW4" s="148"/>
      <c r="AX4" s="148"/>
      <c r="AY4" s="148"/>
      <c r="AZ4" s="148"/>
      <c r="BA4" s="148"/>
      <c r="BB4" s="148"/>
      <c r="BC4" s="148"/>
      <c r="BD4" s="148"/>
      <c r="BE4" s="148"/>
      <c r="BF4" s="148" t="s">
        <v>66</v>
      </c>
      <c r="BG4" s="148"/>
      <c r="BH4" s="148"/>
      <c r="BI4" s="148"/>
      <c r="BJ4" s="148"/>
      <c r="BK4" s="148"/>
      <c r="BL4" s="148"/>
      <c r="BM4" s="148"/>
      <c r="BN4" s="148"/>
      <c r="BO4" s="148"/>
      <c r="BP4" s="148"/>
      <c r="BQ4" s="149" t="s">
        <v>67</v>
      </c>
      <c r="BR4" s="148"/>
      <c r="BS4" s="148"/>
      <c r="BT4" s="148"/>
      <c r="BU4" s="148"/>
      <c r="BV4" s="148"/>
      <c r="BW4" s="148"/>
      <c r="BX4" s="148"/>
      <c r="BY4" s="148"/>
      <c r="BZ4" s="148"/>
      <c r="CA4" s="148"/>
      <c r="CB4" s="148" t="s">
        <v>68</v>
      </c>
      <c r="CC4" s="148"/>
      <c r="CD4" s="148"/>
      <c r="CE4" s="148"/>
      <c r="CF4" s="148"/>
      <c r="CG4" s="148"/>
      <c r="CH4" s="148"/>
      <c r="CI4" s="148"/>
      <c r="CJ4" s="148"/>
      <c r="CK4" s="148"/>
      <c r="CL4" s="148"/>
      <c r="CM4" s="150" t="s">
        <v>69</v>
      </c>
      <c r="CN4" s="150" t="s">
        <v>70</v>
      </c>
      <c r="CO4" s="141" t="s">
        <v>71</v>
      </c>
      <c r="CP4" s="142"/>
      <c r="CQ4" s="142"/>
      <c r="CR4" s="142"/>
      <c r="CS4" s="142"/>
      <c r="CT4" s="142"/>
      <c r="CU4" s="142"/>
      <c r="CV4" s="142"/>
      <c r="CW4" s="142"/>
      <c r="CX4" s="142"/>
      <c r="CY4" s="143"/>
      <c r="CZ4" s="148" t="s">
        <v>72</v>
      </c>
      <c r="DA4" s="148"/>
      <c r="DB4" s="148"/>
      <c r="DC4" s="148"/>
      <c r="DD4" s="148"/>
      <c r="DE4" s="148"/>
      <c r="DF4" s="148"/>
      <c r="DG4" s="148"/>
      <c r="DH4" s="148"/>
      <c r="DI4" s="148"/>
      <c r="DJ4" s="148"/>
      <c r="DK4" s="141" t="s">
        <v>73</v>
      </c>
      <c r="DL4" s="142"/>
      <c r="DM4" s="142"/>
      <c r="DN4" s="142"/>
      <c r="DO4" s="142"/>
      <c r="DP4" s="142"/>
      <c r="DQ4" s="142"/>
      <c r="DR4" s="142"/>
      <c r="DS4" s="142"/>
      <c r="DT4" s="142"/>
      <c r="DU4" s="143"/>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51"/>
      <c r="CN5" s="151"/>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2023</v>
      </c>
      <c r="C6" s="48">
        <f t="shared" ref="C6:X6" si="1">C8</f>
        <v>222101</v>
      </c>
      <c r="D6" s="48">
        <f t="shared" si="1"/>
        <v>47</v>
      </c>
      <c r="E6" s="48">
        <f t="shared" si="1"/>
        <v>14</v>
      </c>
      <c r="F6" s="48">
        <f t="shared" si="1"/>
        <v>0</v>
      </c>
      <c r="G6" s="48">
        <f t="shared" si="1"/>
        <v>6</v>
      </c>
      <c r="H6" s="48" t="str">
        <f>SUBSTITUTE(H8,"　","")</f>
        <v>静岡県富士市</v>
      </c>
      <c r="I6" s="48" t="str">
        <f t="shared" si="1"/>
        <v>水戸島元町駐車場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25</v>
      </c>
      <c r="S6" s="50" t="str">
        <f t="shared" si="1"/>
        <v>駅</v>
      </c>
      <c r="T6" s="50" t="str">
        <f t="shared" si="1"/>
        <v>無</v>
      </c>
      <c r="U6" s="51">
        <f t="shared" si="1"/>
        <v>472</v>
      </c>
      <c r="V6" s="51">
        <f t="shared" si="1"/>
        <v>36</v>
      </c>
      <c r="W6" s="51">
        <f t="shared" si="1"/>
        <v>110</v>
      </c>
      <c r="X6" s="50" t="str">
        <f t="shared" si="1"/>
        <v>無</v>
      </c>
      <c r="Y6" s="52">
        <f>IF(Y8="-",NA(),Y8)</f>
        <v>220.6</v>
      </c>
      <c r="Z6" s="52">
        <f t="shared" ref="Z6:AH6" si="2">IF(Z8="-",NA(),Z8)</f>
        <v>92.5</v>
      </c>
      <c r="AA6" s="52">
        <f t="shared" si="2"/>
        <v>116.3</v>
      </c>
      <c r="AB6" s="52">
        <f t="shared" si="2"/>
        <v>18.399999999999999</v>
      </c>
      <c r="AC6" s="52">
        <f t="shared" si="2"/>
        <v>168.1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54.5</v>
      </c>
      <c r="BG6" s="52">
        <f t="shared" ref="BG6:BO6" si="5">IF(BG8="-",NA(),BG8)</f>
        <v>-8.9</v>
      </c>
      <c r="BH6" s="52">
        <f t="shared" si="5"/>
        <v>12</v>
      </c>
      <c r="BI6" s="52">
        <f t="shared" si="5"/>
        <v>-445.1</v>
      </c>
      <c r="BJ6" s="52">
        <f t="shared" si="5"/>
        <v>-68.8</v>
      </c>
      <c r="BK6" s="52">
        <f t="shared" si="5"/>
        <v>33.6</v>
      </c>
      <c r="BL6" s="52">
        <f t="shared" si="5"/>
        <v>-122.5</v>
      </c>
      <c r="BM6" s="52">
        <f t="shared" si="5"/>
        <v>8.5</v>
      </c>
      <c r="BN6" s="52">
        <f t="shared" si="5"/>
        <v>26.6</v>
      </c>
      <c r="BO6" s="52">
        <f t="shared" si="5"/>
        <v>36.5</v>
      </c>
      <c r="BP6" s="49" t="str">
        <f>IF(BP8="-","",IF(BP8="-","【-】","【"&amp;SUBSTITUTE(TEXT(BP8,"#,##0.0"),"-","△")&amp;"】"))</f>
        <v>【△55.6】</v>
      </c>
      <c r="BQ6" s="53">
        <f>IF(BQ8="-",NA(),BQ8)</f>
        <v>3580</v>
      </c>
      <c r="BR6" s="53">
        <f t="shared" ref="BR6:BZ6" si="6">IF(BR8="-",NA(),BR8)</f>
        <v>-305</v>
      </c>
      <c r="BS6" s="53">
        <f t="shared" si="6"/>
        <v>610</v>
      </c>
      <c r="BT6" s="53">
        <f t="shared" si="6"/>
        <v>-9518</v>
      </c>
      <c r="BU6" s="53">
        <f t="shared" si="6"/>
        <v>3148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101</v>
      </c>
      <c r="CM6" s="51">
        <f t="shared" ref="CM6:CN6" si="7">CM8</f>
        <v>79608</v>
      </c>
      <c r="CN6" s="51">
        <f t="shared" si="7"/>
        <v>5000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111.1</v>
      </c>
      <c r="DL6" s="52">
        <f t="shared" ref="DL6:DT6" si="9">IF(DL8="-",NA(),DL8)</f>
        <v>72.2</v>
      </c>
      <c r="DM6" s="52">
        <f t="shared" si="9"/>
        <v>75</v>
      </c>
      <c r="DN6" s="52">
        <f t="shared" si="9"/>
        <v>38.9</v>
      </c>
      <c r="DO6" s="52">
        <f t="shared" si="9"/>
        <v>52.8</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103</v>
      </c>
      <c r="B7" s="48">
        <f t="shared" ref="B7:X7" si="10">B8</f>
        <v>2023</v>
      </c>
      <c r="C7" s="48">
        <f t="shared" si="10"/>
        <v>222101</v>
      </c>
      <c r="D7" s="48">
        <f t="shared" si="10"/>
        <v>47</v>
      </c>
      <c r="E7" s="48">
        <f t="shared" si="10"/>
        <v>14</v>
      </c>
      <c r="F7" s="48">
        <f t="shared" si="10"/>
        <v>0</v>
      </c>
      <c r="G7" s="48">
        <f t="shared" si="10"/>
        <v>6</v>
      </c>
      <c r="H7" s="48" t="str">
        <f t="shared" si="10"/>
        <v>静岡県　富士市</v>
      </c>
      <c r="I7" s="48" t="str">
        <f t="shared" si="10"/>
        <v>水戸島元町駐車場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25</v>
      </c>
      <c r="S7" s="50" t="str">
        <f t="shared" si="10"/>
        <v>駅</v>
      </c>
      <c r="T7" s="50" t="str">
        <f t="shared" si="10"/>
        <v>無</v>
      </c>
      <c r="U7" s="51">
        <f t="shared" si="10"/>
        <v>472</v>
      </c>
      <c r="V7" s="51">
        <f t="shared" si="10"/>
        <v>36</v>
      </c>
      <c r="W7" s="51">
        <f t="shared" si="10"/>
        <v>110</v>
      </c>
      <c r="X7" s="50" t="str">
        <f t="shared" si="10"/>
        <v>無</v>
      </c>
      <c r="Y7" s="52">
        <f>Y8</f>
        <v>220.6</v>
      </c>
      <c r="Z7" s="52">
        <f t="shared" ref="Z7:AH7" si="11">Z8</f>
        <v>92.5</v>
      </c>
      <c r="AA7" s="52">
        <f t="shared" si="11"/>
        <v>116.3</v>
      </c>
      <c r="AB7" s="52">
        <f t="shared" si="11"/>
        <v>18.399999999999999</v>
      </c>
      <c r="AC7" s="52">
        <f t="shared" si="11"/>
        <v>168.1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54.5</v>
      </c>
      <c r="BG7" s="52">
        <f t="shared" ref="BG7:BO7" si="14">BG8</f>
        <v>-8.9</v>
      </c>
      <c r="BH7" s="52">
        <f t="shared" si="14"/>
        <v>12</v>
      </c>
      <c r="BI7" s="52">
        <f t="shared" si="14"/>
        <v>-445.1</v>
      </c>
      <c r="BJ7" s="52">
        <f t="shared" si="14"/>
        <v>-68.8</v>
      </c>
      <c r="BK7" s="52">
        <f t="shared" si="14"/>
        <v>33.6</v>
      </c>
      <c r="BL7" s="52">
        <f t="shared" si="14"/>
        <v>-122.5</v>
      </c>
      <c r="BM7" s="52">
        <f t="shared" si="14"/>
        <v>8.5</v>
      </c>
      <c r="BN7" s="52">
        <f t="shared" si="14"/>
        <v>26.6</v>
      </c>
      <c r="BO7" s="52">
        <f t="shared" si="14"/>
        <v>36.5</v>
      </c>
      <c r="BP7" s="49"/>
      <c r="BQ7" s="53">
        <f>BQ8</f>
        <v>3580</v>
      </c>
      <c r="BR7" s="53">
        <f t="shared" ref="BR7:BZ7" si="15">BR8</f>
        <v>-305</v>
      </c>
      <c r="BS7" s="53">
        <f t="shared" si="15"/>
        <v>610</v>
      </c>
      <c r="BT7" s="53">
        <f t="shared" si="15"/>
        <v>-9518</v>
      </c>
      <c r="BU7" s="53">
        <f t="shared" si="15"/>
        <v>3148</v>
      </c>
      <c r="BV7" s="53">
        <f t="shared" si="15"/>
        <v>7940</v>
      </c>
      <c r="BW7" s="53">
        <f t="shared" si="15"/>
        <v>2576</v>
      </c>
      <c r="BX7" s="53">
        <f t="shared" si="15"/>
        <v>4153</v>
      </c>
      <c r="BY7" s="53">
        <f t="shared" si="15"/>
        <v>6140</v>
      </c>
      <c r="BZ7" s="53">
        <f t="shared" si="15"/>
        <v>9395</v>
      </c>
      <c r="CA7" s="51"/>
      <c r="CB7" s="52" t="s">
        <v>104</v>
      </c>
      <c r="CC7" s="52" t="s">
        <v>104</v>
      </c>
      <c r="CD7" s="52" t="s">
        <v>104</v>
      </c>
      <c r="CE7" s="52" t="s">
        <v>104</v>
      </c>
      <c r="CF7" s="52" t="s">
        <v>104</v>
      </c>
      <c r="CG7" s="52" t="s">
        <v>104</v>
      </c>
      <c r="CH7" s="52" t="s">
        <v>104</v>
      </c>
      <c r="CI7" s="52" t="s">
        <v>104</v>
      </c>
      <c r="CJ7" s="52" t="s">
        <v>104</v>
      </c>
      <c r="CK7" s="52" t="s">
        <v>102</v>
      </c>
      <c r="CL7" s="49"/>
      <c r="CM7" s="51">
        <f>CM8</f>
        <v>79608</v>
      </c>
      <c r="CN7" s="51">
        <f>CN8</f>
        <v>5000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111.1</v>
      </c>
      <c r="DL7" s="52">
        <f t="shared" ref="DL7:DT7" si="17">DL8</f>
        <v>72.2</v>
      </c>
      <c r="DM7" s="52">
        <f t="shared" si="17"/>
        <v>75</v>
      </c>
      <c r="DN7" s="52">
        <f t="shared" si="17"/>
        <v>38.9</v>
      </c>
      <c r="DO7" s="52">
        <f t="shared" si="17"/>
        <v>52.8</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222101</v>
      </c>
      <c r="D8" s="55">
        <v>47</v>
      </c>
      <c r="E8" s="55">
        <v>14</v>
      </c>
      <c r="F8" s="55">
        <v>0</v>
      </c>
      <c r="G8" s="55">
        <v>6</v>
      </c>
      <c r="H8" s="55" t="s">
        <v>105</v>
      </c>
      <c r="I8" s="55" t="s">
        <v>106</v>
      </c>
      <c r="J8" s="55" t="s">
        <v>107</v>
      </c>
      <c r="K8" s="55" t="s">
        <v>108</v>
      </c>
      <c r="L8" s="55" t="s">
        <v>109</v>
      </c>
      <c r="M8" s="55" t="s">
        <v>110</v>
      </c>
      <c r="N8" s="55" t="s">
        <v>111</v>
      </c>
      <c r="O8" s="56" t="s">
        <v>112</v>
      </c>
      <c r="P8" s="57" t="s">
        <v>113</v>
      </c>
      <c r="Q8" s="57" t="s">
        <v>114</v>
      </c>
      <c r="R8" s="58">
        <v>25</v>
      </c>
      <c r="S8" s="57" t="s">
        <v>115</v>
      </c>
      <c r="T8" s="57" t="s">
        <v>116</v>
      </c>
      <c r="U8" s="58">
        <v>472</v>
      </c>
      <c r="V8" s="58">
        <v>36</v>
      </c>
      <c r="W8" s="58">
        <v>110</v>
      </c>
      <c r="X8" s="57" t="s">
        <v>116</v>
      </c>
      <c r="Y8" s="59">
        <v>220.6</v>
      </c>
      <c r="Z8" s="59">
        <v>92.5</v>
      </c>
      <c r="AA8" s="59">
        <v>116.3</v>
      </c>
      <c r="AB8" s="59">
        <v>18.399999999999999</v>
      </c>
      <c r="AC8" s="59">
        <v>168.1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54.5</v>
      </c>
      <c r="BG8" s="59">
        <v>-8.9</v>
      </c>
      <c r="BH8" s="59">
        <v>12</v>
      </c>
      <c r="BI8" s="59">
        <v>-445.1</v>
      </c>
      <c r="BJ8" s="59">
        <v>-68.8</v>
      </c>
      <c r="BK8" s="59">
        <v>33.6</v>
      </c>
      <c r="BL8" s="59">
        <v>-122.5</v>
      </c>
      <c r="BM8" s="59">
        <v>8.5</v>
      </c>
      <c r="BN8" s="59">
        <v>26.6</v>
      </c>
      <c r="BO8" s="59">
        <v>36.5</v>
      </c>
      <c r="BP8" s="56">
        <v>-55.6</v>
      </c>
      <c r="BQ8" s="60">
        <v>3580</v>
      </c>
      <c r="BR8" s="60">
        <v>-305</v>
      </c>
      <c r="BS8" s="60">
        <v>610</v>
      </c>
      <c r="BT8" s="61">
        <v>-9518</v>
      </c>
      <c r="BU8" s="61">
        <v>3148</v>
      </c>
      <c r="BV8" s="60">
        <v>7940</v>
      </c>
      <c r="BW8" s="60">
        <v>2576</v>
      </c>
      <c r="BX8" s="60">
        <v>4153</v>
      </c>
      <c r="BY8" s="60">
        <v>6140</v>
      </c>
      <c r="BZ8" s="60">
        <v>9395</v>
      </c>
      <c r="CA8" s="58">
        <v>12639</v>
      </c>
      <c r="CB8" s="59" t="s">
        <v>109</v>
      </c>
      <c r="CC8" s="59" t="s">
        <v>109</v>
      </c>
      <c r="CD8" s="59" t="s">
        <v>109</v>
      </c>
      <c r="CE8" s="59" t="s">
        <v>109</v>
      </c>
      <c r="CF8" s="59" t="s">
        <v>109</v>
      </c>
      <c r="CG8" s="59" t="s">
        <v>109</v>
      </c>
      <c r="CH8" s="59" t="s">
        <v>109</v>
      </c>
      <c r="CI8" s="59" t="s">
        <v>109</v>
      </c>
      <c r="CJ8" s="59" t="s">
        <v>109</v>
      </c>
      <c r="CK8" s="59" t="s">
        <v>109</v>
      </c>
      <c r="CL8" s="56" t="s">
        <v>109</v>
      </c>
      <c r="CM8" s="58">
        <v>79608</v>
      </c>
      <c r="CN8" s="58">
        <v>5000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54.4</v>
      </c>
      <c r="DF8" s="59">
        <v>70.3</v>
      </c>
      <c r="DG8" s="59">
        <v>70</v>
      </c>
      <c r="DH8" s="59">
        <v>47.6</v>
      </c>
      <c r="DI8" s="59">
        <v>36.1</v>
      </c>
      <c r="DJ8" s="56">
        <v>79</v>
      </c>
      <c r="DK8" s="59">
        <v>111.1</v>
      </c>
      <c r="DL8" s="59">
        <v>72.2</v>
      </c>
      <c r="DM8" s="59">
        <v>75</v>
      </c>
      <c r="DN8" s="59">
        <v>38.9</v>
      </c>
      <c r="DO8" s="59">
        <v>52.8</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すずき　くみこ</cp:lastModifiedBy>
  <dcterms:created xsi:type="dcterms:W3CDTF">2024-12-19T01:04:54Z</dcterms:created>
  <dcterms:modified xsi:type="dcterms:W3CDTF">2025-01-29T00:20:59Z</dcterms:modified>
  <cp:category/>
</cp:coreProperties>
</file>