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高齢者支援課\非公開\03 高齢者政策担当\02 介護予防・日常生活支援総合事業\★指定関係\サービスコード\令和８年度\令和８年度報酬改定（６月）\"/>
    </mc:Choice>
  </mc:AlternateContent>
  <xr:revisionPtr revIDLastSave="0" documentId="13_ncr:1_{DA1ECCAC-2160-4416-A5DE-1F5E09300C86}" xr6:coauthVersionLast="47" xr6:coauthVersionMax="47" xr10:uidLastSave="{00000000-0000-0000-0000-000000000000}"/>
  <bookViews>
    <workbookView xWindow="-120" yWindow="-120" windowWidth="29040" windowHeight="17640" tabRatio="837" firstSheet="1" activeTab="8" xr2:uid="{00000000-000D-0000-FFFF-FFFF00000000}"/>
  </bookViews>
  <sheets>
    <sheet name="Ａ2訪問型(介護予防訪問介護相当）" sheetId="15" r:id="rId1"/>
    <sheet name="Ａ３訪問型(健康づくりヘルパー)" sheetId="12" r:id="rId2"/>
    <sheet name="5通所型(緩和)" sheetId="5" state="hidden" r:id="rId3"/>
    <sheet name="Ａ３訪問型【給付制限】70%" sheetId="20" r:id="rId4"/>
    <sheet name="Ａ３訪問型【給付制限】60%" sheetId="21" r:id="rId5"/>
    <sheet name="Ａ6通所型(介護予防通所介護相当)" sheetId="10" r:id="rId6"/>
    <sheet name="Ａ７通所型【給付制限】70%" sheetId="22" r:id="rId7"/>
    <sheet name="Ａ７通所型【給付制限】 60%" sheetId="23" r:id="rId8"/>
    <sheet name="AF介護予防ケアマネジメント" sheetId="11" r:id="rId9"/>
  </sheets>
  <definedNames>
    <definedName name="_xlnm._FilterDatabase" localSheetId="4" hidden="1">'Ａ３訪問型【給付制限】60%'!$B$1:$B$495</definedName>
    <definedName name="_xlnm._FilterDatabase" localSheetId="3" hidden="1">'Ａ３訪問型【給付制限】70%'!$B$1:$B$495</definedName>
    <definedName name="_xlnm._FilterDatabase" localSheetId="7" hidden="1">'Ａ７通所型【給付制限】 60%'!$A$1:$A$392</definedName>
    <definedName name="_xlnm._FilterDatabase" localSheetId="6" hidden="1">'Ａ７通所型【給付制限】70%'!$A$1:$A$392</definedName>
    <definedName name="_xlnm.Print_Area" localSheetId="2">'5通所型(緩和)'!$A$1:$K$54</definedName>
    <definedName name="_xlnm.Print_Area" localSheetId="1">'Ａ３訪問型(健康づくりヘルパー)'!$A$1:$I$9</definedName>
    <definedName name="_xlnm.Print_Area" localSheetId="4">'Ａ３訪問型【給付制限】60%'!$A$1:$K$250</definedName>
    <definedName name="_xlnm.Print_Area" localSheetId="3">'Ａ３訪問型【給付制限】70%'!$A$1:$K$250</definedName>
    <definedName name="_xlnm.Print_Area" localSheetId="5">'Ａ6通所型(介護予防通所介護相当)'!$A$1:$J$68</definedName>
    <definedName name="_xlnm.Print_Area" localSheetId="7">'Ａ７通所型【給付制限】 60%'!$A$1:$N$392</definedName>
    <definedName name="_xlnm.Print_Area" localSheetId="6">'Ａ７通所型【給付制限】70%'!$A$1:$N$392</definedName>
    <definedName name="_xlnm.Print_Area" localSheetId="8">AF介護予防ケアマネジメント!$A$1:$M$79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5" i="11" l="1"/>
  <c r="L13" i="11"/>
  <c r="L14" i="11" s="1"/>
  <c r="G12" i="11"/>
  <c r="L11" i="11"/>
  <c r="L9" i="11"/>
  <c r="L10" i="11" s="1"/>
  <c r="G8" i="11"/>
  <c r="L7" i="11"/>
  <c r="L5" i="11"/>
  <c r="L6" i="11" s="1"/>
  <c r="J11" i="21"/>
  <c r="J10" i="21"/>
  <c r="J9" i="21"/>
  <c r="J8" i="21"/>
  <c r="J7" i="21"/>
  <c r="J6" i="21"/>
  <c r="J20" i="21"/>
  <c r="J19" i="21"/>
  <c r="J18" i="21"/>
  <c r="J17" i="21"/>
  <c r="J16" i="21"/>
  <c r="J15" i="21"/>
  <c r="J29" i="21"/>
  <c r="J28" i="21"/>
  <c r="J27" i="21"/>
  <c r="J26" i="21"/>
  <c r="J25" i="21"/>
  <c r="J24" i="21"/>
  <c r="J29" i="20"/>
  <c r="J28" i="20"/>
  <c r="J27" i="20"/>
  <c r="J26" i="20"/>
  <c r="J25" i="20"/>
  <c r="J24" i="20"/>
  <c r="J20" i="20"/>
  <c r="J19" i="20"/>
  <c r="J18" i="20"/>
  <c r="J17" i="20"/>
  <c r="J16" i="20"/>
  <c r="J15" i="20"/>
  <c r="J11" i="20"/>
  <c r="J10" i="20"/>
  <c r="J9" i="20"/>
  <c r="J8" i="20"/>
  <c r="J6" i="20"/>
  <c r="J7" i="20"/>
  <c r="M390" i="23"/>
  <c r="L390" i="23"/>
  <c r="M389" i="23"/>
  <c r="L389" i="23"/>
  <c r="M388" i="23"/>
  <c r="M387" i="23"/>
  <c r="M386" i="23"/>
  <c r="M385" i="23"/>
  <c r="M384" i="23"/>
  <c r="M383" i="23"/>
  <c r="M382" i="23"/>
  <c r="L382" i="23"/>
  <c r="M381" i="23"/>
  <c r="L381" i="23"/>
  <c r="M380" i="23"/>
  <c r="M379" i="23"/>
  <c r="L379" i="23"/>
  <c r="M378" i="23"/>
  <c r="M377" i="23"/>
  <c r="L377" i="23"/>
  <c r="M375" i="23"/>
  <c r="L375" i="23"/>
  <c r="M374" i="23"/>
  <c r="L374" i="23"/>
  <c r="M373" i="23"/>
  <c r="M372" i="23"/>
  <c r="M371" i="23"/>
  <c r="M370" i="23"/>
  <c r="M369" i="23"/>
  <c r="M368" i="23"/>
  <c r="M367" i="23"/>
  <c r="L367" i="23"/>
  <c r="M366" i="23"/>
  <c r="L366" i="23"/>
  <c r="M365" i="23"/>
  <c r="M364" i="23"/>
  <c r="L364" i="23"/>
  <c r="M363" i="23"/>
  <c r="M362" i="23"/>
  <c r="L362" i="23"/>
  <c r="M360" i="23"/>
  <c r="L360" i="23"/>
  <c r="M359" i="23"/>
  <c r="L359" i="23"/>
  <c r="M358" i="23"/>
  <c r="M357" i="23"/>
  <c r="M356" i="23"/>
  <c r="M355" i="23"/>
  <c r="M354" i="23"/>
  <c r="M353" i="23"/>
  <c r="M352" i="23"/>
  <c r="L352" i="23"/>
  <c r="M351" i="23"/>
  <c r="L351" i="23"/>
  <c r="M350" i="23"/>
  <c r="M349" i="23"/>
  <c r="L349" i="23"/>
  <c r="M348" i="23"/>
  <c r="M347" i="23"/>
  <c r="L347" i="23"/>
  <c r="M345" i="23"/>
  <c r="L345" i="23"/>
  <c r="M344" i="23"/>
  <c r="L344" i="23"/>
  <c r="M343" i="23"/>
  <c r="M342" i="23"/>
  <c r="M341" i="23"/>
  <c r="M340" i="23"/>
  <c r="M339" i="23"/>
  <c r="M338" i="23"/>
  <c r="M337" i="23"/>
  <c r="L337" i="23"/>
  <c r="M336" i="23"/>
  <c r="L336" i="23"/>
  <c r="M335" i="23"/>
  <c r="M334" i="23"/>
  <c r="L334" i="23"/>
  <c r="M333" i="23"/>
  <c r="M332" i="23"/>
  <c r="L332" i="23"/>
  <c r="M328" i="23"/>
  <c r="M327" i="23"/>
  <c r="M326" i="23"/>
  <c r="M325" i="23"/>
  <c r="M324" i="23"/>
  <c r="M323" i="23"/>
  <c r="M322" i="23"/>
  <c r="L322" i="23"/>
  <c r="M321" i="23"/>
  <c r="L321" i="23"/>
  <c r="M320" i="23"/>
  <c r="M319" i="23"/>
  <c r="L319" i="23"/>
  <c r="M318" i="23"/>
  <c r="M317" i="23"/>
  <c r="L317" i="23"/>
  <c r="M313" i="23"/>
  <c r="M312" i="23"/>
  <c r="M311" i="23"/>
  <c r="M310" i="23"/>
  <c r="M309" i="23"/>
  <c r="M308" i="23"/>
  <c r="M307" i="23"/>
  <c r="L307" i="23"/>
  <c r="M306" i="23"/>
  <c r="L306" i="23"/>
  <c r="M305" i="23"/>
  <c r="M304" i="23"/>
  <c r="L304" i="23"/>
  <c r="M303" i="23"/>
  <c r="M302" i="23"/>
  <c r="L302" i="23"/>
  <c r="M300" i="23"/>
  <c r="L300" i="23"/>
  <c r="M299" i="23"/>
  <c r="L299" i="23"/>
  <c r="M298" i="23"/>
  <c r="M297" i="23"/>
  <c r="M296" i="23"/>
  <c r="M295" i="23"/>
  <c r="M294" i="23"/>
  <c r="M293" i="23"/>
  <c r="M292" i="23"/>
  <c r="L292" i="23"/>
  <c r="M291" i="23"/>
  <c r="L291" i="23"/>
  <c r="M290" i="23"/>
  <c r="M289" i="23"/>
  <c r="L289" i="23"/>
  <c r="M288" i="23"/>
  <c r="M287" i="23"/>
  <c r="L287" i="23"/>
  <c r="M285" i="23"/>
  <c r="L285" i="23"/>
  <c r="M284" i="23"/>
  <c r="L284" i="23"/>
  <c r="M283" i="23"/>
  <c r="M282" i="23"/>
  <c r="M281" i="23"/>
  <c r="M280" i="23"/>
  <c r="M279" i="23"/>
  <c r="M278" i="23"/>
  <c r="M277" i="23"/>
  <c r="L277" i="23"/>
  <c r="M276" i="23"/>
  <c r="L276" i="23"/>
  <c r="M275" i="23"/>
  <c r="M274" i="23"/>
  <c r="L274" i="23"/>
  <c r="M273" i="23"/>
  <c r="M272" i="23"/>
  <c r="L272" i="23"/>
  <c r="M266" i="23"/>
  <c r="L266" i="23"/>
  <c r="M265" i="23"/>
  <c r="L265" i="23"/>
  <c r="M264" i="23"/>
  <c r="M263" i="23"/>
  <c r="M262" i="23"/>
  <c r="M261" i="23"/>
  <c r="M260" i="23"/>
  <c r="M259" i="23"/>
  <c r="M258" i="23"/>
  <c r="L258" i="23"/>
  <c r="M257" i="23"/>
  <c r="L257" i="23"/>
  <c r="M256" i="23"/>
  <c r="M255" i="23"/>
  <c r="L255" i="23"/>
  <c r="M254" i="23"/>
  <c r="M253" i="23"/>
  <c r="L253" i="23"/>
  <c r="M251" i="23"/>
  <c r="L251" i="23"/>
  <c r="M250" i="23"/>
  <c r="L250" i="23"/>
  <c r="M249" i="23"/>
  <c r="M248" i="23"/>
  <c r="M247" i="23"/>
  <c r="M246" i="23"/>
  <c r="M245" i="23"/>
  <c r="M244" i="23"/>
  <c r="M243" i="23"/>
  <c r="L243" i="23"/>
  <c r="M242" i="23"/>
  <c r="L242" i="23"/>
  <c r="M241" i="23"/>
  <c r="M240" i="23"/>
  <c r="L240" i="23"/>
  <c r="M239" i="23"/>
  <c r="M238" i="23"/>
  <c r="L238" i="23"/>
  <c r="M236" i="23"/>
  <c r="L236" i="23"/>
  <c r="M235" i="23"/>
  <c r="L235" i="23"/>
  <c r="M234" i="23"/>
  <c r="M233" i="23"/>
  <c r="M232" i="23"/>
  <c r="M231" i="23"/>
  <c r="M230" i="23"/>
  <c r="M229" i="23"/>
  <c r="M228" i="23"/>
  <c r="L228" i="23"/>
  <c r="M227" i="23"/>
  <c r="L227" i="23"/>
  <c r="M226" i="23"/>
  <c r="M225" i="23"/>
  <c r="L225" i="23"/>
  <c r="M224" i="23"/>
  <c r="M223" i="23"/>
  <c r="L223" i="23"/>
  <c r="M221" i="23"/>
  <c r="L221" i="23"/>
  <c r="M220" i="23"/>
  <c r="L220" i="23"/>
  <c r="M219" i="23"/>
  <c r="M218" i="23"/>
  <c r="M217" i="23"/>
  <c r="M216" i="23"/>
  <c r="M215" i="23"/>
  <c r="M214" i="23"/>
  <c r="M213" i="23"/>
  <c r="L213" i="23"/>
  <c r="M212" i="23"/>
  <c r="L212" i="23"/>
  <c r="M211" i="23"/>
  <c r="M210" i="23"/>
  <c r="L210" i="23"/>
  <c r="M209" i="23"/>
  <c r="M208" i="23"/>
  <c r="L208" i="23"/>
  <c r="M204" i="23"/>
  <c r="M203" i="23"/>
  <c r="M202" i="23"/>
  <c r="M201" i="23"/>
  <c r="M200" i="23"/>
  <c r="M199" i="23"/>
  <c r="M198" i="23"/>
  <c r="L198" i="23"/>
  <c r="M197" i="23"/>
  <c r="L197" i="23"/>
  <c r="M196" i="23"/>
  <c r="M195" i="23"/>
  <c r="L195" i="23"/>
  <c r="M194" i="23"/>
  <c r="M193" i="23"/>
  <c r="L193" i="23"/>
  <c r="M189" i="23"/>
  <c r="M188" i="23"/>
  <c r="M187" i="23"/>
  <c r="M186" i="23"/>
  <c r="M185" i="23"/>
  <c r="M184" i="23"/>
  <c r="M183" i="23"/>
  <c r="L183" i="23"/>
  <c r="M182" i="23"/>
  <c r="L182" i="23"/>
  <c r="M181" i="23"/>
  <c r="M180" i="23"/>
  <c r="L180" i="23"/>
  <c r="M179" i="23"/>
  <c r="M178" i="23"/>
  <c r="L178" i="23"/>
  <c r="M176" i="23"/>
  <c r="L176" i="23"/>
  <c r="M175" i="23"/>
  <c r="L175" i="23"/>
  <c r="M174" i="23"/>
  <c r="M173" i="23"/>
  <c r="M172" i="23"/>
  <c r="M171" i="23"/>
  <c r="M170" i="23"/>
  <c r="M169" i="23"/>
  <c r="M168" i="23"/>
  <c r="L168" i="23"/>
  <c r="M167" i="23"/>
  <c r="L167" i="23"/>
  <c r="M166" i="23"/>
  <c r="M165" i="23"/>
  <c r="L165" i="23"/>
  <c r="M164" i="23"/>
  <c r="M163" i="23"/>
  <c r="L163" i="23"/>
  <c r="M161" i="23"/>
  <c r="L161" i="23"/>
  <c r="M160" i="23"/>
  <c r="L160" i="23"/>
  <c r="M159" i="23"/>
  <c r="M158" i="23"/>
  <c r="M157" i="23"/>
  <c r="M156" i="23"/>
  <c r="M155" i="23"/>
  <c r="M154" i="23"/>
  <c r="M153" i="23"/>
  <c r="L153" i="23"/>
  <c r="M152" i="23"/>
  <c r="L152" i="23"/>
  <c r="M151" i="23"/>
  <c r="M150" i="23"/>
  <c r="L150" i="23"/>
  <c r="M149" i="23"/>
  <c r="M148" i="23"/>
  <c r="L148" i="23"/>
  <c r="M124" i="23"/>
  <c r="L124" i="23"/>
  <c r="M123" i="23"/>
  <c r="L123" i="23"/>
  <c r="M122" i="23"/>
  <c r="M121" i="23"/>
  <c r="M120" i="23"/>
  <c r="M119" i="23"/>
  <c r="M118" i="23"/>
  <c r="M117" i="23"/>
  <c r="M116" i="23"/>
  <c r="L116" i="23"/>
  <c r="M115" i="23"/>
  <c r="L115" i="23"/>
  <c r="M114" i="23"/>
  <c r="M113" i="23"/>
  <c r="L113" i="23"/>
  <c r="M112" i="23"/>
  <c r="M111" i="23"/>
  <c r="L111" i="23"/>
  <c r="M109" i="23"/>
  <c r="L109" i="23"/>
  <c r="M108" i="23"/>
  <c r="L108" i="23"/>
  <c r="M107" i="23"/>
  <c r="M106" i="23"/>
  <c r="M105" i="23"/>
  <c r="M104" i="23"/>
  <c r="M103" i="23"/>
  <c r="M102" i="23"/>
  <c r="M101" i="23"/>
  <c r="L101" i="23"/>
  <c r="M100" i="23"/>
  <c r="L100" i="23"/>
  <c r="M99" i="23"/>
  <c r="M98" i="23"/>
  <c r="L98" i="23"/>
  <c r="M97" i="23"/>
  <c r="M96" i="23"/>
  <c r="L96" i="23"/>
  <c r="M94" i="23"/>
  <c r="L94" i="23"/>
  <c r="M93" i="23"/>
  <c r="L93" i="23"/>
  <c r="M92" i="23"/>
  <c r="M91" i="23"/>
  <c r="M90" i="23"/>
  <c r="M89" i="23"/>
  <c r="M88" i="23"/>
  <c r="M87" i="23"/>
  <c r="M86" i="23"/>
  <c r="L86" i="23"/>
  <c r="M85" i="23"/>
  <c r="L85" i="23"/>
  <c r="M84" i="23"/>
  <c r="M83" i="23"/>
  <c r="L83" i="23"/>
  <c r="M82" i="23"/>
  <c r="M81" i="23"/>
  <c r="L81" i="23"/>
  <c r="M79" i="23"/>
  <c r="L79" i="23"/>
  <c r="M78" i="23"/>
  <c r="L78" i="23"/>
  <c r="M77" i="23"/>
  <c r="M76" i="23"/>
  <c r="M75" i="23"/>
  <c r="M74" i="23"/>
  <c r="M73" i="23"/>
  <c r="M72" i="23"/>
  <c r="M71" i="23"/>
  <c r="L71" i="23"/>
  <c r="M70" i="23"/>
  <c r="L70" i="23"/>
  <c r="M69" i="23"/>
  <c r="M68" i="23"/>
  <c r="L68" i="23"/>
  <c r="M67" i="23"/>
  <c r="M66" i="23"/>
  <c r="L66" i="23"/>
  <c r="M62" i="23"/>
  <c r="M61" i="23"/>
  <c r="M60" i="23"/>
  <c r="M59" i="23"/>
  <c r="M58" i="23"/>
  <c r="M57" i="23"/>
  <c r="M56" i="23"/>
  <c r="L56" i="23"/>
  <c r="M55" i="23"/>
  <c r="L55" i="23"/>
  <c r="M54" i="23"/>
  <c r="M53" i="23"/>
  <c r="L53" i="23"/>
  <c r="M52" i="23"/>
  <c r="M51" i="23"/>
  <c r="L51" i="23"/>
  <c r="M49" i="23"/>
  <c r="L49" i="23"/>
  <c r="M48" i="23"/>
  <c r="L48" i="23"/>
  <c r="M47" i="23"/>
  <c r="M46" i="23"/>
  <c r="M45" i="23"/>
  <c r="M44" i="23"/>
  <c r="M43" i="23"/>
  <c r="M42" i="23"/>
  <c r="M41" i="23"/>
  <c r="L41" i="23"/>
  <c r="M40" i="23"/>
  <c r="L40" i="23"/>
  <c r="M39" i="23"/>
  <c r="M38" i="23"/>
  <c r="L38" i="23"/>
  <c r="M37" i="23"/>
  <c r="M36" i="23"/>
  <c r="L36" i="23"/>
  <c r="M34" i="23"/>
  <c r="L34" i="23"/>
  <c r="M33" i="23"/>
  <c r="L33" i="23"/>
  <c r="M32" i="23"/>
  <c r="M31" i="23"/>
  <c r="M30" i="23"/>
  <c r="M29" i="23"/>
  <c r="M28" i="23"/>
  <c r="M27" i="23"/>
  <c r="M26" i="23"/>
  <c r="L26" i="23"/>
  <c r="M25" i="23"/>
  <c r="L25" i="23"/>
  <c r="M24" i="23"/>
  <c r="M23" i="23"/>
  <c r="L23" i="23"/>
  <c r="M22" i="23"/>
  <c r="M21" i="23"/>
  <c r="L21" i="23"/>
  <c r="M19" i="23"/>
  <c r="L19" i="23"/>
  <c r="M18" i="23"/>
  <c r="L18" i="23"/>
  <c r="M17" i="23"/>
  <c r="M16" i="23"/>
  <c r="M15" i="23"/>
  <c r="M14" i="23"/>
  <c r="M13" i="23"/>
  <c r="M12" i="23"/>
  <c r="M11" i="23"/>
  <c r="L11" i="23"/>
  <c r="M10" i="23"/>
  <c r="L10" i="23"/>
  <c r="M9" i="23"/>
  <c r="M8" i="23"/>
  <c r="L8" i="23"/>
  <c r="M7" i="23"/>
  <c r="M6" i="23"/>
  <c r="L6" i="23"/>
  <c r="M388" i="22" l="1"/>
  <c r="M387" i="22"/>
  <c r="M386" i="22"/>
  <c r="M385" i="22"/>
  <c r="M384" i="22"/>
  <c r="M383" i="22"/>
  <c r="M382" i="22"/>
  <c r="M381" i="22"/>
  <c r="M380" i="22"/>
  <c r="M379" i="22"/>
  <c r="M378" i="22"/>
  <c r="M377" i="22"/>
  <c r="M373" i="22"/>
  <c r="M372" i="22"/>
  <c r="M371" i="22"/>
  <c r="M370" i="22"/>
  <c r="M369" i="22"/>
  <c r="M368" i="22"/>
  <c r="M367" i="22"/>
  <c r="M366" i="22"/>
  <c r="M365" i="22"/>
  <c r="M364" i="22"/>
  <c r="M363" i="22"/>
  <c r="M362" i="22"/>
  <c r="M358" i="22"/>
  <c r="M357" i="22"/>
  <c r="M356" i="22"/>
  <c r="M355" i="22"/>
  <c r="M354" i="22"/>
  <c r="M353" i="22"/>
  <c r="M352" i="22"/>
  <c r="M351" i="22"/>
  <c r="M350" i="22"/>
  <c r="M349" i="22"/>
  <c r="M348" i="22"/>
  <c r="M347" i="22"/>
  <c r="M335" i="22" l="1"/>
  <c r="M343" i="22"/>
  <c r="M342" i="22"/>
  <c r="M341" i="22"/>
  <c r="M340" i="22"/>
  <c r="M339" i="22"/>
  <c r="M338" i="22"/>
  <c r="M337" i="22"/>
  <c r="M336" i="22"/>
  <c r="M334" i="22"/>
  <c r="M333" i="22"/>
  <c r="M332" i="22"/>
  <c r="M328" i="22"/>
  <c r="M327" i="22"/>
  <c r="M326" i="22"/>
  <c r="M325" i="22"/>
  <c r="M324" i="22"/>
  <c r="M323" i="22"/>
  <c r="M322" i="22"/>
  <c r="M321" i="22"/>
  <c r="M320" i="22"/>
  <c r="M319" i="22"/>
  <c r="M318" i="22"/>
  <c r="M317" i="22"/>
  <c r="M313" i="22"/>
  <c r="M312" i="22"/>
  <c r="M311" i="22"/>
  <c r="M310" i="22"/>
  <c r="M309" i="22"/>
  <c r="M308" i="22"/>
  <c r="M307" i="22"/>
  <c r="M306" i="22"/>
  <c r="M305" i="22"/>
  <c r="M304" i="22"/>
  <c r="M303" i="22"/>
  <c r="M302" i="22"/>
  <c r="M298" i="22"/>
  <c r="M297" i="22"/>
  <c r="M296" i="22"/>
  <c r="M295" i="22"/>
  <c r="M294" i="22"/>
  <c r="M293" i="22"/>
  <c r="M292" i="22"/>
  <c r="M291" i="22"/>
  <c r="M290" i="22"/>
  <c r="M289" i="22"/>
  <c r="M288" i="22"/>
  <c r="M287" i="22"/>
  <c r="M283" i="22"/>
  <c r="M282" i="22"/>
  <c r="M281" i="22"/>
  <c r="M280" i="22"/>
  <c r="M279" i="22"/>
  <c r="M278" i="22"/>
  <c r="M277" i="22"/>
  <c r="M276" i="22"/>
  <c r="M275" i="22"/>
  <c r="M274" i="22"/>
  <c r="M273" i="22"/>
  <c r="M272" i="22"/>
  <c r="M264" i="22"/>
  <c r="M263" i="22"/>
  <c r="M262" i="22"/>
  <c r="M261" i="22"/>
  <c r="M260" i="22"/>
  <c r="M259" i="22"/>
  <c r="M258" i="22"/>
  <c r="M257" i="22"/>
  <c r="M256" i="22"/>
  <c r="M255" i="22"/>
  <c r="M254" i="22"/>
  <c r="M253" i="22"/>
  <c r="M249" i="22"/>
  <c r="M248" i="22"/>
  <c r="M247" i="22"/>
  <c r="M246" i="22"/>
  <c r="M245" i="22"/>
  <c r="M244" i="22"/>
  <c r="M243" i="22"/>
  <c r="M242" i="22"/>
  <c r="M241" i="22"/>
  <c r="M240" i="22"/>
  <c r="M239" i="22"/>
  <c r="M238" i="22"/>
  <c r="M234" i="22"/>
  <c r="M233" i="22"/>
  <c r="M232" i="22"/>
  <c r="M231" i="22"/>
  <c r="M230" i="22"/>
  <c r="M229" i="22"/>
  <c r="M228" i="22"/>
  <c r="M227" i="22"/>
  <c r="M226" i="22"/>
  <c r="M225" i="22"/>
  <c r="M224" i="22"/>
  <c r="M223" i="22"/>
  <c r="M219" i="22"/>
  <c r="M218" i="22"/>
  <c r="M217" i="22"/>
  <c r="M216" i="22"/>
  <c r="M215" i="22"/>
  <c r="M214" i="22"/>
  <c r="M213" i="22"/>
  <c r="M212" i="22"/>
  <c r="M211" i="22"/>
  <c r="M210" i="22"/>
  <c r="M209" i="22"/>
  <c r="M208" i="22"/>
  <c r="M204" i="22"/>
  <c r="M203" i="22"/>
  <c r="M202" i="22"/>
  <c r="M201" i="22"/>
  <c r="M200" i="22"/>
  <c r="M199" i="22"/>
  <c r="M198" i="22"/>
  <c r="M197" i="22"/>
  <c r="M196" i="22"/>
  <c r="M195" i="22"/>
  <c r="M194" i="22"/>
  <c r="M193" i="22"/>
  <c r="M189" i="22"/>
  <c r="M188" i="22"/>
  <c r="M187" i="22"/>
  <c r="M186" i="22"/>
  <c r="M185" i="22"/>
  <c r="M184" i="22"/>
  <c r="M183" i="22"/>
  <c r="M182" i="22"/>
  <c r="M181" i="22"/>
  <c r="M180" i="22"/>
  <c r="M179" i="22"/>
  <c r="M178" i="22"/>
  <c r="M174" i="22"/>
  <c r="M173" i="22"/>
  <c r="M172" i="22"/>
  <c r="M171" i="22"/>
  <c r="M170" i="22"/>
  <c r="M169" i="22"/>
  <c r="M168" i="22"/>
  <c r="M167" i="22"/>
  <c r="M166" i="22"/>
  <c r="M165" i="22"/>
  <c r="M164" i="22"/>
  <c r="M163" i="22"/>
  <c r="M159" i="22"/>
  <c r="M158" i="22"/>
  <c r="M157" i="22"/>
  <c r="M156" i="22"/>
  <c r="M155" i="22"/>
  <c r="M154" i="22"/>
  <c r="M153" i="22"/>
  <c r="M152" i="22"/>
  <c r="M151" i="22"/>
  <c r="M150" i="22"/>
  <c r="M149" i="22"/>
  <c r="M148" i="22"/>
  <c r="M122" i="22"/>
  <c r="M121" i="22"/>
  <c r="M120" i="22"/>
  <c r="M119" i="22"/>
  <c r="M118" i="22"/>
  <c r="M117" i="22"/>
  <c r="M116" i="22"/>
  <c r="M115" i="22"/>
  <c r="M114" i="22"/>
  <c r="M113" i="22"/>
  <c r="M112" i="22"/>
  <c r="M111" i="22"/>
  <c r="M107" i="22"/>
  <c r="M106" i="22"/>
  <c r="M105" i="22"/>
  <c r="M104" i="22"/>
  <c r="M103" i="22"/>
  <c r="M102" i="22"/>
  <c r="M101" i="22"/>
  <c r="M100" i="22"/>
  <c r="M99" i="22"/>
  <c r="M98" i="22"/>
  <c r="M97" i="22"/>
  <c r="M96" i="22"/>
  <c r="M92" i="22"/>
  <c r="M91" i="22"/>
  <c r="M90" i="22"/>
  <c r="M89" i="22"/>
  <c r="M88" i="22"/>
  <c r="M87" i="22"/>
  <c r="M86" i="22"/>
  <c r="M85" i="22"/>
  <c r="M84" i="22"/>
  <c r="M83" i="22"/>
  <c r="M82" i="22"/>
  <c r="M81" i="22"/>
  <c r="M77" i="22"/>
  <c r="M76" i="22"/>
  <c r="M75" i="22"/>
  <c r="M74" i="22"/>
  <c r="M73" i="22"/>
  <c r="M72" i="22"/>
  <c r="M71" i="22"/>
  <c r="M70" i="22"/>
  <c r="M69" i="22"/>
  <c r="M68" i="22"/>
  <c r="M67" i="22"/>
  <c r="M66" i="22"/>
  <c r="M390" i="22"/>
  <c r="M389" i="22"/>
  <c r="M375" i="22"/>
  <c r="M374" i="22"/>
  <c r="M360" i="22"/>
  <c r="M359" i="22"/>
  <c r="M345" i="22"/>
  <c r="M344" i="22"/>
  <c r="M300" i="22"/>
  <c r="M299" i="22"/>
  <c r="M285" i="22"/>
  <c r="M284" i="22"/>
  <c r="L299" i="22"/>
  <c r="L300" i="22"/>
  <c r="L302" i="22"/>
  <c r="L304" i="22"/>
  <c r="L306" i="22"/>
  <c r="L93" i="22"/>
  <c r="M93" i="22"/>
  <c r="L94" i="22"/>
  <c r="M94" i="22"/>
  <c r="L96" i="22"/>
  <c r="L98" i="22"/>
  <c r="L100" i="22"/>
  <c r="L123" i="22"/>
  <c r="M123" i="22"/>
  <c r="L124" i="22"/>
  <c r="M124" i="22"/>
  <c r="M62" i="22"/>
  <c r="M61" i="22"/>
  <c r="M60" i="22"/>
  <c r="M59" i="22"/>
  <c r="M58" i="22"/>
  <c r="M57" i="22"/>
  <c r="M56" i="22"/>
  <c r="M55" i="22"/>
  <c r="M54" i="22"/>
  <c r="M53" i="22"/>
  <c r="M52" i="22"/>
  <c r="M51" i="22"/>
  <c r="M47" i="22"/>
  <c r="M46" i="22"/>
  <c r="M45" i="22"/>
  <c r="M44" i="22"/>
  <c r="M43" i="22"/>
  <c r="M42" i="22"/>
  <c r="M41" i="22"/>
  <c r="M40" i="22"/>
  <c r="M39" i="22"/>
  <c r="M38" i="22"/>
  <c r="M37" i="22"/>
  <c r="M36" i="22"/>
  <c r="M32" i="22"/>
  <c r="M31" i="22"/>
  <c r="M30" i="22"/>
  <c r="M29" i="22"/>
  <c r="M28" i="22"/>
  <c r="M27" i="22"/>
  <c r="M26" i="22"/>
  <c r="M25" i="22"/>
  <c r="M24" i="22"/>
  <c r="M23" i="22"/>
  <c r="M22" i="22"/>
  <c r="M21" i="22"/>
  <c r="M17" i="22"/>
  <c r="M16" i="22"/>
  <c r="M15" i="22"/>
  <c r="M14" i="22"/>
  <c r="M13" i="22"/>
  <c r="M12" i="22"/>
  <c r="M11" i="22"/>
  <c r="M10" i="22"/>
  <c r="M9" i="22"/>
  <c r="M8" i="22"/>
  <c r="M7" i="22"/>
  <c r="M6" i="22"/>
  <c r="L6" i="22"/>
  <c r="L8" i="22"/>
  <c r="L10" i="22"/>
  <c r="L11" i="22"/>
  <c r="L18" i="22"/>
  <c r="L19" i="22"/>
  <c r="L21" i="22"/>
  <c r="L23" i="22"/>
  <c r="L25" i="22"/>
  <c r="L26" i="22"/>
  <c r="L33" i="22"/>
  <c r="L34" i="22"/>
  <c r="L36" i="22"/>
  <c r="L38" i="22"/>
  <c r="L40" i="22"/>
  <c r="L41" i="22"/>
  <c r="L48" i="22"/>
  <c r="L49" i="22"/>
  <c r="L51" i="22"/>
  <c r="L53" i="22"/>
  <c r="L55" i="22"/>
  <c r="L56" i="22"/>
  <c r="L66" i="22"/>
  <c r="L68" i="22"/>
  <c r="L70" i="22"/>
  <c r="L71" i="22"/>
  <c r="L78" i="22"/>
  <c r="L79" i="22"/>
  <c r="L81" i="22"/>
  <c r="L83" i="22"/>
  <c r="L85" i="22"/>
  <c r="L86" i="22"/>
  <c r="L101" i="22"/>
  <c r="L108" i="22"/>
  <c r="L109" i="22"/>
  <c r="L111" i="22"/>
  <c r="L113" i="22"/>
  <c r="L115" i="22"/>
  <c r="L116" i="22"/>
  <c r="L148" i="22"/>
  <c r="L150" i="22"/>
  <c r="L152" i="22"/>
  <c r="L153" i="22"/>
  <c r="L160" i="22"/>
  <c r="L161" i="22"/>
  <c r="L163" i="22"/>
  <c r="L165" i="22"/>
  <c r="L167" i="22"/>
  <c r="L168" i="22"/>
  <c r="L175" i="22"/>
  <c r="L176" i="22"/>
  <c r="L178" i="22"/>
  <c r="L180" i="22"/>
  <c r="L182" i="22"/>
  <c r="L183" i="22"/>
  <c r="L193" i="22"/>
  <c r="L195" i="22"/>
  <c r="L197" i="22"/>
  <c r="L198" i="22"/>
  <c r="L208" i="22"/>
  <c r="L210" i="22"/>
  <c r="L212" i="22"/>
  <c r="L213" i="22"/>
  <c r="L220" i="22"/>
  <c r="L221" i="22"/>
  <c r="L223" i="22"/>
  <c r="L225" i="22"/>
  <c r="L227" i="22"/>
  <c r="L228" i="22"/>
  <c r="L235" i="22"/>
  <c r="L236" i="22"/>
  <c r="L238" i="22"/>
  <c r="L240" i="22"/>
  <c r="L242" i="22"/>
  <c r="L243" i="22"/>
  <c r="L250" i="22"/>
  <c r="L251" i="22"/>
  <c r="L253" i="22"/>
  <c r="L255" i="22"/>
  <c r="L257" i="22"/>
  <c r="L258" i="22"/>
  <c r="L265" i="22"/>
  <c r="L266" i="22"/>
  <c r="L272" i="22"/>
  <c r="L274" i="22"/>
  <c r="L276" i="22"/>
  <c r="L277" i="22"/>
  <c r="L284" i="22"/>
  <c r="L285" i="22"/>
  <c r="L287" i="22"/>
  <c r="L289" i="22"/>
  <c r="L291" i="22"/>
  <c r="L292" i="22"/>
  <c r="L307" i="22"/>
  <c r="L317" i="22"/>
  <c r="L319" i="22"/>
  <c r="L321" i="22"/>
  <c r="L322" i="22"/>
  <c r="L332" i="22"/>
  <c r="L334" i="22"/>
  <c r="L336" i="22"/>
  <c r="L337" i="22"/>
  <c r="L344" i="22"/>
  <c r="L345" i="22"/>
  <c r="L347" i="22"/>
  <c r="L349" i="22"/>
  <c r="L351" i="22"/>
  <c r="L352" i="22"/>
  <c r="L359" i="22"/>
  <c r="L360" i="22"/>
  <c r="L362" i="22"/>
  <c r="L364" i="22"/>
  <c r="L366" i="22"/>
  <c r="L367" i="22"/>
  <c r="L374" i="22"/>
  <c r="L375" i="22"/>
  <c r="L377" i="22"/>
  <c r="L379" i="22"/>
  <c r="L381" i="22"/>
  <c r="L382" i="22"/>
  <c r="L389" i="22"/>
  <c r="L390" i="22"/>
  <c r="M266" i="22"/>
  <c r="M265" i="22"/>
  <c r="M251" i="22"/>
  <c r="M250" i="22"/>
  <c r="M236" i="22"/>
  <c r="M235" i="22"/>
  <c r="M221" i="22"/>
  <c r="M220" i="22"/>
  <c r="M176" i="22"/>
  <c r="M175" i="22"/>
  <c r="M161" i="22"/>
  <c r="M160" i="22"/>
  <c r="M109" i="22"/>
  <c r="M108" i="22"/>
  <c r="M79" i="22"/>
  <c r="M78" i="22"/>
  <c r="M49" i="22"/>
  <c r="M48" i="22"/>
  <c r="M34" i="22"/>
  <c r="M33" i="22"/>
  <c r="M19" i="22"/>
  <c r="M18" i="22"/>
  <c r="J237" i="21"/>
  <c r="J236" i="21"/>
  <c r="J235" i="21"/>
  <c r="J234" i="21"/>
  <c r="J233" i="21"/>
  <c r="J232" i="21"/>
  <c r="J228" i="21"/>
  <c r="J227" i="21"/>
  <c r="J226" i="21"/>
  <c r="J225" i="21"/>
  <c r="J224" i="21"/>
  <c r="J223" i="21"/>
  <c r="J219" i="21"/>
  <c r="J218" i="21"/>
  <c r="J217" i="21"/>
  <c r="J216" i="21"/>
  <c r="J215" i="21"/>
  <c r="J214" i="21"/>
  <c r="J210" i="21"/>
  <c r="J209" i="21"/>
  <c r="J208" i="21"/>
  <c r="J207" i="21"/>
  <c r="J206" i="21"/>
  <c r="J205" i="21"/>
  <c r="J201" i="21"/>
  <c r="J200" i="21"/>
  <c r="J199" i="21"/>
  <c r="J198" i="21"/>
  <c r="J197" i="21"/>
  <c r="J196" i="21"/>
  <c r="J192" i="21"/>
  <c r="J191" i="21"/>
  <c r="J190" i="21"/>
  <c r="J189" i="21"/>
  <c r="J188" i="21"/>
  <c r="J187" i="21"/>
  <c r="J178" i="21"/>
  <c r="J177" i="21"/>
  <c r="J176" i="21"/>
  <c r="J175" i="21"/>
  <c r="J174" i="21"/>
  <c r="J173" i="21"/>
  <c r="J169" i="21"/>
  <c r="J168" i="21"/>
  <c r="J167" i="21"/>
  <c r="J166" i="21"/>
  <c r="J165" i="21"/>
  <c r="J164" i="21"/>
  <c r="J160" i="21"/>
  <c r="J159" i="21"/>
  <c r="J158" i="21"/>
  <c r="J157" i="21"/>
  <c r="J156" i="21"/>
  <c r="J155" i="21"/>
  <c r="J151" i="21"/>
  <c r="J150" i="21"/>
  <c r="J149" i="21"/>
  <c r="J148" i="21"/>
  <c r="J147" i="21"/>
  <c r="J146" i="21"/>
  <c r="J142" i="21"/>
  <c r="J141" i="21"/>
  <c r="J140" i="21"/>
  <c r="J139" i="21"/>
  <c r="J138" i="21"/>
  <c r="J137" i="21"/>
  <c r="J133" i="21"/>
  <c r="J132" i="21"/>
  <c r="J131" i="21"/>
  <c r="J130" i="21"/>
  <c r="J129" i="21"/>
  <c r="J128" i="21"/>
  <c r="J119" i="21"/>
  <c r="J118" i="21"/>
  <c r="J117" i="21"/>
  <c r="J116" i="21"/>
  <c r="J115" i="21"/>
  <c r="J114" i="21"/>
  <c r="J110" i="21"/>
  <c r="J109" i="21"/>
  <c r="J108" i="21"/>
  <c r="J107" i="21"/>
  <c r="J106" i="21"/>
  <c r="J105" i="21"/>
  <c r="J101" i="21"/>
  <c r="J100" i="21"/>
  <c r="J99" i="21"/>
  <c r="J98" i="21"/>
  <c r="J97" i="21"/>
  <c r="J96" i="21"/>
  <c r="J92" i="21"/>
  <c r="J91" i="21"/>
  <c r="J90" i="21"/>
  <c r="J89" i="21"/>
  <c r="J88" i="21"/>
  <c r="J87" i="21"/>
  <c r="J83" i="21"/>
  <c r="J82" i="21"/>
  <c r="J81" i="21"/>
  <c r="J80" i="21"/>
  <c r="J79" i="21"/>
  <c r="J78" i="21"/>
  <c r="J74" i="21"/>
  <c r="J73" i="21"/>
  <c r="J72" i="21"/>
  <c r="J71" i="21"/>
  <c r="J70" i="21"/>
  <c r="J69" i="21"/>
  <c r="J56" i="21"/>
  <c r="J55" i="21"/>
  <c r="J54" i="21"/>
  <c r="J53" i="21"/>
  <c r="J52" i="21"/>
  <c r="J51" i="21"/>
  <c r="J47" i="21"/>
  <c r="J46" i="21"/>
  <c r="J45" i="21"/>
  <c r="J44" i="21"/>
  <c r="J43" i="21"/>
  <c r="J42" i="21"/>
  <c r="J38" i="21"/>
  <c r="J37" i="21"/>
  <c r="J36" i="21"/>
  <c r="J35" i="21"/>
  <c r="J34" i="21"/>
  <c r="J33" i="21"/>
  <c r="J237" i="20" l="1"/>
  <c r="J236" i="20"/>
  <c r="J235" i="20"/>
  <c r="J234" i="20"/>
  <c r="J233" i="20"/>
  <c r="J232" i="20"/>
  <c r="J228" i="20"/>
  <c r="J227" i="20"/>
  <c r="J226" i="20"/>
  <c r="J225" i="20"/>
  <c r="J224" i="20"/>
  <c r="J223" i="20"/>
  <c r="J219" i="20"/>
  <c r="J218" i="20"/>
  <c r="J217" i="20"/>
  <c r="J216" i="20"/>
  <c r="J215" i="20"/>
  <c r="J214" i="20"/>
  <c r="J210" i="20"/>
  <c r="J209" i="20"/>
  <c r="J208" i="20"/>
  <c r="J207" i="20"/>
  <c r="J206" i="20"/>
  <c r="J205" i="20"/>
  <c r="J201" i="20"/>
  <c r="J200" i="20"/>
  <c r="J199" i="20"/>
  <c r="J198" i="20"/>
  <c r="J197" i="20"/>
  <c r="J196" i="20"/>
  <c r="J192" i="20"/>
  <c r="J191" i="20"/>
  <c r="J190" i="20"/>
  <c r="J189" i="20"/>
  <c r="J188" i="20"/>
  <c r="J187" i="20"/>
  <c r="J178" i="20"/>
  <c r="J177" i="20"/>
  <c r="J176" i="20"/>
  <c r="J175" i="20"/>
  <c r="J174" i="20"/>
  <c r="J173" i="20"/>
  <c r="J169" i="20"/>
  <c r="J168" i="20"/>
  <c r="J167" i="20"/>
  <c r="J166" i="20"/>
  <c r="J165" i="20"/>
  <c r="J164" i="20"/>
  <c r="J160" i="20"/>
  <c r="J159" i="20"/>
  <c r="J158" i="20"/>
  <c r="J157" i="20"/>
  <c r="J156" i="20"/>
  <c r="J155" i="20"/>
  <c r="J151" i="20"/>
  <c r="J150" i="20"/>
  <c r="J149" i="20"/>
  <c r="J148" i="20"/>
  <c r="J147" i="20"/>
  <c r="J146" i="20"/>
  <c r="J142" i="20"/>
  <c r="J141" i="20"/>
  <c r="J140" i="20"/>
  <c r="J139" i="20"/>
  <c r="J138" i="20"/>
  <c r="J137" i="20"/>
  <c r="J133" i="20"/>
  <c r="J132" i="20"/>
  <c r="J131" i="20"/>
  <c r="J130" i="20"/>
  <c r="J129" i="20"/>
  <c r="J128" i="20"/>
  <c r="J119" i="20"/>
  <c r="J118" i="20"/>
  <c r="J117" i="20"/>
  <c r="J116" i="20"/>
  <c r="J115" i="20"/>
  <c r="J114" i="20"/>
  <c r="J110" i="20"/>
  <c r="J109" i="20"/>
  <c r="J108" i="20"/>
  <c r="J107" i="20"/>
  <c r="J106" i="20"/>
  <c r="J105" i="20"/>
  <c r="J101" i="20"/>
  <c r="J100" i="20"/>
  <c r="J99" i="20"/>
  <c r="J98" i="20"/>
  <c r="J97" i="20"/>
  <c r="J96" i="20"/>
  <c r="J91" i="20"/>
  <c r="J92" i="20"/>
  <c r="J90" i="20"/>
  <c r="J89" i="20"/>
  <c r="J88" i="20"/>
  <c r="J87" i="20"/>
  <c r="J83" i="20"/>
  <c r="J82" i="20"/>
  <c r="J81" i="20"/>
  <c r="J80" i="20"/>
  <c r="J79" i="20"/>
  <c r="J78" i="20"/>
  <c r="J74" i="20"/>
  <c r="J73" i="20"/>
  <c r="J72" i="20"/>
  <c r="J71" i="20"/>
  <c r="J70" i="20"/>
  <c r="J69" i="20"/>
  <c r="J56" i="20"/>
  <c r="J55" i="20"/>
  <c r="J54" i="20"/>
  <c r="J53" i="20"/>
  <c r="J52" i="20"/>
  <c r="J51" i="20"/>
  <c r="J47" i="20"/>
  <c r="J46" i="20"/>
  <c r="J45" i="20"/>
  <c r="J44" i="20"/>
  <c r="J43" i="20"/>
  <c r="J42" i="20"/>
  <c r="J33" i="20"/>
  <c r="J34" i="20"/>
  <c r="J35" i="20"/>
  <c r="J36" i="20"/>
  <c r="J37" i="20"/>
  <c r="J38" i="20"/>
  <c r="I250" i="21" l="1"/>
  <c r="I246" i="21"/>
  <c r="I247" i="21"/>
  <c r="I248" i="21"/>
  <c r="I249" i="21"/>
  <c r="I245" i="21"/>
  <c r="J246" i="20"/>
  <c r="J247" i="20"/>
  <c r="J248" i="20"/>
  <c r="J249" i="20"/>
  <c r="J250" i="20"/>
  <c r="J245" i="20"/>
</calcChain>
</file>

<file path=xl/sharedStrings.xml><?xml version="1.0" encoding="utf-8"?>
<sst xmlns="http://schemas.openxmlformats.org/spreadsheetml/2006/main" count="6857" uniqueCount="1317">
  <si>
    <t>種類</t>
    <rPh sb="0" eb="2">
      <t>シュルイ</t>
    </rPh>
    <phoneticPr fontId="1"/>
  </si>
  <si>
    <t>項目</t>
    <rPh sb="0" eb="2">
      <t>コウモク</t>
    </rPh>
    <phoneticPr fontId="1"/>
  </si>
  <si>
    <t>サービスコード</t>
    <phoneticPr fontId="1"/>
  </si>
  <si>
    <t>サービス内容略称</t>
    <rPh sb="7" eb="8">
      <t>ショウ</t>
    </rPh>
    <phoneticPr fontId="1"/>
  </si>
  <si>
    <t>算定項目</t>
    <rPh sb="2" eb="4">
      <t>コウモク</t>
    </rPh>
    <phoneticPr fontId="1"/>
  </si>
  <si>
    <t>中山間地域等における小規模事業所加算</t>
    <phoneticPr fontId="1"/>
  </si>
  <si>
    <t>特別地域加算</t>
    <phoneticPr fontId="1"/>
  </si>
  <si>
    <t>合成単位数</t>
    <rPh sb="0" eb="2">
      <t>ゴウセイ</t>
    </rPh>
    <rPh sb="2" eb="4">
      <t>タンイ</t>
    </rPh>
    <rPh sb="4" eb="5">
      <t>スウ</t>
    </rPh>
    <phoneticPr fontId="1"/>
  </si>
  <si>
    <t>算定単位</t>
    <rPh sb="0" eb="2">
      <t>サンテイ</t>
    </rPh>
    <rPh sb="2" eb="4">
      <t>タンイ</t>
    </rPh>
    <phoneticPr fontId="1"/>
  </si>
  <si>
    <t>１月につき</t>
    <rPh sb="1" eb="2">
      <t>ガツ</t>
    </rPh>
    <phoneticPr fontId="1"/>
  </si>
  <si>
    <t>１日につき</t>
    <rPh sb="1" eb="2">
      <t>ニチ</t>
    </rPh>
    <phoneticPr fontId="1"/>
  </si>
  <si>
    <t>１回につき</t>
    <rPh sb="1" eb="2">
      <t>カイ</t>
    </rPh>
    <phoneticPr fontId="1"/>
  </si>
  <si>
    <t>１月につき</t>
    <phoneticPr fontId="1"/>
  </si>
  <si>
    <t>１日につき</t>
    <phoneticPr fontId="1"/>
  </si>
  <si>
    <t>１回につき</t>
    <phoneticPr fontId="1"/>
  </si>
  <si>
    <t>所定単位数の15％加算</t>
    <rPh sb="0" eb="2">
      <t>ショテイ</t>
    </rPh>
    <rPh sb="2" eb="5">
      <t>タンイスウ</t>
    </rPh>
    <rPh sb="9" eb="11">
      <t>カサン</t>
    </rPh>
    <phoneticPr fontId="1"/>
  </si>
  <si>
    <t>所定単位数の10％加算</t>
    <rPh sb="0" eb="2">
      <t>ショテイ</t>
    </rPh>
    <rPh sb="2" eb="5">
      <t>タンイスウ</t>
    </rPh>
    <rPh sb="9" eb="11">
      <t>カサン</t>
    </rPh>
    <phoneticPr fontId="1"/>
  </si>
  <si>
    <t>所定単位数の5％加算</t>
    <rPh sb="0" eb="2">
      <t>ショテイ</t>
    </rPh>
    <rPh sb="2" eb="5">
      <t>タンイスウ</t>
    </rPh>
    <rPh sb="8" eb="10">
      <t>カサン</t>
    </rPh>
    <phoneticPr fontId="1"/>
  </si>
  <si>
    <t>200単位加算</t>
    <rPh sb="3" eb="5">
      <t>タンイ</t>
    </rPh>
    <rPh sb="5" eb="7">
      <t>カサン</t>
    </rPh>
    <phoneticPr fontId="1"/>
  </si>
  <si>
    <t>100単位加算</t>
    <rPh sb="3" eb="5">
      <t>タンイ</t>
    </rPh>
    <rPh sb="5" eb="7">
      <t>カサン</t>
    </rPh>
    <phoneticPr fontId="1"/>
  </si>
  <si>
    <t>定員超過の場合</t>
    <phoneticPr fontId="1"/>
  </si>
  <si>
    <t>看護・介護職員が欠員の場合</t>
    <phoneticPr fontId="1"/>
  </si>
  <si>
    <t>定員超過の場合
×70％</t>
    <rPh sb="0" eb="2">
      <t>テイイン</t>
    </rPh>
    <rPh sb="2" eb="4">
      <t>チョウカ</t>
    </rPh>
    <rPh sb="5" eb="7">
      <t>バアイ</t>
    </rPh>
    <phoneticPr fontId="1"/>
  </si>
  <si>
    <t>看護・介護職員が欠員の場合
×70％</t>
    <rPh sb="0" eb="2">
      <t>カンゴ</t>
    </rPh>
    <rPh sb="3" eb="5">
      <t>カイゴ</t>
    </rPh>
    <rPh sb="5" eb="7">
      <t>ショクイン</t>
    </rPh>
    <rPh sb="8" eb="10">
      <t>ケツイン</t>
    </rPh>
    <rPh sb="11" eb="13">
      <t>バアイ</t>
    </rPh>
    <phoneticPr fontId="1"/>
  </si>
  <si>
    <t>事業対象者・要支援１</t>
    <phoneticPr fontId="1"/>
  </si>
  <si>
    <t>事業対象者・要支援１
※１月の中で全部で４回まで</t>
    <phoneticPr fontId="1"/>
  </si>
  <si>
    <t>事業対象者・要支援２</t>
    <phoneticPr fontId="1"/>
  </si>
  <si>
    <t>事業対象者・要支援２
※１月の中で全部で５回から８回まで</t>
    <phoneticPr fontId="1"/>
  </si>
  <si>
    <t>中山間地域等に居住する者へのサービス提供加算</t>
    <rPh sb="18" eb="20">
      <t>テイキョウ</t>
    </rPh>
    <rPh sb="20" eb="22">
      <t>カサン</t>
    </rPh>
    <phoneticPr fontId="1"/>
  </si>
  <si>
    <t>所定単位数の５％加算</t>
    <rPh sb="0" eb="2">
      <t>ショテイ</t>
    </rPh>
    <rPh sb="2" eb="4">
      <t>タンイ</t>
    </rPh>
    <rPh sb="4" eb="5">
      <t>スウ</t>
    </rPh>
    <rPh sb="8" eb="10">
      <t>カサン</t>
    </rPh>
    <phoneticPr fontId="1"/>
  </si>
  <si>
    <t>事業対象者・要支援１</t>
    <phoneticPr fontId="1"/>
  </si>
  <si>
    <t>事業対象者・要支援２</t>
    <phoneticPr fontId="1"/>
  </si>
  <si>
    <t>事業対象者・要支援１</t>
    <phoneticPr fontId="1"/>
  </si>
  <si>
    <t>ホ　口腔機能向上加算</t>
    <rPh sb="8" eb="10">
      <t>カサン</t>
    </rPh>
    <phoneticPr fontId="1"/>
  </si>
  <si>
    <t>ヘ　選択的サービス複数実施加算</t>
    <phoneticPr fontId="1"/>
  </si>
  <si>
    <t>(1) 選択的サービス複数実施加算（Ⅰ）</t>
    <phoneticPr fontId="1"/>
  </si>
  <si>
    <t>(2) 選択的サービス複数実施加算（Ⅱ）</t>
    <phoneticPr fontId="1"/>
  </si>
  <si>
    <t>運動器機能向上及び栄養改善</t>
    <rPh sb="11" eb="13">
      <t>カイゼン</t>
    </rPh>
    <phoneticPr fontId="1"/>
  </si>
  <si>
    <t>運動器機能向上及び口腔機能向上</t>
    <rPh sb="13" eb="15">
      <t>コウジョウ</t>
    </rPh>
    <phoneticPr fontId="1"/>
  </si>
  <si>
    <t>栄養改善及び口腔機能向上</t>
    <phoneticPr fontId="1"/>
  </si>
  <si>
    <t>チ　サービス提供体制強化加算</t>
    <phoneticPr fontId="1"/>
  </si>
  <si>
    <t>(2) サービス提供体制強化加算（Ⅰ）ロ</t>
    <phoneticPr fontId="1"/>
  </si>
  <si>
    <t>(1) サービス提供体制強化加算（Ⅰ）イ</t>
    <phoneticPr fontId="1"/>
  </si>
  <si>
    <t>(3) サービス提供体制強化加算（Ⅱ）</t>
    <phoneticPr fontId="1"/>
  </si>
  <si>
    <t>事業対象者・要支援２</t>
    <phoneticPr fontId="1"/>
  </si>
  <si>
    <t>72単位</t>
    <rPh sb="2" eb="4">
      <t>タンイ</t>
    </rPh>
    <phoneticPr fontId="1"/>
  </si>
  <si>
    <t>144単位</t>
    <rPh sb="3" eb="5">
      <t>タンイ</t>
    </rPh>
    <phoneticPr fontId="1"/>
  </si>
  <si>
    <t>48単位</t>
    <rPh sb="2" eb="4">
      <t>タンイ</t>
    </rPh>
    <phoneticPr fontId="1"/>
  </si>
  <si>
    <t>96単位</t>
    <rPh sb="2" eb="4">
      <t>タンイ</t>
    </rPh>
    <phoneticPr fontId="1"/>
  </si>
  <si>
    <t>24単位</t>
    <rPh sb="2" eb="4">
      <t>タンイ</t>
    </rPh>
    <phoneticPr fontId="1"/>
  </si>
  <si>
    <t>リ 介護職員処遇改善加算</t>
    <phoneticPr fontId="1"/>
  </si>
  <si>
    <t>480単位加算</t>
    <phoneticPr fontId="1"/>
  </si>
  <si>
    <t>運動器機能向上、栄養改善及び口腔機能向上　　</t>
    <phoneticPr fontId="1"/>
  </si>
  <si>
    <t>700単位加算</t>
    <phoneticPr fontId="1"/>
  </si>
  <si>
    <t>ロ　生活機能向上グループ活動加算　　　　　　　　　　　　　　　　　　　　　　　　</t>
    <phoneticPr fontId="1"/>
  </si>
  <si>
    <t>ハ　運動器機能向上加算　　　　　　　　　　　　　　　　　　　　　　　　</t>
    <phoneticPr fontId="1"/>
  </si>
  <si>
    <t>ニ　栄養改善加算　　　　　　　　　　　　　　　　　　　　　　　　　　　　　</t>
    <phoneticPr fontId="1"/>
  </si>
  <si>
    <t>120単位加算</t>
    <phoneticPr fontId="1"/>
  </si>
  <si>
    <t>100単位加算</t>
    <phoneticPr fontId="1"/>
  </si>
  <si>
    <t>若年性認知症利用者受入加算　　　　　　　　　　　　　　　　　　　　　　　　　　　　</t>
    <rPh sb="11" eb="13">
      <t>カサン</t>
    </rPh>
    <phoneticPr fontId="1"/>
  </si>
  <si>
    <t>240単位加算</t>
    <phoneticPr fontId="1"/>
  </si>
  <si>
    <t>376単位減算</t>
    <phoneticPr fontId="1"/>
  </si>
  <si>
    <t>752単位減算</t>
    <phoneticPr fontId="1"/>
  </si>
  <si>
    <t>225単位加算</t>
    <phoneticPr fontId="1"/>
  </si>
  <si>
    <t>150単位加算</t>
    <phoneticPr fontId="1"/>
  </si>
  <si>
    <t>(1)介護職員処遇改善加算（Ⅰ） 　　　所定単位数の40/1000 加算</t>
    <rPh sb="34" eb="36">
      <t>カサン</t>
    </rPh>
    <phoneticPr fontId="1"/>
  </si>
  <si>
    <t>(2)介護職員処遇改善加算（Ⅱ） 　　　所定単位数の22/1000 加算</t>
    <rPh sb="34" eb="36">
      <t>カサン</t>
    </rPh>
    <phoneticPr fontId="1"/>
  </si>
  <si>
    <t>(3)介護職員処遇改善加算（Ⅲ） 　　(2)で算定した単位数の　90％加算</t>
    <phoneticPr fontId="1"/>
  </si>
  <si>
    <t>(4)介護職員処遇改善加算（Ⅳ）　　 (2)で算定した単位数の　80％加算</t>
    <rPh sb="35" eb="37">
      <t>カサン</t>
    </rPh>
    <phoneticPr fontId="1"/>
  </si>
  <si>
    <t>1,317単位</t>
    <rPh sb="5" eb="7">
      <t>タンイ</t>
    </rPh>
    <phoneticPr fontId="1"/>
  </si>
  <si>
    <t>A2</t>
    <phoneticPr fontId="1"/>
  </si>
  <si>
    <t>Ａ6</t>
    <phoneticPr fontId="1"/>
  </si>
  <si>
    <t>0単位</t>
    <phoneticPr fontId="1"/>
  </si>
  <si>
    <t>-</t>
    <phoneticPr fontId="1"/>
  </si>
  <si>
    <t>0単位</t>
    <phoneticPr fontId="1"/>
  </si>
  <si>
    <t>定員超過の場合</t>
    <phoneticPr fontId="1"/>
  </si>
  <si>
    <t>1,317単位</t>
    <phoneticPr fontId="1"/>
  </si>
  <si>
    <t>43単位</t>
    <phoneticPr fontId="1"/>
  </si>
  <si>
    <t>43単位</t>
    <phoneticPr fontId="1"/>
  </si>
  <si>
    <t>2,701単位</t>
    <phoneticPr fontId="1"/>
  </si>
  <si>
    <t>2,701単位</t>
    <phoneticPr fontId="1"/>
  </si>
  <si>
    <t>89単位</t>
    <phoneticPr fontId="1"/>
  </si>
  <si>
    <t>A６　通所型サービス（独自）サービスコード表（緩和した基準によるサービス）</t>
    <rPh sb="3" eb="5">
      <t>ツウショ</t>
    </rPh>
    <rPh sb="11" eb="13">
      <t>ドクジ</t>
    </rPh>
    <phoneticPr fontId="1"/>
  </si>
  <si>
    <t>イ　通所型サービス費
（独自）</t>
    <rPh sb="12" eb="14">
      <t>ドクジ</t>
    </rPh>
    <phoneticPr fontId="1"/>
  </si>
  <si>
    <t>事業所と同一建物に居住する者又は同一建物から利用する者に通所型サービス（独自）を行う場合</t>
    <rPh sb="36" eb="38">
      <t>ドクジ</t>
    </rPh>
    <phoneticPr fontId="1"/>
  </si>
  <si>
    <t>訪問型独自サービス特別地域加算</t>
    <phoneticPr fontId="1"/>
  </si>
  <si>
    <t>訪問型独自サービス特別地域加算日割</t>
    <phoneticPr fontId="1"/>
  </si>
  <si>
    <t>訪問型独自サービス小規模事業所加算</t>
    <phoneticPr fontId="1"/>
  </si>
  <si>
    <t>訪問型独自サービス小規模事業所加算日割</t>
    <phoneticPr fontId="1"/>
  </si>
  <si>
    <t>訪問型独自サービス中山間地域等提供加算</t>
    <rPh sb="18" eb="19">
      <t>サン</t>
    </rPh>
    <phoneticPr fontId="1"/>
  </si>
  <si>
    <t>訪問型独自サービス中山間地域等加算日割</t>
    <phoneticPr fontId="1"/>
  </si>
  <si>
    <t>訪問型独自サービスⅠ／２日割</t>
    <rPh sb="12" eb="14">
      <t>ヒワ</t>
    </rPh>
    <phoneticPr fontId="1"/>
  </si>
  <si>
    <t>訪問型独自サービスⅡ／２</t>
    <phoneticPr fontId="1"/>
  </si>
  <si>
    <t>訪問型独自サービスⅡ／２日割</t>
    <phoneticPr fontId="1"/>
  </si>
  <si>
    <t>訪問型独自サービスⅢ／２</t>
    <phoneticPr fontId="1"/>
  </si>
  <si>
    <t>訪問型独自サービスⅢ／２日割</t>
    <phoneticPr fontId="1"/>
  </si>
  <si>
    <t>通所型独自サービス１</t>
    <rPh sb="3" eb="5">
      <t>ドクジ</t>
    </rPh>
    <phoneticPr fontId="1"/>
  </si>
  <si>
    <t>通所型独自サービス１日割</t>
    <rPh sb="11" eb="12">
      <t>ワリ</t>
    </rPh>
    <phoneticPr fontId="1"/>
  </si>
  <si>
    <t>通所型独自サービス２</t>
    <phoneticPr fontId="1"/>
  </si>
  <si>
    <t>通所型独自サービス２日割</t>
    <phoneticPr fontId="1"/>
  </si>
  <si>
    <t>通所型独自サービス１回数</t>
    <rPh sb="11" eb="12">
      <t>カズ</t>
    </rPh>
    <phoneticPr fontId="1"/>
  </si>
  <si>
    <t>通所型独自サービス２回数</t>
    <phoneticPr fontId="1"/>
  </si>
  <si>
    <t>通所型独自サービス中山間地域等提供加算</t>
    <rPh sb="17" eb="19">
      <t>カサン</t>
    </rPh>
    <phoneticPr fontId="1"/>
  </si>
  <si>
    <t>通所型独自サービス中山間地域等加算日割</t>
    <rPh sb="17" eb="19">
      <t>ヒワ</t>
    </rPh>
    <phoneticPr fontId="1"/>
  </si>
  <si>
    <t>通所型独自サービス中山間地域等加算回数</t>
    <phoneticPr fontId="1"/>
  </si>
  <si>
    <t>通所型独自サービス若年性認知症受入加算</t>
    <phoneticPr fontId="1"/>
  </si>
  <si>
    <t>通所型独自サービス同一建物減算１</t>
    <phoneticPr fontId="1"/>
  </si>
  <si>
    <t>通所型独自サービス同一建物減算２</t>
    <phoneticPr fontId="1"/>
  </si>
  <si>
    <t>通所型独自生活向上グループ活動加算</t>
    <phoneticPr fontId="1"/>
  </si>
  <si>
    <t>通所型独自サービス運動器機能向上加算</t>
    <phoneticPr fontId="1"/>
  </si>
  <si>
    <t>通所型独自サービス栄養改善加算</t>
    <phoneticPr fontId="1"/>
  </si>
  <si>
    <t>通所型独自サービス口腔機能向上加算</t>
    <phoneticPr fontId="1"/>
  </si>
  <si>
    <t>通所型独自複数サービス実施加算Ⅰ１</t>
    <phoneticPr fontId="1"/>
  </si>
  <si>
    <t>通所型独自複数サービス実施加算Ⅰ2</t>
    <phoneticPr fontId="1"/>
  </si>
  <si>
    <t>通所型独自複数サービス実施加算Ⅰ3</t>
    <phoneticPr fontId="1"/>
  </si>
  <si>
    <t>通所型独自複数サービス実施加算Ⅱ</t>
    <phoneticPr fontId="1"/>
  </si>
  <si>
    <t>通所型独自サービス事業所評価加算</t>
    <phoneticPr fontId="1"/>
  </si>
  <si>
    <t>通所型独自サービス提供体制加算Ⅰ１１</t>
    <phoneticPr fontId="1"/>
  </si>
  <si>
    <t>通所型独自サービス提供体制加算Ⅰ１２</t>
    <phoneticPr fontId="1"/>
  </si>
  <si>
    <t>通所型独自サービス提供体制加算Ⅰ２１</t>
    <phoneticPr fontId="1"/>
  </si>
  <si>
    <t>通所型独自サービス提供体制加算Ⅰ２２</t>
    <phoneticPr fontId="1"/>
  </si>
  <si>
    <t>通所型独自サービス提供体制加算Ⅱ１</t>
    <phoneticPr fontId="1"/>
  </si>
  <si>
    <t>通所型独自サービス提供体制加算Ⅱ２</t>
    <phoneticPr fontId="1"/>
  </si>
  <si>
    <t>通所型独自サービス処遇改善加算Ⅰ</t>
    <phoneticPr fontId="1"/>
  </si>
  <si>
    <t>通所型独自サービス処遇改善加算Ⅱ</t>
    <phoneticPr fontId="1"/>
  </si>
  <si>
    <t>通所型独自サービス処遇改善加算Ⅲ</t>
    <phoneticPr fontId="1"/>
  </si>
  <si>
    <t>通所型独自サービス処遇改善加算Ⅳ</t>
    <phoneticPr fontId="1"/>
  </si>
  <si>
    <t>通所型独自サービス１・定超</t>
    <rPh sb="12" eb="13">
      <t>コ</t>
    </rPh>
    <phoneticPr fontId="1"/>
  </si>
  <si>
    <t>通所型独自サービス１日割・定超</t>
    <phoneticPr fontId="1"/>
  </si>
  <si>
    <t>通所型独自サービス２・定超</t>
    <phoneticPr fontId="1"/>
  </si>
  <si>
    <t>通所型独自サービス２日割・定超</t>
    <phoneticPr fontId="1"/>
  </si>
  <si>
    <t>通所型独自サービス１回数・定超</t>
    <phoneticPr fontId="1"/>
  </si>
  <si>
    <t>通所型独自サービス２回数・定超</t>
    <phoneticPr fontId="1"/>
  </si>
  <si>
    <t>通所型独自サービス１・人欠</t>
    <rPh sb="11" eb="12">
      <t>ヒト</t>
    </rPh>
    <rPh sb="12" eb="13">
      <t>ケツ</t>
    </rPh>
    <phoneticPr fontId="1"/>
  </si>
  <si>
    <t>通所型独自サービス１日割・人欠</t>
    <phoneticPr fontId="1"/>
  </si>
  <si>
    <t>通所型独自サービス２・人欠</t>
    <phoneticPr fontId="1"/>
  </si>
  <si>
    <t>通所型独自サービス２日割・人欠</t>
    <phoneticPr fontId="1"/>
  </si>
  <si>
    <t>通所型独自サービス１回数・人欠</t>
    <phoneticPr fontId="1"/>
  </si>
  <si>
    <t>通所型独自サービス２回数・人欠</t>
    <phoneticPr fontId="1"/>
  </si>
  <si>
    <t>ト　事業所評価加算</t>
    <phoneticPr fontId="1"/>
  </si>
  <si>
    <t>定員超過の場合×70％</t>
    <rPh sb="0" eb="2">
      <t>テイイン</t>
    </rPh>
    <rPh sb="2" eb="4">
      <t>チョウカ</t>
    </rPh>
    <rPh sb="5" eb="7">
      <t>バアイ</t>
    </rPh>
    <phoneticPr fontId="1"/>
  </si>
  <si>
    <t>看護・介護職員が欠員の場合×70％</t>
    <rPh sb="0" eb="2">
      <t>カンゴ</t>
    </rPh>
    <rPh sb="3" eb="5">
      <t>カイゴ</t>
    </rPh>
    <rPh sb="5" eb="7">
      <t>ショクイン</t>
    </rPh>
    <rPh sb="8" eb="10">
      <t>ケツイン</t>
    </rPh>
    <rPh sb="11" eb="13">
      <t>バアイ</t>
    </rPh>
    <phoneticPr fontId="1"/>
  </si>
  <si>
    <t>ＡＦ</t>
    <phoneticPr fontId="1"/>
  </si>
  <si>
    <t>介護予防ケア初回加算</t>
    <rPh sb="0" eb="2">
      <t>カイゴ</t>
    </rPh>
    <rPh sb="2" eb="4">
      <t>ヨボウ</t>
    </rPh>
    <rPh sb="6" eb="8">
      <t>ショカイ</t>
    </rPh>
    <rPh sb="8" eb="10">
      <t>カサン</t>
    </rPh>
    <phoneticPr fontId="1"/>
  </si>
  <si>
    <t>訪問型独自サービスⅠ／２</t>
    <rPh sb="3" eb="5">
      <t>ドクジ</t>
    </rPh>
    <phoneticPr fontId="1"/>
  </si>
  <si>
    <t>訪問型独自サービス初回加算</t>
    <phoneticPr fontId="1"/>
  </si>
  <si>
    <t>A2</t>
  </si>
  <si>
    <t>介護予防ケアマネジメントA</t>
    <rPh sb="0" eb="2">
      <t>カイゴ</t>
    </rPh>
    <rPh sb="2" eb="4">
      <t>ヨボウ</t>
    </rPh>
    <phoneticPr fontId="1"/>
  </si>
  <si>
    <t>介護予防ケアマネジメントB</t>
    <rPh sb="0" eb="2">
      <t>カイゴ</t>
    </rPh>
    <rPh sb="2" eb="4">
      <t>ヨボウ</t>
    </rPh>
    <phoneticPr fontId="1"/>
  </si>
  <si>
    <t>介護予防ケアマネジメントC</t>
    <rPh sb="0" eb="2">
      <t>カイゴ</t>
    </rPh>
    <rPh sb="2" eb="4">
      <t>ヨボウ</t>
    </rPh>
    <phoneticPr fontId="1"/>
  </si>
  <si>
    <t>富士市介護予防・日常生活支援総合事業　　★訪問型サービス（介護予防訪問介護相当）サービスコード表</t>
    <rPh sb="21" eb="23">
      <t>ホウモン</t>
    </rPh>
    <rPh sb="29" eb="30">
      <t>カイ</t>
    </rPh>
    <rPh sb="30" eb="31">
      <t>ゴ</t>
    </rPh>
    <rPh sb="31" eb="33">
      <t>ヨボウ</t>
    </rPh>
    <rPh sb="33" eb="35">
      <t>ホウモン</t>
    </rPh>
    <rPh sb="35" eb="37">
      <t>カイゴ</t>
    </rPh>
    <rPh sb="37" eb="39">
      <t>ソウトウ</t>
    </rPh>
    <phoneticPr fontId="1"/>
  </si>
  <si>
    <t>富士市介護予防・日常生活支援総合事業　　★訪問型サービス（健康づくりヘルパー）サービスコード表</t>
    <rPh sb="29" eb="31">
      <t>ケンコウ</t>
    </rPh>
    <phoneticPr fontId="1"/>
  </si>
  <si>
    <t>富士市介護予防・日常生活支援総合事業　　★通所型サービス（介護予防通所介護相当）サービスコード表</t>
    <rPh sb="21" eb="23">
      <t>ツウショ</t>
    </rPh>
    <rPh sb="23" eb="24">
      <t>カタ</t>
    </rPh>
    <rPh sb="29" eb="30">
      <t>カイ</t>
    </rPh>
    <rPh sb="30" eb="31">
      <t>ゴ</t>
    </rPh>
    <rPh sb="31" eb="33">
      <t>ヨボウ</t>
    </rPh>
    <rPh sb="33" eb="35">
      <t>ツウショ</t>
    </rPh>
    <rPh sb="35" eb="36">
      <t>カイ</t>
    </rPh>
    <rPh sb="36" eb="37">
      <t>ゴ</t>
    </rPh>
    <rPh sb="37" eb="39">
      <t>ソウトウ</t>
    </rPh>
    <rPh sb="47" eb="48">
      <t>ヒョウ</t>
    </rPh>
    <phoneticPr fontId="1"/>
  </si>
  <si>
    <t>富士市介護予防・日常生活支援総合事業　　★介護予防ケアマネジメントサービスコード表</t>
    <rPh sb="21" eb="23">
      <t>カイゴ</t>
    </rPh>
    <rPh sb="23" eb="25">
      <t>ヨボウ</t>
    </rPh>
    <rPh sb="40" eb="41">
      <t>ヒョウ</t>
    </rPh>
    <phoneticPr fontId="1"/>
  </si>
  <si>
    <t>訪問型独自サービス生活機能向上連携加算Ⅰ</t>
    <rPh sb="15" eb="17">
      <t>レンケイ</t>
    </rPh>
    <phoneticPr fontId="1"/>
  </si>
  <si>
    <t>訪問型独自サービス処遇改善加算Ⅲ</t>
    <rPh sb="3" eb="5">
      <t>ドクジ</t>
    </rPh>
    <phoneticPr fontId="1"/>
  </si>
  <si>
    <t>5単位加算</t>
    <phoneticPr fontId="1"/>
  </si>
  <si>
    <t>1回につき</t>
    <rPh sb="1" eb="2">
      <t>カイ</t>
    </rPh>
    <phoneticPr fontId="2"/>
  </si>
  <si>
    <t>(1)生活機能向上連携加算Ⅰ</t>
    <rPh sb="9" eb="11">
      <t>レンケイ</t>
    </rPh>
    <phoneticPr fontId="1"/>
  </si>
  <si>
    <t>(2)生活機能向上連携加算Ⅱ</t>
    <rPh sb="9" eb="11">
      <t>レンケイ</t>
    </rPh>
    <phoneticPr fontId="1"/>
  </si>
  <si>
    <t>富士市介護予防・日常生活支援総合事業　　★通所型独自サービス（介護予防通所介護相当）サービスコード表</t>
    <rPh sb="31" eb="32">
      <t>カイ</t>
    </rPh>
    <rPh sb="32" eb="33">
      <t>ゴ</t>
    </rPh>
    <rPh sb="33" eb="35">
      <t>ヨボウ</t>
    </rPh>
    <rPh sb="35" eb="37">
      <t>ツウショ</t>
    </rPh>
    <rPh sb="37" eb="38">
      <t>カイ</t>
    </rPh>
    <rPh sb="38" eb="39">
      <t>ゴ</t>
    </rPh>
    <rPh sb="39" eb="41">
      <t>ソウトウ</t>
    </rPh>
    <rPh sb="49" eb="50">
      <t>ヒョウ</t>
    </rPh>
    <phoneticPr fontId="1"/>
  </si>
  <si>
    <t>給付率70％</t>
    <rPh sb="0" eb="2">
      <t>キュウフ</t>
    </rPh>
    <rPh sb="2" eb="3">
      <t>リツ</t>
    </rPh>
    <phoneticPr fontId="1"/>
  </si>
  <si>
    <t>イ　通所型独自サービス費
（独自）</t>
    <rPh sb="14" eb="16">
      <t>ドクジ</t>
    </rPh>
    <phoneticPr fontId="1"/>
  </si>
  <si>
    <t>1回につき</t>
    <rPh sb="1" eb="2">
      <t>カイ</t>
    </rPh>
    <phoneticPr fontId="1"/>
  </si>
  <si>
    <t>給付率７０％</t>
    <rPh sb="0" eb="2">
      <t>キュウフ</t>
    </rPh>
    <rPh sb="2" eb="3">
      <t>リツ</t>
    </rPh>
    <phoneticPr fontId="1"/>
  </si>
  <si>
    <t>1月につき</t>
    <rPh sb="1" eb="2">
      <t>ツキ</t>
    </rPh>
    <phoneticPr fontId="1"/>
  </si>
  <si>
    <t>委託連携加算</t>
    <rPh sb="0" eb="2">
      <t>イタク</t>
    </rPh>
    <rPh sb="2" eb="4">
      <t>レンケイ</t>
    </rPh>
    <rPh sb="4" eb="6">
      <t>カサン</t>
    </rPh>
    <phoneticPr fontId="1"/>
  </si>
  <si>
    <t>１月につき</t>
  </si>
  <si>
    <t>通所型独自サービス栄養アセスメント加算</t>
    <phoneticPr fontId="2"/>
  </si>
  <si>
    <t>ニ　若年性認知症利用者受入加算　　　　　　　　　　　　　　　　　　　　　　　　　　　　</t>
    <rPh sb="13" eb="15">
      <t>カサン</t>
    </rPh>
    <phoneticPr fontId="1"/>
  </si>
  <si>
    <t>ホ　栄養アセスメント加算</t>
    <rPh sb="2" eb="4">
      <t>エイヨウ</t>
    </rPh>
    <rPh sb="10" eb="12">
      <t>カサン</t>
    </rPh>
    <phoneticPr fontId="1"/>
  </si>
  <si>
    <t>ヘ　栄養改善加算　　　　　　　　　　　　　　　　　　　　　　　　　　　　　</t>
    <phoneticPr fontId="1"/>
  </si>
  <si>
    <t>50単位加算</t>
    <phoneticPr fontId="2"/>
  </si>
  <si>
    <t>200単位加算</t>
    <phoneticPr fontId="1"/>
  </si>
  <si>
    <t>通所型独自サービス栄養改善加算</t>
    <phoneticPr fontId="1"/>
  </si>
  <si>
    <t>通所型独自サービス口腔機能向上加算Ⅰ</t>
    <phoneticPr fontId="1"/>
  </si>
  <si>
    <t>通所型独自サービス口腔機能向上加算Ⅱ</t>
    <phoneticPr fontId="1"/>
  </si>
  <si>
    <t>160単位加算</t>
    <phoneticPr fontId="2"/>
  </si>
  <si>
    <t>(1) 口腔機能向上加算（Ⅰ）</t>
  </si>
  <si>
    <t>(2) 口腔機能向上加算（Ⅱ）</t>
    <phoneticPr fontId="2"/>
  </si>
  <si>
    <t>(1) サービス提供体制強化加算（Ⅰ）</t>
    <phoneticPr fontId="1"/>
  </si>
  <si>
    <t>(2) サービス提供体制強化加算（Ⅱ）</t>
    <phoneticPr fontId="1"/>
  </si>
  <si>
    <t>88単位</t>
    <rPh sb="2" eb="4">
      <t>タンイ</t>
    </rPh>
    <phoneticPr fontId="1"/>
  </si>
  <si>
    <t>176単位</t>
    <rPh sb="3" eb="5">
      <t>タンイ</t>
    </rPh>
    <phoneticPr fontId="1"/>
  </si>
  <si>
    <t>通所型独自サービス提供体制加算Ⅲ１</t>
    <phoneticPr fontId="2"/>
  </si>
  <si>
    <t>通所型独自サービス提供体制加算Ⅲ２</t>
    <phoneticPr fontId="2"/>
  </si>
  <si>
    <t>通所型独自サービス提供体制加算Ⅰ１</t>
    <phoneticPr fontId="1"/>
  </si>
  <si>
    <t>通所型独自サービス提供体制加算Ⅰ２</t>
    <phoneticPr fontId="1"/>
  </si>
  <si>
    <t>通所型独自サービス生活機能向上連携加算Ⅰ</t>
    <rPh sb="0" eb="2">
      <t>ツウショ</t>
    </rPh>
    <rPh sb="15" eb="17">
      <t>レンケイ</t>
    </rPh>
    <phoneticPr fontId="1"/>
  </si>
  <si>
    <t>(3) サービス提供体制強化加算（Ⅲ）</t>
    <phoneticPr fontId="2"/>
  </si>
  <si>
    <t xml:space="preserve">(1) 生活機能向上連携加算（Ⅰ）（３月に１回を限度） </t>
    <phoneticPr fontId="2"/>
  </si>
  <si>
    <t>(2) 生活機能向上連携加算（Ⅱ）</t>
    <phoneticPr fontId="2"/>
  </si>
  <si>
    <t>通所型独自サービス栄養スクリーニング加算Ⅰ</t>
    <rPh sb="18" eb="20">
      <t>カサン</t>
    </rPh>
    <phoneticPr fontId="1"/>
  </si>
  <si>
    <t>通所型独自サービス栄養スクリーニング加算Ⅱ</t>
    <rPh sb="18" eb="20">
      <t>カサン</t>
    </rPh>
    <phoneticPr fontId="1"/>
  </si>
  <si>
    <t>(2) 口腔・栄養スクリーニング加算（Ⅱ）（６月に１回を限度）</t>
  </si>
  <si>
    <t>20単位加算</t>
    <phoneticPr fontId="1"/>
  </si>
  <si>
    <t>40単位加算</t>
    <phoneticPr fontId="2"/>
  </si>
  <si>
    <t>(2) 口腔機能向上加算（Ⅱ）</t>
    <phoneticPr fontId="4"/>
  </si>
  <si>
    <t>(1)  サービス提供体制強化加算（Ⅰ）</t>
    <phoneticPr fontId="1"/>
  </si>
  <si>
    <t>通所型独自サービス提供体制加算Ⅲ１</t>
    <phoneticPr fontId="1"/>
  </si>
  <si>
    <t>(1) 口腔・栄養スクリーニング加算（Ⅰ）（６月に１回を限度）</t>
    <phoneticPr fontId="2"/>
  </si>
  <si>
    <t>通所型独自サービス科学的介護推進体制加算</t>
    <phoneticPr fontId="2"/>
  </si>
  <si>
    <t>１月につき</t>
    <phoneticPr fontId="4"/>
  </si>
  <si>
    <t>所定単位数の10％減算</t>
    <rPh sb="0" eb="2">
      <t>ショテイ</t>
    </rPh>
    <rPh sb="2" eb="4">
      <t>タンイ</t>
    </rPh>
    <rPh sb="4" eb="5">
      <t>スウ</t>
    </rPh>
    <rPh sb="9" eb="11">
      <t>ゲンサン</t>
    </rPh>
    <phoneticPr fontId="5"/>
  </si>
  <si>
    <t>通所型独自サービス栄養アセスメント加算</t>
    <phoneticPr fontId="1"/>
  </si>
  <si>
    <t>(3) サービス提供体制強化加算（Ⅲ）</t>
    <phoneticPr fontId="1"/>
  </si>
  <si>
    <t>通所型独自サービス科学的介護推進体制加算</t>
    <phoneticPr fontId="4"/>
  </si>
  <si>
    <t>へ　栄養改善加算</t>
    <phoneticPr fontId="1"/>
  </si>
  <si>
    <t>ニ　若年性認知症利用者受入加算</t>
    <rPh sb="13" eb="15">
      <t>カサン</t>
    </rPh>
    <phoneticPr fontId="1"/>
  </si>
  <si>
    <t>中山間地域等に居住する者へのサービス提供加算</t>
    <phoneticPr fontId="1"/>
  </si>
  <si>
    <t>A6</t>
  </si>
  <si>
    <t>A6</t>
    <phoneticPr fontId="1"/>
  </si>
  <si>
    <t>通所型独自サービス提供体制加算Ⅲ２</t>
    <phoneticPr fontId="1"/>
  </si>
  <si>
    <t>給付率６０％（現役並み所得者の給付額の減額）</t>
    <phoneticPr fontId="1"/>
  </si>
  <si>
    <t>訪問型独自サービス生活機能向上連携加算Ⅱ</t>
    <rPh sb="15" eb="17">
      <t>レンケイ</t>
    </rPh>
    <phoneticPr fontId="1"/>
  </si>
  <si>
    <t>１日につき</t>
    <rPh sb="1" eb="2">
      <t>ニチ</t>
    </rPh>
    <phoneticPr fontId="4"/>
  </si>
  <si>
    <t>訪問型独自サービス口腔連携強化加算</t>
    <phoneticPr fontId="1"/>
  </si>
  <si>
    <t>50単位加算</t>
    <rPh sb="2" eb="4">
      <t>タンイ</t>
    </rPh>
    <rPh sb="4" eb="6">
      <t>カサン</t>
    </rPh>
    <phoneticPr fontId="5"/>
  </si>
  <si>
    <t>高齢者虐待防止措置未実施減算</t>
    <phoneticPr fontId="1"/>
  </si>
  <si>
    <t>12単位減算</t>
    <rPh sb="2" eb="4">
      <t>タンイ</t>
    </rPh>
    <rPh sb="4" eb="6">
      <t>ゲンサン</t>
    </rPh>
    <phoneticPr fontId="5"/>
  </si>
  <si>
    <t>1単位減算</t>
    <rPh sb="1" eb="3">
      <t>タンイ</t>
    </rPh>
    <rPh sb="3" eb="5">
      <t>ゲンサン</t>
    </rPh>
    <phoneticPr fontId="5"/>
  </si>
  <si>
    <t>23単位減算</t>
    <rPh sb="2" eb="4">
      <t>タンイ</t>
    </rPh>
    <rPh sb="4" eb="6">
      <t>ゲンサン</t>
    </rPh>
    <phoneticPr fontId="5"/>
  </si>
  <si>
    <t>37単位減算</t>
    <rPh sb="2" eb="4">
      <t>タンイ</t>
    </rPh>
    <rPh sb="4" eb="6">
      <t>ゲンサン</t>
    </rPh>
    <phoneticPr fontId="5"/>
  </si>
  <si>
    <t>39単位</t>
    <rPh sb="2" eb="4">
      <t>タンイ</t>
    </rPh>
    <phoneticPr fontId="5"/>
  </si>
  <si>
    <t>77単位</t>
    <rPh sb="2" eb="4">
      <t>タンイ</t>
    </rPh>
    <phoneticPr fontId="5"/>
  </si>
  <si>
    <t>123単位</t>
    <rPh sb="3" eb="5">
      <t>タンイ</t>
    </rPh>
    <phoneticPr fontId="5"/>
  </si>
  <si>
    <t>C211</t>
    <phoneticPr fontId="5"/>
  </si>
  <si>
    <t>C220</t>
    <phoneticPr fontId="5"/>
  </si>
  <si>
    <t>C212</t>
    <phoneticPr fontId="5"/>
  </si>
  <si>
    <t>C213</t>
  </si>
  <si>
    <t>C214</t>
  </si>
  <si>
    <t>C215</t>
  </si>
  <si>
    <t>事業所と同一建物の利用者又はこれ以外の同一建物の利用者20人以上にサービスを行う場合</t>
    <phoneticPr fontId="5"/>
  </si>
  <si>
    <t>同一の建物等に居住する利用者の割合が100分の90以上の場合</t>
    <phoneticPr fontId="5"/>
  </si>
  <si>
    <t>所定単位数の12％減算</t>
    <rPh sb="0" eb="2">
      <t>ショテイ</t>
    </rPh>
    <rPh sb="2" eb="4">
      <t>タンイ</t>
    </rPh>
    <rPh sb="4" eb="5">
      <t>スウ</t>
    </rPh>
    <rPh sb="9" eb="11">
      <t>ゲンサン</t>
    </rPh>
    <phoneticPr fontId="5"/>
  </si>
  <si>
    <t>所定単位数の15％減算</t>
    <rPh sb="0" eb="2">
      <t>ショテイ</t>
    </rPh>
    <rPh sb="2" eb="4">
      <t>タンイ</t>
    </rPh>
    <rPh sb="4" eb="5">
      <t>スウ</t>
    </rPh>
    <rPh sb="9" eb="11">
      <t>ゲンサン</t>
    </rPh>
    <phoneticPr fontId="5"/>
  </si>
  <si>
    <t>事業所と同一建物の利用者等にサービスを行う場合</t>
    <phoneticPr fontId="5"/>
  </si>
  <si>
    <t>イ　１週当たりの標準的な回数を定める場合</t>
    <phoneticPr fontId="1"/>
  </si>
  <si>
    <t>(1)１週に１回程度の場合</t>
    <rPh sb="11" eb="13">
      <t>バアイ</t>
    </rPh>
    <phoneticPr fontId="1"/>
  </si>
  <si>
    <t>(3)１週に２回を超える程度の場合</t>
    <rPh sb="15" eb="17">
      <t>バアイ</t>
    </rPh>
    <phoneticPr fontId="1"/>
  </si>
  <si>
    <t>(2)１週に２回程度の場合</t>
    <rPh sb="11" eb="13">
      <t>バアイ</t>
    </rPh>
    <phoneticPr fontId="1"/>
  </si>
  <si>
    <t>１月につき</t>
    <phoneticPr fontId="5"/>
  </si>
  <si>
    <t>(1)１週に１回程度の場合
　　823単位</t>
    <rPh sb="19" eb="21">
      <t>タンイ</t>
    </rPh>
    <phoneticPr fontId="1"/>
  </si>
  <si>
    <t>日割の場合　　　　　　　÷30.4日　　　　　　　　　　　　　　　27単位</t>
    <rPh sb="35" eb="37">
      <t>タンイ</t>
    </rPh>
    <phoneticPr fontId="3"/>
  </si>
  <si>
    <t>日割の場合　　　　　　　÷30.4日　　　　　　　　　　　　　　　54単位</t>
    <rPh sb="35" eb="37">
      <t>タンイ</t>
    </rPh>
    <phoneticPr fontId="3"/>
  </si>
  <si>
    <t>日割の場合　　　　　　　÷30.4日　　　　　　　　　　　　　　　86単位</t>
    <rPh sb="35" eb="37">
      <t>タンイ</t>
    </rPh>
    <phoneticPr fontId="3"/>
  </si>
  <si>
    <t>1,798単位</t>
    <phoneticPr fontId="2"/>
  </si>
  <si>
    <t>1,176単位</t>
    <phoneticPr fontId="5"/>
  </si>
  <si>
    <t>2,349単位</t>
    <phoneticPr fontId="5"/>
  </si>
  <si>
    <t>3,727単位</t>
    <phoneticPr fontId="5"/>
  </si>
  <si>
    <t>(2)１週に２回程度の場合
　　1,644単位</t>
    <rPh sb="21" eb="23">
      <t>タンイ</t>
    </rPh>
    <phoneticPr fontId="1"/>
  </si>
  <si>
    <t>(3)１週に２回を超える程度の場合
　　2,609単位</t>
    <rPh sb="25" eb="27">
      <t>タンイ</t>
    </rPh>
    <phoneticPr fontId="1"/>
  </si>
  <si>
    <t>事業対象者・要支援１</t>
    <rPh sb="0" eb="2">
      <t>ジギョウ</t>
    </rPh>
    <rPh sb="2" eb="4">
      <t>タイショウ</t>
    </rPh>
    <rPh sb="4" eb="5">
      <t>シャ</t>
    </rPh>
    <rPh sb="6" eb="9">
      <t>ヨウシエン</t>
    </rPh>
    <phoneticPr fontId="1"/>
  </si>
  <si>
    <t>3,621単位</t>
    <rPh sb="5" eb="7">
      <t>タンイ</t>
    </rPh>
    <phoneticPr fontId="2"/>
  </si>
  <si>
    <t>59単位</t>
    <rPh sb="2" eb="4">
      <t>タンイ</t>
    </rPh>
    <phoneticPr fontId="2"/>
  </si>
  <si>
    <t>119単位</t>
    <rPh sb="3" eb="5">
      <t>タンイ</t>
    </rPh>
    <phoneticPr fontId="2"/>
  </si>
  <si>
    <t>高齢者虐待防止措置未実施減算</t>
    <phoneticPr fontId="2"/>
  </si>
  <si>
    <t>18単位減算</t>
    <rPh sb="2" eb="4">
      <t>タンイ</t>
    </rPh>
    <rPh sb="4" eb="6">
      <t>ゲンサン</t>
    </rPh>
    <phoneticPr fontId="2"/>
  </si>
  <si>
    <t>1単位減算</t>
    <rPh sb="1" eb="3">
      <t>タンイ</t>
    </rPh>
    <rPh sb="3" eb="5">
      <t>ゲンサン</t>
    </rPh>
    <phoneticPr fontId="2"/>
  </si>
  <si>
    <t>36単位減算</t>
    <rPh sb="2" eb="4">
      <t>タンイ</t>
    </rPh>
    <rPh sb="4" eb="6">
      <t>ゲンサン</t>
    </rPh>
    <phoneticPr fontId="2"/>
  </si>
  <si>
    <t>C211</t>
    <phoneticPr fontId="2"/>
  </si>
  <si>
    <t>C212</t>
    <phoneticPr fontId="2"/>
  </si>
  <si>
    <t>C213</t>
    <phoneticPr fontId="2"/>
  </si>
  <si>
    <t>C214</t>
    <phoneticPr fontId="2"/>
  </si>
  <si>
    <t>D211</t>
    <phoneticPr fontId="2"/>
  </si>
  <si>
    <t>D212</t>
    <phoneticPr fontId="2"/>
  </si>
  <si>
    <t>D213</t>
  </si>
  <si>
    <t>D214</t>
  </si>
  <si>
    <t>所定単位数の5％加算</t>
    <rPh sb="0" eb="2">
      <t>ショテイ</t>
    </rPh>
    <rPh sb="2" eb="4">
      <t>タンイ</t>
    </rPh>
    <rPh sb="4" eb="5">
      <t>スウ</t>
    </rPh>
    <rPh sb="8" eb="10">
      <t>カサン</t>
    </rPh>
    <phoneticPr fontId="1"/>
  </si>
  <si>
    <t>(1)１週に１回程度の場合</t>
    <phoneticPr fontId="1"/>
  </si>
  <si>
    <t>(1)１週に１回程度の場合
日割の場合</t>
    <rPh sb="14" eb="16">
      <t>ヒワ</t>
    </rPh>
    <rPh sb="17" eb="19">
      <t>バアイ</t>
    </rPh>
    <phoneticPr fontId="1"/>
  </si>
  <si>
    <t>(2)１週に２回程度の場合</t>
    <phoneticPr fontId="1"/>
  </si>
  <si>
    <t>(2)１週に２回程度の場合
日割の場合</t>
    <rPh sb="14" eb="16">
      <t>ヒワ</t>
    </rPh>
    <rPh sb="17" eb="19">
      <t>バアイ</t>
    </rPh>
    <phoneticPr fontId="1"/>
  </si>
  <si>
    <t xml:space="preserve">(3)１週に２回を超える程度の場合
</t>
    <phoneticPr fontId="1"/>
  </si>
  <si>
    <t>(3)１週に２回を超える程度の場合
日割の場合</t>
    <rPh sb="18" eb="20">
      <t>ヒワ</t>
    </rPh>
    <rPh sb="21" eb="23">
      <t>バアイ</t>
    </rPh>
    <phoneticPr fontId="1"/>
  </si>
  <si>
    <t>業務継続計画未策定減算</t>
    <phoneticPr fontId="2"/>
  </si>
  <si>
    <t>イ　１週当たりの標準的な回数を定める場合</t>
    <phoneticPr fontId="2"/>
  </si>
  <si>
    <t>通所型独自送迎減算</t>
    <rPh sb="7" eb="9">
      <t>ゲンサン</t>
    </rPh>
    <phoneticPr fontId="2"/>
  </si>
  <si>
    <t>事業所が送迎を行わない場合</t>
    <rPh sb="11" eb="13">
      <t>バアイ</t>
    </rPh>
    <phoneticPr fontId="2"/>
  </si>
  <si>
    <t>47単位減算</t>
    <phoneticPr fontId="2"/>
  </si>
  <si>
    <t>片道につき</t>
    <rPh sb="0" eb="2">
      <t>カタミチ</t>
    </rPh>
    <phoneticPr fontId="2"/>
  </si>
  <si>
    <t>ハ　生活機能向上グループ活動加算　　　　　　　　　　　　　　　　　　　　　　　　</t>
    <phoneticPr fontId="1"/>
  </si>
  <si>
    <t>通所型独自一体的サービス提供加算</t>
    <rPh sb="14" eb="16">
      <t>カサン</t>
    </rPh>
    <phoneticPr fontId="2"/>
  </si>
  <si>
    <t>チ　一体的サービス提供加算</t>
    <rPh sb="11" eb="13">
      <t>カサン</t>
    </rPh>
    <phoneticPr fontId="2"/>
  </si>
  <si>
    <t xml:space="preserve"> ト　口腔機能向上加算</t>
    <rPh sb="9" eb="11">
      <t>カサン</t>
    </rPh>
    <phoneticPr fontId="1"/>
  </si>
  <si>
    <t>480単位加算</t>
    <phoneticPr fontId="2"/>
  </si>
  <si>
    <t>１月につき</t>
    <rPh sb="1" eb="2">
      <t>ツキ</t>
    </rPh>
    <phoneticPr fontId="2"/>
  </si>
  <si>
    <t>通所型独自サービス生活機能向上連携加算Ⅱ</t>
    <rPh sb="0" eb="2">
      <t>ツウショ</t>
    </rPh>
    <rPh sb="15" eb="17">
      <t>レンケイ</t>
    </rPh>
    <phoneticPr fontId="1"/>
  </si>
  <si>
    <t>1,798単位</t>
    <phoneticPr fontId="1"/>
  </si>
  <si>
    <t>59単位</t>
    <phoneticPr fontId="1"/>
  </si>
  <si>
    <t>3,621単位</t>
    <phoneticPr fontId="1"/>
  </si>
  <si>
    <t>119単位</t>
    <phoneticPr fontId="1"/>
  </si>
  <si>
    <t xml:space="preserve"> 12単位減算</t>
    <phoneticPr fontId="4"/>
  </si>
  <si>
    <t>高齢者虐待防止措置未実施減算</t>
    <phoneticPr fontId="4"/>
  </si>
  <si>
    <t>１月につき</t>
    <rPh sb="1" eb="2">
      <t>ツキ</t>
    </rPh>
    <phoneticPr fontId="4"/>
  </si>
  <si>
    <t>イ　１週当たりの標準的な回数を定める場合</t>
    <phoneticPr fontId="4"/>
  </si>
  <si>
    <t>(1)１週に１回程度の場合</t>
    <phoneticPr fontId="4"/>
  </si>
  <si>
    <t>(1)高齢者虐待防止措置未実施減算</t>
    <phoneticPr fontId="4"/>
  </si>
  <si>
    <t>事業所と同一建物の利用者又はこれ以外の同一建物の利用者20人以上にサービスを行う場合　×90％</t>
    <phoneticPr fontId="4"/>
  </si>
  <si>
    <t>(1)１週に１回程度の場合
日割の場合</t>
    <phoneticPr fontId="4"/>
  </si>
  <si>
    <t>1単位減算</t>
    <rPh sb="1" eb="3">
      <t>タンイ</t>
    </rPh>
    <rPh sb="3" eb="5">
      <t>ゲンサン</t>
    </rPh>
    <phoneticPr fontId="4"/>
  </si>
  <si>
    <t>(2)１週に２回程度の場合</t>
    <phoneticPr fontId="4"/>
  </si>
  <si>
    <t>23単位減算</t>
    <rPh sb="2" eb="4">
      <t>タンイ</t>
    </rPh>
    <rPh sb="4" eb="6">
      <t>ゲンサン</t>
    </rPh>
    <phoneticPr fontId="4"/>
  </si>
  <si>
    <t>(2)１週に２回程度の場合
日割の場合</t>
    <phoneticPr fontId="4"/>
  </si>
  <si>
    <t>1単位減算</t>
    <phoneticPr fontId="4"/>
  </si>
  <si>
    <t xml:space="preserve">(3)１週に２回を超える程度の場合
</t>
    <phoneticPr fontId="4"/>
  </si>
  <si>
    <t>37単位減算</t>
    <rPh sb="2" eb="4">
      <t>タンイ</t>
    </rPh>
    <rPh sb="4" eb="6">
      <t>ゲンサン</t>
    </rPh>
    <phoneticPr fontId="4"/>
  </si>
  <si>
    <t>(3)１週に２回を超える程度の場合
日割の場合</t>
    <phoneticPr fontId="4"/>
  </si>
  <si>
    <t xml:space="preserve">(1)生活機能向上連携加算Ⅰ </t>
    <rPh sb="9" eb="11">
      <t>レンケイ</t>
    </rPh>
    <phoneticPr fontId="1"/>
  </si>
  <si>
    <t xml:space="preserve"> 100単位加算</t>
    <phoneticPr fontId="4"/>
  </si>
  <si>
    <t>200単位加算</t>
    <phoneticPr fontId="4"/>
  </si>
  <si>
    <t>ホ　口腔連携強化加算</t>
    <phoneticPr fontId="4"/>
  </si>
  <si>
    <t>訪問型独自口腔連携強化加算</t>
    <phoneticPr fontId="4"/>
  </si>
  <si>
    <t>(1)訪問型独自口腔連携強化加算</t>
    <phoneticPr fontId="4"/>
  </si>
  <si>
    <t>50単位加算</t>
    <rPh sb="2" eb="4">
      <t>タンイ</t>
    </rPh>
    <rPh sb="4" eb="6">
      <t>カサン</t>
    </rPh>
    <phoneticPr fontId="4"/>
  </si>
  <si>
    <t>(1)１週に１回程度の場合
日割の場合</t>
    <rPh sb="14" eb="16">
      <t>ヒワリ</t>
    </rPh>
    <rPh sb="17" eb="19">
      <t>バアイ</t>
    </rPh>
    <phoneticPr fontId="1"/>
  </si>
  <si>
    <t>(2)１週に２回程度の場合
日割の場合</t>
    <rPh sb="14" eb="16">
      <t>ヒワリ</t>
    </rPh>
    <rPh sb="17" eb="19">
      <t>バアイ</t>
    </rPh>
    <phoneticPr fontId="1"/>
  </si>
  <si>
    <t>(3)１週に２回を超える程度の場合</t>
    <phoneticPr fontId="1"/>
  </si>
  <si>
    <t>(3)１週に２回を超える程度の場合　日割の場合</t>
    <rPh sb="18" eb="20">
      <t>ヒワ</t>
    </rPh>
    <rPh sb="21" eb="23">
      <t>バアイ</t>
    </rPh>
    <phoneticPr fontId="1"/>
  </si>
  <si>
    <t>富士市介護予防・日常生活支援総合事業　　★訪問型サービス（健康づくりヘルパー）サービスコード表</t>
    <rPh sb="29" eb="31">
      <t>ケンコウ</t>
    </rPh>
    <phoneticPr fontId="4"/>
  </si>
  <si>
    <t>事業所と同一建物の利用者50人以上にサービスを行う場合</t>
    <rPh sb="25" eb="27">
      <t>バアイ</t>
    </rPh>
    <phoneticPr fontId="5"/>
  </si>
  <si>
    <t>事業所と同一建物の利用者50人以上にサービスを行う場合　×85％</t>
    <phoneticPr fontId="4"/>
  </si>
  <si>
    <t xml:space="preserve"> 11単位減算</t>
    <phoneticPr fontId="4"/>
  </si>
  <si>
    <t>21単位減算</t>
    <phoneticPr fontId="4"/>
  </si>
  <si>
    <t>34単位減算</t>
    <phoneticPr fontId="4"/>
  </si>
  <si>
    <t xml:space="preserve"> 10単位減算</t>
    <phoneticPr fontId="4"/>
  </si>
  <si>
    <t>20単位減算</t>
    <phoneticPr fontId="4"/>
  </si>
  <si>
    <t>32単位減算</t>
    <phoneticPr fontId="4"/>
  </si>
  <si>
    <t>同一の建物等に居住する利用者の割合が100分の90以上の場合　×88％</t>
    <phoneticPr fontId="4"/>
  </si>
  <si>
    <t>33単位減算</t>
    <phoneticPr fontId="4"/>
  </si>
  <si>
    <t>事業対象者・要支援１
日割の場合</t>
    <rPh sb="12" eb="14">
      <t>ヒワリ</t>
    </rPh>
    <rPh sb="15" eb="17">
      <t>バアイ</t>
    </rPh>
    <phoneticPr fontId="4"/>
  </si>
  <si>
    <t>1,798単位</t>
    <phoneticPr fontId="4"/>
  </si>
  <si>
    <t>チ　一体的サービス提供加算</t>
    <phoneticPr fontId="1"/>
  </si>
  <si>
    <t>通所型独自一体的サービス提供加算</t>
    <phoneticPr fontId="1"/>
  </si>
  <si>
    <t>通所型独自送迎減算</t>
    <rPh sb="7" eb="9">
      <t>ゲンサン</t>
    </rPh>
    <phoneticPr fontId="4"/>
  </si>
  <si>
    <t>47単位減算</t>
    <rPh sb="2" eb="4">
      <t>タンイ</t>
    </rPh>
    <rPh sb="4" eb="6">
      <t>ゲンサン</t>
    </rPh>
    <phoneticPr fontId="4"/>
  </si>
  <si>
    <t>片道につき</t>
    <rPh sb="0" eb="2">
      <t>カタミチ</t>
    </rPh>
    <phoneticPr fontId="4"/>
  </si>
  <si>
    <t>所定単位数の1/100減算</t>
  </si>
  <si>
    <t>所定単位数の1/100減算</t>
    <rPh sb="0" eb="2">
      <t>ショテイ</t>
    </rPh>
    <rPh sb="2" eb="4">
      <t>タンイ</t>
    </rPh>
    <rPh sb="4" eb="5">
      <t>スウ</t>
    </rPh>
    <rPh sb="11" eb="13">
      <t>ゲンサン</t>
    </rPh>
    <phoneticPr fontId="4"/>
  </si>
  <si>
    <t>(1)業務継続計画未策定減算</t>
  </si>
  <si>
    <t>(1)業務継続計画未策定減算</t>
    <phoneticPr fontId="4"/>
  </si>
  <si>
    <t>5単位加算</t>
    <phoneticPr fontId="4"/>
  </si>
  <si>
    <t>20単位加算</t>
    <phoneticPr fontId="4"/>
  </si>
  <si>
    <t>2001</t>
  </si>
  <si>
    <t>2002</t>
  </si>
  <si>
    <t>2003</t>
  </si>
  <si>
    <t>2004</t>
  </si>
  <si>
    <t>2011</t>
  </si>
  <si>
    <t>2012</t>
  </si>
  <si>
    <t>2013</t>
  </si>
  <si>
    <t>2014</t>
  </si>
  <si>
    <t>2021</t>
  </si>
  <si>
    <t>2022</t>
  </si>
  <si>
    <t>2023</t>
  </si>
  <si>
    <t>2024</t>
  </si>
  <si>
    <t>2031</t>
  </si>
  <si>
    <t>2032</t>
  </si>
  <si>
    <t>2033</t>
  </si>
  <si>
    <t>2034</t>
  </si>
  <si>
    <t>2041</t>
  </si>
  <si>
    <t>2042</t>
  </si>
  <si>
    <t>2043</t>
  </si>
  <si>
    <t>2044</t>
  </si>
  <si>
    <t>2051</t>
  </si>
  <si>
    <t>2052</t>
  </si>
  <si>
    <t>2053</t>
  </si>
  <si>
    <t>2054</t>
  </si>
  <si>
    <t>2061</t>
  </si>
  <si>
    <t>2062</t>
  </si>
  <si>
    <t>2063</t>
  </si>
  <si>
    <t>2064</t>
  </si>
  <si>
    <t>2111</t>
  </si>
  <si>
    <t>2101</t>
  </si>
  <si>
    <t>2611</t>
  </si>
  <si>
    <t>2131</t>
  </si>
  <si>
    <t>2141</t>
  </si>
  <si>
    <t>2621</t>
  </si>
  <si>
    <t>2201</t>
  </si>
  <si>
    <t>2211</t>
  </si>
  <si>
    <t>2221</t>
  </si>
  <si>
    <t>2231</t>
  </si>
  <si>
    <t>2241</t>
  </si>
  <si>
    <t>2251</t>
  </si>
  <si>
    <t>2501</t>
  </si>
  <si>
    <t>2511</t>
  </si>
  <si>
    <t>2601</t>
  </si>
  <si>
    <t>2604</t>
  </si>
  <si>
    <t>2631</t>
  </si>
  <si>
    <t>2301</t>
  </si>
  <si>
    <t>2302</t>
  </si>
  <si>
    <t>2303</t>
  </si>
  <si>
    <t>2304</t>
  </si>
  <si>
    <t>2311</t>
  </si>
  <si>
    <t>2312</t>
  </si>
  <si>
    <t>2313</t>
  </si>
  <si>
    <t>2314</t>
  </si>
  <si>
    <t>2321</t>
  </si>
  <si>
    <t>2322</t>
  </si>
  <si>
    <t>2323</t>
  </si>
  <si>
    <t>2324</t>
  </si>
  <si>
    <t>2368</t>
  </si>
  <si>
    <t>2369</t>
  </si>
  <si>
    <t>2331</t>
  </si>
  <si>
    <t>2332</t>
  </si>
  <si>
    <t>2333</t>
  </si>
  <si>
    <t>2334</t>
  </si>
  <si>
    <t>2341</t>
  </si>
  <si>
    <t>2342</t>
  </si>
  <si>
    <t>2343</t>
  </si>
  <si>
    <t>2344</t>
  </si>
  <si>
    <t>2351</t>
  </si>
  <si>
    <t>2352</t>
  </si>
  <si>
    <t>2353</t>
  </si>
  <si>
    <t>2354</t>
  </si>
  <si>
    <t>2359</t>
  </si>
  <si>
    <t>2360</t>
  </si>
  <si>
    <t>2361</t>
  </si>
  <si>
    <t>2362</t>
  </si>
  <si>
    <t>2401</t>
  </si>
  <si>
    <t>2402</t>
  </si>
  <si>
    <t>2403</t>
  </si>
  <si>
    <t>2404</t>
  </si>
  <si>
    <t>2411</t>
  </si>
  <si>
    <t>2412</t>
  </si>
  <si>
    <t>2413</t>
  </si>
  <si>
    <t>2414</t>
  </si>
  <si>
    <t>2421</t>
  </si>
  <si>
    <t>2422</t>
  </si>
  <si>
    <t>2423</t>
  </si>
  <si>
    <t>2424</t>
  </si>
  <si>
    <t>2468</t>
  </si>
  <si>
    <t>2469</t>
  </si>
  <si>
    <t>2431</t>
  </si>
  <si>
    <t>2432</t>
  </si>
  <si>
    <t>2433</t>
  </si>
  <si>
    <t>2434</t>
  </si>
  <si>
    <t>2441</t>
  </si>
  <si>
    <t>2442</t>
  </si>
  <si>
    <t>2443</t>
  </si>
  <si>
    <t>2444</t>
  </si>
  <si>
    <t>2451</t>
  </si>
  <si>
    <t>2452</t>
  </si>
  <si>
    <t>2453</t>
  </si>
  <si>
    <t>2454</t>
  </si>
  <si>
    <t>2459</t>
  </si>
  <si>
    <t>2460</t>
  </si>
  <si>
    <t>2461</t>
  </si>
  <si>
    <t>2462</t>
  </si>
  <si>
    <t>ハ　初回加算</t>
    <phoneticPr fontId="1"/>
  </si>
  <si>
    <t>ニ　生活機能向上連携加算</t>
    <phoneticPr fontId="1"/>
  </si>
  <si>
    <t>ホ　口腔連携強化加算</t>
    <phoneticPr fontId="5"/>
  </si>
  <si>
    <t>リ　サービス提供体制強化加算</t>
    <phoneticPr fontId="1"/>
  </si>
  <si>
    <t>ヌ　生活機能向上連携加算</t>
    <phoneticPr fontId="2"/>
  </si>
  <si>
    <t>ル　口腔・栄養スクリーニング加算</t>
    <rPh sb="2" eb="4">
      <t>コウクウ</t>
    </rPh>
    <rPh sb="5" eb="7">
      <t>エイヨウ</t>
    </rPh>
    <rPh sb="14" eb="16">
      <t>カサン</t>
    </rPh>
    <phoneticPr fontId="1"/>
  </si>
  <si>
    <t>ヲ　科学的介護推進体制加算</t>
    <phoneticPr fontId="2"/>
  </si>
  <si>
    <t>合成単位数
（現行）</t>
    <rPh sb="7" eb="9">
      <t>ゲンコウ</t>
    </rPh>
    <phoneticPr fontId="4"/>
  </si>
  <si>
    <t>合成単位数
（現行）</t>
    <rPh sb="7" eb="9">
      <t>ゲンコウ</t>
    </rPh>
    <phoneticPr fontId="2"/>
  </si>
  <si>
    <t>同一建物減算1の場合　　　1,422単位</t>
    <rPh sb="0" eb="2">
      <t>ドウイツ</t>
    </rPh>
    <rPh sb="2" eb="4">
      <t>タテモノ</t>
    </rPh>
    <rPh sb="4" eb="6">
      <t>ゲンサン</t>
    </rPh>
    <rPh sb="8" eb="10">
      <t>バアイ</t>
    </rPh>
    <rPh sb="18" eb="20">
      <t>タンイ</t>
    </rPh>
    <phoneticPr fontId="1"/>
  </si>
  <si>
    <t>同一建物減算1の場合　　　47単位</t>
    <rPh sb="0" eb="2">
      <t>ドウイツ</t>
    </rPh>
    <rPh sb="2" eb="4">
      <t>タテモノ</t>
    </rPh>
    <rPh sb="4" eb="6">
      <t>ゲンサン</t>
    </rPh>
    <rPh sb="8" eb="10">
      <t>バアイ</t>
    </rPh>
    <rPh sb="15" eb="17">
      <t>タンイ</t>
    </rPh>
    <phoneticPr fontId="1"/>
  </si>
  <si>
    <t>同一建物減算2の場合　　　2,869単位</t>
    <rPh sb="0" eb="2">
      <t>ドウイツ</t>
    </rPh>
    <rPh sb="2" eb="4">
      <t>タテモノ</t>
    </rPh>
    <rPh sb="4" eb="6">
      <t>ゲンサン</t>
    </rPh>
    <rPh sb="8" eb="10">
      <t>バアイ</t>
    </rPh>
    <rPh sb="18" eb="20">
      <t>タンイ</t>
    </rPh>
    <phoneticPr fontId="1"/>
  </si>
  <si>
    <t>同一建物減算2の場合　　　94単位</t>
    <rPh sb="0" eb="2">
      <t>ドウイツ</t>
    </rPh>
    <rPh sb="2" eb="4">
      <t>タテモノ</t>
    </rPh>
    <rPh sb="4" eb="6">
      <t>ゲンサン</t>
    </rPh>
    <rPh sb="8" eb="10">
      <t>バアイ</t>
    </rPh>
    <rPh sb="15" eb="17">
      <t>タンイ</t>
    </rPh>
    <phoneticPr fontId="1"/>
  </si>
  <si>
    <t>ハ　生活機能向上グループ活動加算</t>
    <phoneticPr fontId="1"/>
  </si>
  <si>
    <t xml:space="preserve"> リ　サービス提供体制強化加算</t>
    <phoneticPr fontId="1"/>
  </si>
  <si>
    <t>ヌ　生活機能向上連携加算</t>
    <phoneticPr fontId="1"/>
  </si>
  <si>
    <t>ヲ　科学的介護推進体制加算</t>
    <phoneticPr fontId="1"/>
  </si>
  <si>
    <t>同一建物減算1の場合　　　1,422単位</t>
    <phoneticPr fontId="4"/>
  </si>
  <si>
    <t>同一建物減算1の場合　　　47単位</t>
    <phoneticPr fontId="4"/>
  </si>
  <si>
    <t>同一建物減算2の場合　　　2,869単位</t>
    <phoneticPr fontId="4"/>
  </si>
  <si>
    <t>同一建物減算2の場合　　　94単位</t>
    <phoneticPr fontId="1"/>
  </si>
  <si>
    <t>訪問型独自サービス処遇改善加算Ⅳ</t>
    <rPh sb="3" eb="5">
      <t>ドクジ</t>
    </rPh>
    <phoneticPr fontId="1"/>
  </si>
  <si>
    <t>A3</t>
  </si>
  <si>
    <t>(1)高齢者虐待防止措置未実施減算</t>
    <phoneticPr fontId="10"/>
  </si>
  <si>
    <t>(1)高齢者虐待防止措置未実施減算</t>
    <phoneticPr fontId="10"/>
  </si>
  <si>
    <t>40単位加算</t>
  </si>
  <si>
    <t>100単位加算</t>
  </si>
  <si>
    <t>240単位加算</t>
  </si>
  <si>
    <t>50単位加算</t>
  </si>
  <si>
    <t>200単位加算</t>
  </si>
  <si>
    <t>150単位加算</t>
  </si>
  <si>
    <t>160単位加算</t>
  </si>
  <si>
    <t>480単位加算</t>
  </si>
  <si>
    <t>A7</t>
  </si>
  <si>
    <t>A7</t>
    <phoneticPr fontId="10"/>
  </si>
  <si>
    <t>-1</t>
  </si>
  <si>
    <t>-23</t>
  </si>
  <si>
    <t>-37</t>
  </si>
  <si>
    <t>イ　１週当たりの標準的な回数を定める場合</t>
    <phoneticPr fontId="5"/>
  </si>
  <si>
    <t>日割の場合</t>
    <phoneticPr fontId="5"/>
  </si>
  <si>
    <t>月１回限度</t>
    <rPh sb="0" eb="1">
      <t>ツキ</t>
    </rPh>
    <rPh sb="2" eb="3">
      <t>カイ</t>
    </rPh>
    <rPh sb="3" eb="5">
      <t>ゲンド</t>
    </rPh>
    <phoneticPr fontId="5"/>
  </si>
  <si>
    <t>訪問型独自サービス１３日割処遇改善加算Ⅳ</t>
    <rPh sb="13" eb="15">
      <t>ショグウ</t>
    </rPh>
    <rPh sb="15" eb="17">
      <t>カイゼン</t>
    </rPh>
    <rPh sb="17" eb="19">
      <t>カサン</t>
    </rPh>
    <phoneticPr fontId="1"/>
  </si>
  <si>
    <t>月１回限度</t>
    <phoneticPr fontId="4"/>
  </si>
  <si>
    <t>訪問型独自サービス１１・同一１処遇改善加算Ⅳ</t>
    <phoneticPr fontId="1"/>
  </si>
  <si>
    <t>訪問型独自サービス１１日割・同一１処遇改善加算Ⅳ</t>
    <rPh sb="17" eb="19">
      <t>ショグウ</t>
    </rPh>
    <rPh sb="19" eb="21">
      <t>カイゼン</t>
    </rPh>
    <rPh sb="21" eb="23">
      <t>カサン</t>
    </rPh>
    <phoneticPr fontId="1"/>
  </si>
  <si>
    <t>訪問型独自サービス１３処遇改善加算Ⅳ</t>
    <rPh sb="11" eb="13">
      <t>ショグウ</t>
    </rPh>
    <rPh sb="13" eb="15">
      <t>カイゼン</t>
    </rPh>
    <rPh sb="15" eb="17">
      <t>カサン</t>
    </rPh>
    <phoneticPr fontId="1"/>
  </si>
  <si>
    <t>訪問型独自サービス１２日割処遇改善加算Ⅳ</t>
    <rPh sb="13" eb="15">
      <t>ショグウ</t>
    </rPh>
    <rPh sb="15" eb="17">
      <t>カイゼン</t>
    </rPh>
    <rPh sb="17" eb="19">
      <t>カサン</t>
    </rPh>
    <phoneticPr fontId="1"/>
  </si>
  <si>
    <t>訪問型独自サービス１２処遇改善加算Ⅳ</t>
    <rPh sb="11" eb="13">
      <t>ショグウ</t>
    </rPh>
    <rPh sb="13" eb="15">
      <t>カイゼン</t>
    </rPh>
    <rPh sb="15" eb="17">
      <t>カサン</t>
    </rPh>
    <phoneticPr fontId="1"/>
  </si>
  <si>
    <t>訪問型独自サービス１１日割処遇改善加算Ⅳ</t>
    <rPh sb="11" eb="13">
      <t>ヒワ</t>
    </rPh>
    <rPh sb="13" eb="15">
      <t>ショグウ</t>
    </rPh>
    <rPh sb="15" eb="17">
      <t>カイゼン</t>
    </rPh>
    <rPh sb="17" eb="19">
      <t>カサン</t>
    </rPh>
    <phoneticPr fontId="1"/>
  </si>
  <si>
    <t>訪問型独自サービス１１処遇改善加算Ⅳ</t>
    <rPh sb="11" eb="13">
      <t>ショグウ</t>
    </rPh>
    <rPh sb="13" eb="15">
      <t>カイゼン</t>
    </rPh>
    <rPh sb="15" eb="17">
      <t>カサン</t>
    </rPh>
    <phoneticPr fontId="1"/>
  </si>
  <si>
    <t>訪問型独自サービス１２・同一１処遇改善加算Ⅳ</t>
    <phoneticPr fontId="1"/>
  </si>
  <si>
    <t>訪問型独自サービス１２日割・同一１処遇改善加算Ⅳ</t>
    <rPh sb="17" eb="19">
      <t>ショグウ</t>
    </rPh>
    <rPh sb="19" eb="21">
      <t>カイゼン</t>
    </rPh>
    <rPh sb="21" eb="23">
      <t>カサン</t>
    </rPh>
    <phoneticPr fontId="1"/>
  </si>
  <si>
    <t>訪問型独自サービス１３・同一１処遇改善加算Ⅳ</t>
    <phoneticPr fontId="1"/>
  </si>
  <si>
    <t>訪問型独自サービス１３日割・同一１処遇改善加算Ⅳ</t>
    <rPh sb="17" eb="19">
      <t>ショグウ</t>
    </rPh>
    <rPh sb="19" eb="21">
      <t>カイゼン</t>
    </rPh>
    <rPh sb="21" eb="23">
      <t>カサン</t>
    </rPh>
    <phoneticPr fontId="1"/>
  </si>
  <si>
    <t>訪問型独自サービス１１・同一２処遇改善加算Ⅳ</t>
    <phoneticPr fontId="1"/>
  </si>
  <si>
    <t>訪問型独自サービス１１日割・同一２処遇改善加算Ⅳ</t>
    <rPh sb="17" eb="19">
      <t>ショグウ</t>
    </rPh>
    <rPh sb="19" eb="21">
      <t>カイゼン</t>
    </rPh>
    <rPh sb="21" eb="23">
      <t>カサン</t>
    </rPh>
    <phoneticPr fontId="1"/>
  </si>
  <si>
    <t>訪問型独自サービス１２・同一２処遇改善加算Ⅳ</t>
    <phoneticPr fontId="1"/>
  </si>
  <si>
    <t>訪問型独自サービス１２日割・同一２処遇改善加算Ⅳ</t>
    <rPh sb="17" eb="19">
      <t>ショグウ</t>
    </rPh>
    <rPh sb="19" eb="21">
      <t>カイゼン</t>
    </rPh>
    <rPh sb="21" eb="23">
      <t>カサン</t>
    </rPh>
    <phoneticPr fontId="1"/>
  </si>
  <si>
    <t>訪問型独自サービス１３・同一２処遇改善加算Ⅳ</t>
    <phoneticPr fontId="1"/>
  </si>
  <si>
    <t>訪問型独自サービス１３日割・同一２処遇改善加算Ⅳ</t>
    <rPh sb="17" eb="19">
      <t>ショグウ</t>
    </rPh>
    <rPh sb="19" eb="21">
      <t>カイゼン</t>
    </rPh>
    <rPh sb="21" eb="23">
      <t>カサン</t>
    </rPh>
    <phoneticPr fontId="1"/>
  </si>
  <si>
    <t>訪問型独自サービス１１・同一３処遇改善加算Ⅳ</t>
    <phoneticPr fontId="1"/>
  </si>
  <si>
    <t>訪問型独自サービス１１日割・同一３処遇改善加算Ⅳ</t>
    <rPh sb="17" eb="19">
      <t>ショグウ</t>
    </rPh>
    <rPh sb="19" eb="21">
      <t>カイゼン</t>
    </rPh>
    <rPh sb="21" eb="23">
      <t>カサン</t>
    </rPh>
    <phoneticPr fontId="1"/>
  </si>
  <si>
    <t>訪問型独自サービス１２・同一３処遇改善加算Ⅳ</t>
    <phoneticPr fontId="1"/>
  </si>
  <si>
    <t>訪問型独自サービス１２日割・同一３処遇改善加算Ⅳ</t>
    <rPh sb="17" eb="19">
      <t>ショグウ</t>
    </rPh>
    <rPh sb="19" eb="21">
      <t>カイゼン</t>
    </rPh>
    <rPh sb="21" eb="23">
      <t>カサン</t>
    </rPh>
    <phoneticPr fontId="1"/>
  </si>
  <si>
    <t>訪問型独自サービス１３・同一３処遇改善加算Ⅳ</t>
    <phoneticPr fontId="1"/>
  </si>
  <si>
    <t>訪問型独自サービス１３日割・同一３処遇改善加算Ⅳ</t>
    <rPh sb="17" eb="19">
      <t>ショグウ</t>
    </rPh>
    <rPh sb="19" eb="21">
      <t>カイゼン</t>
    </rPh>
    <rPh sb="21" eb="23">
      <t>カサン</t>
    </rPh>
    <phoneticPr fontId="1"/>
  </si>
  <si>
    <t>訪問型独自サービス１１</t>
    <rPh sb="3" eb="5">
      <t>ドクジ</t>
    </rPh>
    <phoneticPr fontId="2"/>
  </si>
  <si>
    <t>訪問型独自サービス１１日割</t>
    <rPh sb="11" eb="13">
      <t>ヒワ</t>
    </rPh>
    <phoneticPr fontId="1"/>
  </si>
  <si>
    <t>訪問型独自サービス１２</t>
    <phoneticPr fontId="1"/>
  </si>
  <si>
    <t>訪問型独自サービス１２日割</t>
    <phoneticPr fontId="1"/>
  </si>
  <si>
    <t>訪問型独自サービス１３</t>
    <phoneticPr fontId="1"/>
  </si>
  <si>
    <t>訪問型独自サービス１３日割</t>
    <phoneticPr fontId="1"/>
  </si>
  <si>
    <t>訪問型独自高齢者虐待防止措置未実施減算１１</t>
    <phoneticPr fontId="5"/>
  </si>
  <si>
    <t>訪問型独自高齢者虐待防止措置未実施減算１１日割</t>
    <rPh sb="21" eb="23">
      <t>ヒワ</t>
    </rPh>
    <phoneticPr fontId="5"/>
  </si>
  <si>
    <t>訪問型独自高齢者虐待防止措置未実施減算１２</t>
    <phoneticPr fontId="5"/>
  </si>
  <si>
    <t>訪問型独自高齢者虐待防止措置未実施減算１２日割</t>
    <rPh sb="21" eb="23">
      <t>ヒワ</t>
    </rPh>
    <phoneticPr fontId="5"/>
  </si>
  <si>
    <t>訪問型独自高齢者虐待防止措置未実施減算１３</t>
    <phoneticPr fontId="5"/>
  </si>
  <si>
    <t>訪問型独自高齢者虐待防止措置未実施減算１３日割</t>
    <rPh sb="21" eb="23">
      <t>ヒワ</t>
    </rPh>
    <phoneticPr fontId="5"/>
  </si>
  <si>
    <t>訪問型独自サービス同一建物減算１</t>
    <rPh sb="3" eb="5">
      <t>ドクジ</t>
    </rPh>
    <rPh sb="9" eb="11">
      <t>ドウイツ</t>
    </rPh>
    <rPh sb="11" eb="13">
      <t>タテモノ</t>
    </rPh>
    <rPh sb="13" eb="15">
      <t>ゲンサン</t>
    </rPh>
    <phoneticPr fontId="2"/>
  </si>
  <si>
    <t>訪問型独自サービス同一建物減算２</t>
    <rPh sb="3" eb="5">
      <t>ドクジ</t>
    </rPh>
    <rPh sb="9" eb="11">
      <t>ドウイツ</t>
    </rPh>
    <rPh sb="11" eb="13">
      <t>タテモノ</t>
    </rPh>
    <rPh sb="13" eb="15">
      <t>ゲンサン</t>
    </rPh>
    <phoneticPr fontId="2"/>
  </si>
  <si>
    <t>訪問型独自サービス同一建物減算３</t>
    <rPh sb="3" eb="5">
      <t>ドクジ</t>
    </rPh>
    <rPh sb="9" eb="11">
      <t>ドウイツ</t>
    </rPh>
    <rPh sb="11" eb="13">
      <t>タテモノ</t>
    </rPh>
    <rPh sb="13" eb="15">
      <t>ゲンサン</t>
    </rPh>
    <phoneticPr fontId="2"/>
  </si>
  <si>
    <t>ヘ　介護職員等処遇改善加算</t>
    <rPh sb="6" eb="7">
      <t>ナド</t>
    </rPh>
    <phoneticPr fontId="1"/>
  </si>
  <si>
    <t>※同一建物減算、特別地域加算、中山間地域等における小規模事業所加算、中山間地域等に居住する者へのサービス提供加算及び介護職員処遇等改善加算は、全てのパターンで共通して使用するサービスコードです。</t>
    <rPh sb="56" eb="57">
      <t>オヨ</t>
    </rPh>
    <rPh sb="64" eb="65">
      <t>ナド</t>
    </rPh>
    <phoneticPr fontId="5"/>
  </si>
  <si>
    <t>訪問型独自サービス１１</t>
    <rPh sb="3" eb="5">
      <t>ドクジ</t>
    </rPh>
    <phoneticPr fontId="1"/>
  </si>
  <si>
    <t>訪問型独自サービス１１処遇改善加算Ⅲ</t>
    <rPh sb="11" eb="13">
      <t>ショグウ</t>
    </rPh>
    <rPh sb="13" eb="15">
      <t>カイゼン</t>
    </rPh>
    <rPh sb="15" eb="17">
      <t>カサン</t>
    </rPh>
    <phoneticPr fontId="1"/>
  </si>
  <si>
    <t>訪問型独自高齢者虐待防止措置未実施減算１１</t>
    <phoneticPr fontId="4"/>
  </si>
  <si>
    <t>訪問型独自サービス１１日割処遇改善加算Ⅲ</t>
    <rPh sb="11" eb="13">
      <t>ヒワ</t>
    </rPh>
    <rPh sb="13" eb="15">
      <t>ショグウ</t>
    </rPh>
    <rPh sb="15" eb="17">
      <t>カイゼン</t>
    </rPh>
    <rPh sb="17" eb="19">
      <t>カサン</t>
    </rPh>
    <phoneticPr fontId="1"/>
  </si>
  <si>
    <t>訪問型独自高齢者虐待防止措置未実施減算１１日割</t>
    <phoneticPr fontId="4"/>
  </si>
  <si>
    <t>訪問型独自サービス１２処遇改善加算Ⅲ</t>
    <rPh sb="11" eb="13">
      <t>ショグウ</t>
    </rPh>
    <rPh sb="13" eb="15">
      <t>カイゼン</t>
    </rPh>
    <rPh sb="15" eb="17">
      <t>カサン</t>
    </rPh>
    <phoneticPr fontId="1"/>
  </si>
  <si>
    <t>訪問型独自高齢者虐待防止措置未実施減算１２</t>
    <phoneticPr fontId="4"/>
  </si>
  <si>
    <t>訪問型独自サービス１２日割処遇改善加算Ⅲ</t>
    <rPh sb="13" eb="15">
      <t>ショグウ</t>
    </rPh>
    <rPh sb="15" eb="17">
      <t>カイゼン</t>
    </rPh>
    <rPh sb="17" eb="19">
      <t>カサン</t>
    </rPh>
    <phoneticPr fontId="1"/>
  </si>
  <si>
    <t>訪問型独自高齢者虐待防止措置未実施減算１２日割</t>
    <phoneticPr fontId="4"/>
  </si>
  <si>
    <t>訪問型独自サービス１３処遇改善加算Ⅲ</t>
    <rPh sb="11" eb="13">
      <t>ショグウ</t>
    </rPh>
    <rPh sb="13" eb="15">
      <t>カイゼン</t>
    </rPh>
    <rPh sb="15" eb="17">
      <t>カサン</t>
    </rPh>
    <phoneticPr fontId="1"/>
  </si>
  <si>
    <t>訪問型独自高齢者虐待防止措置未実施減算１３</t>
    <phoneticPr fontId="4"/>
  </si>
  <si>
    <t>訪問型独自サービス１３日割処遇改善加算Ⅲ</t>
    <rPh sb="13" eb="15">
      <t>ショグウ</t>
    </rPh>
    <rPh sb="15" eb="17">
      <t>カイゼン</t>
    </rPh>
    <rPh sb="17" eb="19">
      <t>カサン</t>
    </rPh>
    <phoneticPr fontId="1"/>
  </si>
  <si>
    <t>訪問型独自高齢者虐待防止措置未実施減算１３日割</t>
    <phoneticPr fontId="4"/>
  </si>
  <si>
    <t>訪問型独自サービス１１・同一１</t>
    <phoneticPr fontId="1"/>
  </si>
  <si>
    <t>訪問型独自サービス１１・同一１処遇改善加算Ⅲ</t>
    <phoneticPr fontId="1"/>
  </si>
  <si>
    <t>訪問型独自・同一１高齢者虐待防止措置未実施減算１１</t>
    <rPh sb="6" eb="8">
      <t>ドウイツ</t>
    </rPh>
    <phoneticPr fontId="4"/>
  </si>
  <si>
    <t>訪問型独自サービス１１日割・同一１</t>
    <phoneticPr fontId="10"/>
  </si>
  <si>
    <t>訪問型独自サービス１１日割・同一１処遇改善加算Ⅲ</t>
    <rPh sb="17" eb="19">
      <t>ショグウ</t>
    </rPh>
    <rPh sb="19" eb="21">
      <t>カイゼン</t>
    </rPh>
    <rPh sb="21" eb="23">
      <t>カサン</t>
    </rPh>
    <phoneticPr fontId="1"/>
  </si>
  <si>
    <t>訪問型独自・同一１高齢者虐待防止措置未実施減算１１日割</t>
    <rPh sb="6" eb="8">
      <t>ドウイツ</t>
    </rPh>
    <phoneticPr fontId="4"/>
  </si>
  <si>
    <t>訪問型独自サービス１２・同一１</t>
    <phoneticPr fontId="1"/>
  </si>
  <si>
    <t>訪問型独自サービス１２・同一１処遇改善加算Ⅲ</t>
    <phoneticPr fontId="1"/>
  </si>
  <si>
    <t>訪問型独自・同一１高齢者虐待防止措置未実施減算１２</t>
    <rPh sb="6" eb="8">
      <t>ドウイツ</t>
    </rPh>
    <phoneticPr fontId="4"/>
  </si>
  <si>
    <t>訪問型独自サービス１２日割・同一１</t>
    <phoneticPr fontId="10"/>
  </si>
  <si>
    <t>訪問型独自サービス１２日割・同一１処遇改善加算Ⅲ</t>
    <rPh sb="17" eb="19">
      <t>ショグウ</t>
    </rPh>
    <rPh sb="19" eb="21">
      <t>カイゼン</t>
    </rPh>
    <rPh sb="21" eb="23">
      <t>カサン</t>
    </rPh>
    <phoneticPr fontId="1"/>
  </si>
  <si>
    <t>訪問型独自・同一１高齢者虐待防止措置未実施減算１２日割</t>
    <rPh sb="6" eb="8">
      <t>ドウイツ</t>
    </rPh>
    <phoneticPr fontId="4"/>
  </si>
  <si>
    <t>訪問型独自サービス１３・同一１</t>
    <phoneticPr fontId="1"/>
  </si>
  <si>
    <t>訪問型独自サービス１３・同一１処遇改善加算Ⅲ</t>
    <phoneticPr fontId="1"/>
  </si>
  <si>
    <t>訪問型独自・同一１高齢者虐待防止措置未実施減算１３</t>
    <rPh sb="6" eb="8">
      <t>ドウイツ</t>
    </rPh>
    <phoneticPr fontId="4"/>
  </si>
  <si>
    <t>訪問型独自サービス１３日割・同一１</t>
    <phoneticPr fontId="10"/>
  </si>
  <si>
    <t>訪問型独自サービス１３日割・同一１処遇改善加算Ⅲ</t>
    <rPh sb="17" eb="19">
      <t>ショグウ</t>
    </rPh>
    <rPh sb="19" eb="21">
      <t>カイゼン</t>
    </rPh>
    <rPh sb="21" eb="23">
      <t>カサン</t>
    </rPh>
    <phoneticPr fontId="1"/>
  </si>
  <si>
    <t>訪問型独自・同一１高齢者虐待防止措置未実施減算１３日割</t>
    <rPh sb="6" eb="8">
      <t>ドウイツ</t>
    </rPh>
    <phoneticPr fontId="4"/>
  </si>
  <si>
    <t>訪問型独自サービス１１・同一２</t>
    <phoneticPr fontId="1"/>
  </si>
  <si>
    <t>訪問型独自サービス１１・同一２処遇改善加算Ⅲ</t>
    <phoneticPr fontId="1"/>
  </si>
  <si>
    <t>訪問型独自・同一２高齢者虐待防止措置未実施減算１１</t>
    <rPh sb="6" eb="8">
      <t>ドウイツ</t>
    </rPh>
    <phoneticPr fontId="4"/>
  </si>
  <si>
    <t>訪問型独自サービス１１日割・同一２</t>
    <phoneticPr fontId="10"/>
  </si>
  <si>
    <t>訪問型独自サービス１１日割・同一２処遇改善加算Ⅲ</t>
    <rPh sb="17" eb="19">
      <t>ショグウ</t>
    </rPh>
    <rPh sb="19" eb="21">
      <t>カイゼン</t>
    </rPh>
    <rPh sb="21" eb="23">
      <t>カサン</t>
    </rPh>
    <phoneticPr fontId="1"/>
  </si>
  <si>
    <t>訪問型独自・同一２高齢者虐待防止措置未実施減算１１日割</t>
    <rPh sb="6" eb="8">
      <t>ドウイツ</t>
    </rPh>
    <phoneticPr fontId="4"/>
  </si>
  <si>
    <t>訪問型独自サービス１２・同一２</t>
    <phoneticPr fontId="1"/>
  </si>
  <si>
    <t>訪問型独自サービス１２・同一２処遇改善加算Ⅲ</t>
    <phoneticPr fontId="1"/>
  </si>
  <si>
    <t>訪問型独自・同一２高齢者虐待防止措置未実施減算１２</t>
    <rPh sb="6" eb="8">
      <t>ドウイツ</t>
    </rPh>
    <phoneticPr fontId="4"/>
  </si>
  <si>
    <t>訪問型独自サービス１２日割・同一２</t>
    <phoneticPr fontId="10"/>
  </si>
  <si>
    <t>訪問型独自サービス１２日割・同一２処遇改善加算Ⅲ</t>
    <rPh sb="17" eb="19">
      <t>ショグウ</t>
    </rPh>
    <rPh sb="19" eb="21">
      <t>カイゼン</t>
    </rPh>
    <rPh sb="21" eb="23">
      <t>カサン</t>
    </rPh>
    <phoneticPr fontId="1"/>
  </si>
  <si>
    <t>訪問型独自・同一２高齢者虐待防止措置未実施減算１２日割</t>
    <rPh sb="6" eb="8">
      <t>ドウイツ</t>
    </rPh>
    <phoneticPr fontId="4"/>
  </si>
  <si>
    <t>訪問型独自サービス１３・同一２</t>
    <phoneticPr fontId="1"/>
  </si>
  <si>
    <t>訪問型独自サービス１３・同一２処遇改善加算Ⅲ</t>
    <phoneticPr fontId="1"/>
  </si>
  <si>
    <t>訪問型独自・同一２高齢者虐待防止措置未実施減算１３</t>
    <rPh sb="6" eb="8">
      <t>ドウイツ</t>
    </rPh>
    <phoneticPr fontId="4"/>
  </si>
  <si>
    <t>訪問型独自サービス１３日割・同一２</t>
    <phoneticPr fontId="10"/>
  </si>
  <si>
    <t>訪問型独自サービス１３日割・同一２処遇改善加算Ⅲ</t>
    <rPh sb="17" eb="19">
      <t>ショグウ</t>
    </rPh>
    <rPh sb="19" eb="21">
      <t>カイゼン</t>
    </rPh>
    <rPh sb="21" eb="23">
      <t>カサン</t>
    </rPh>
    <phoneticPr fontId="1"/>
  </si>
  <si>
    <t>訪問型独自・同一２高齢者虐待防止措置未実施減算１３日割</t>
    <rPh sb="6" eb="8">
      <t>ドウイツ</t>
    </rPh>
    <phoneticPr fontId="4"/>
  </si>
  <si>
    <t>訪問型独自サービス１１・同一３</t>
    <phoneticPr fontId="1"/>
  </si>
  <si>
    <t>訪問型独自サービス１１・同一３処遇改善加算Ⅲ</t>
    <phoneticPr fontId="1"/>
  </si>
  <si>
    <t>訪問型独自・同一３高齢者虐待防止措置未実施減算１１</t>
    <rPh sb="6" eb="8">
      <t>ドウイツ</t>
    </rPh>
    <phoneticPr fontId="4"/>
  </si>
  <si>
    <t>訪問型独自サービス１１日割・同一３</t>
    <phoneticPr fontId="10"/>
  </si>
  <si>
    <t>訪問型独自サービス１１日割・同一３処遇改善加算Ⅲ</t>
    <rPh sb="17" eb="19">
      <t>ショグウ</t>
    </rPh>
    <rPh sb="19" eb="21">
      <t>カイゼン</t>
    </rPh>
    <rPh sb="21" eb="23">
      <t>カサン</t>
    </rPh>
    <phoneticPr fontId="1"/>
  </si>
  <si>
    <t>訪問型独自・同一３高齢者虐待防止措置未実施減算１１日割</t>
    <rPh sb="6" eb="8">
      <t>ドウイツ</t>
    </rPh>
    <phoneticPr fontId="4"/>
  </si>
  <si>
    <t>訪問型独自サービス１２・同一３</t>
    <phoneticPr fontId="1"/>
  </si>
  <si>
    <t>訪問型独自サービス１２・同一３処遇改善加算Ⅲ</t>
    <phoneticPr fontId="1"/>
  </si>
  <si>
    <t>訪問型独自・同一３高齢者虐待防止措置未実施減算１２</t>
    <rPh sb="6" eb="8">
      <t>ドウイツ</t>
    </rPh>
    <phoneticPr fontId="4"/>
  </si>
  <si>
    <t>訪問型独自サービス１２日割・同一３</t>
    <phoneticPr fontId="10"/>
  </si>
  <si>
    <t>訪問型独自サービス１２日割・同一３処遇改善加算Ⅲ</t>
    <rPh sb="17" eb="19">
      <t>ショグウ</t>
    </rPh>
    <rPh sb="19" eb="21">
      <t>カイゼン</t>
    </rPh>
    <rPh sb="21" eb="23">
      <t>カサン</t>
    </rPh>
    <phoneticPr fontId="1"/>
  </si>
  <si>
    <t>訪問型独自・同一３高齢者虐待防止措置未実施減算１２日割</t>
    <rPh sb="6" eb="8">
      <t>ドウイツ</t>
    </rPh>
    <phoneticPr fontId="4"/>
  </si>
  <si>
    <t>訪問型独自サービス１３・同一３</t>
    <phoneticPr fontId="1"/>
  </si>
  <si>
    <t>訪問型独自サービス１３・同一３処遇改善加算Ⅲ</t>
    <phoneticPr fontId="1"/>
  </si>
  <si>
    <t>訪問型独自・同一３高齢者虐待防止措置未実施減算１３</t>
    <rPh sb="6" eb="8">
      <t>ドウイツ</t>
    </rPh>
    <phoneticPr fontId="4"/>
  </si>
  <si>
    <t>訪問型独自サービス１３日割・同一３</t>
    <phoneticPr fontId="10"/>
  </si>
  <si>
    <t>訪問型独自サービス１３日割・同一３処遇改善加算Ⅲ</t>
    <rPh sb="17" eb="19">
      <t>ショグウ</t>
    </rPh>
    <rPh sb="19" eb="21">
      <t>カイゼン</t>
    </rPh>
    <rPh sb="21" eb="23">
      <t>カサン</t>
    </rPh>
    <phoneticPr fontId="1"/>
  </si>
  <si>
    <t>訪問型独自・同一３高齢者虐待防止措置未実施減算１３日割</t>
    <rPh sb="6" eb="8">
      <t>ドウイツ</t>
    </rPh>
    <phoneticPr fontId="4"/>
  </si>
  <si>
    <t>日割の場合</t>
    <phoneticPr fontId="2"/>
  </si>
  <si>
    <t>通所型独自サービス１１</t>
    <phoneticPr fontId="1"/>
  </si>
  <si>
    <t>通所型独自サービス１１日割</t>
    <rPh sb="12" eb="13">
      <t>ワリ</t>
    </rPh>
    <phoneticPr fontId="1"/>
  </si>
  <si>
    <t>通所型独自サービス１２</t>
    <phoneticPr fontId="1"/>
  </si>
  <si>
    <t>通所型独自サービス１２日割</t>
    <phoneticPr fontId="1"/>
  </si>
  <si>
    <t>通所型独自高齢者虐待防止未実施減算１１</t>
    <phoneticPr fontId="2"/>
  </si>
  <si>
    <t>通所型独自高齢者虐待防止未実施減算１１日割</t>
    <rPh sb="19" eb="21">
      <t>ヒワ</t>
    </rPh>
    <phoneticPr fontId="2"/>
  </si>
  <si>
    <t>通所型独自高齢者虐待防止未実施減算１２</t>
    <phoneticPr fontId="2"/>
  </si>
  <si>
    <t>通所型独自高齢者虐待防止未実施減算１２日割</t>
    <rPh sb="19" eb="21">
      <t>ヒワ</t>
    </rPh>
    <phoneticPr fontId="2"/>
  </si>
  <si>
    <t>通所型独自業務継続計画未策定減算１１</t>
    <phoneticPr fontId="2"/>
  </si>
  <si>
    <t>通所型独自業務継続計画未策定減算１１日割</t>
    <rPh sb="18" eb="20">
      <t>ヒワ</t>
    </rPh>
    <phoneticPr fontId="2"/>
  </si>
  <si>
    <t>通所型独自業務継続計画未策定減算１２</t>
    <phoneticPr fontId="2"/>
  </si>
  <si>
    <t>通所型独自業務継続計画未策定減算１２日割</t>
    <rPh sb="18" eb="20">
      <t>ヒワ</t>
    </rPh>
    <phoneticPr fontId="2"/>
  </si>
  <si>
    <t>ワ　 介護職員等処遇改善加算</t>
    <rPh sb="7" eb="8">
      <t>ナド</t>
    </rPh>
    <phoneticPr fontId="1"/>
  </si>
  <si>
    <t>通所型独自サービス１１・定超</t>
    <rPh sb="13" eb="14">
      <t>コ</t>
    </rPh>
    <phoneticPr fontId="1"/>
  </si>
  <si>
    <t>通所型独自サービス１１日割・定超</t>
    <phoneticPr fontId="1"/>
  </si>
  <si>
    <t>通所型独自サービス１２・定超</t>
    <phoneticPr fontId="1"/>
  </si>
  <si>
    <t>通所型独自サービス１２日割・定超</t>
    <phoneticPr fontId="1"/>
  </si>
  <si>
    <t>通所型独自サービス１１・人欠</t>
    <rPh sb="12" eb="13">
      <t>ヒト</t>
    </rPh>
    <rPh sb="13" eb="14">
      <t>ケツ</t>
    </rPh>
    <phoneticPr fontId="1"/>
  </si>
  <si>
    <t>通所型独自サービス１１日割・人欠</t>
    <phoneticPr fontId="1"/>
  </si>
  <si>
    <t>通所型独自サービス１２・人欠</t>
    <phoneticPr fontId="1"/>
  </si>
  <si>
    <t>通所型独自サービス１２日割・人欠</t>
    <phoneticPr fontId="1"/>
  </si>
  <si>
    <t>※中山間地域等に居住する者へのサービス提供加算及び介護職員等処遇改善加算は、全てのパターンで共通して使用するサービスコードです。</t>
    <rPh sb="23" eb="24">
      <t>オヨ</t>
    </rPh>
    <rPh sb="29" eb="30">
      <t>ナド</t>
    </rPh>
    <phoneticPr fontId="10"/>
  </si>
  <si>
    <t>※中山間地域等に居住する者へのサービス提供加算及び介護職員等処遇改善加算は、全てのパターンで共通して使用するサービスコードです。</t>
    <rPh sb="23" eb="24">
      <t>オヨ</t>
    </rPh>
    <rPh sb="29" eb="30">
      <t>ナド</t>
    </rPh>
    <phoneticPr fontId="2"/>
  </si>
  <si>
    <t>通所型独自高齢者虐待防止未実施減算１１</t>
    <phoneticPr fontId="4"/>
  </si>
  <si>
    <t>通所型独自業務継続計画未策定減算１１</t>
    <phoneticPr fontId="4"/>
  </si>
  <si>
    <t>通所型独自サービス１１同一建物減算１</t>
    <phoneticPr fontId="1"/>
  </si>
  <si>
    <t>通所型独自同一高齢者虐待防止未実施減算１１</t>
    <phoneticPr fontId="4"/>
  </si>
  <si>
    <t>通所型独自同一業務継続計画未策定減算１１</t>
    <phoneticPr fontId="4"/>
  </si>
  <si>
    <t>通所型独自型サービス１１日割</t>
    <phoneticPr fontId="4"/>
  </si>
  <si>
    <t>通所型独自高齢者虐待防止未実施減算１１日割</t>
    <rPh sb="19" eb="21">
      <t>ヒワリ</t>
    </rPh>
    <phoneticPr fontId="4"/>
  </si>
  <si>
    <t>通所型独自業務継続計画未策定減算１１日割</t>
    <rPh sb="18" eb="20">
      <t>ヒワリ</t>
    </rPh>
    <phoneticPr fontId="4"/>
  </si>
  <si>
    <t>通所型独自サービス１１日割同一建物減算１</t>
    <phoneticPr fontId="4"/>
  </si>
  <si>
    <t>通所型独自同一高齢者虐待防止未実施減算１１日割</t>
    <rPh sb="21" eb="23">
      <t>ヒワリ</t>
    </rPh>
    <phoneticPr fontId="4"/>
  </si>
  <si>
    <t>通所型独自同一業務継続計画未策定減算１１日割</t>
    <rPh sb="20" eb="22">
      <t>ヒワリ</t>
    </rPh>
    <phoneticPr fontId="4"/>
  </si>
  <si>
    <t>通所型独自高齢者虐待防止未実施減算１２</t>
    <phoneticPr fontId="4"/>
  </si>
  <si>
    <t>通所型独自業務継続計画未策定減算１２</t>
    <phoneticPr fontId="4"/>
  </si>
  <si>
    <t>通所型独自サービス１２同一建物減算２</t>
    <phoneticPr fontId="1"/>
  </si>
  <si>
    <t>通所型独自同一高齢者虐待防止未実施減算１２</t>
    <phoneticPr fontId="4"/>
  </si>
  <si>
    <t>通所型独自同一業務継続計画未策定減算１２</t>
    <phoneticPr fontId="4"/>
  </si>
  <si>
    <t>通所型独自サービス１２日割</t>
    <phoneticPr fontId="10"/>
  </si>
  <si>
    <t>通所型独自高齢者虐待防止未実施減算１２日割</t>
    <rPh sb="19" eb="21">
      <t>ヒワリ</t>
    </rPh>
    <phoneticPr fontId="4"/>
  </si>
  <si>
    <t>通所型独自業務継続計画未策定減算１２日割</t>
    <rPh sb="18" eb="20">
      <t>ヒワリ</t>
    </rPh>
    <phoneticPr fontId="4"/>
  </si>
  <si>
    <t>通所型独自サービス１２日割同一建物減算２</t>
    <rPh sb="13" eb="15">
      <t>ドウイツ</t>
    </rPh>
    <rPh sb="15" eb="17">
      <t>タテモノ</t>
    </rPh>
    <rPh sb="17" eb="19">
      <t>ゲンサン</t>
    </rPh>
    <phoneticPr fontId="1"/>
  </si>
  <si>
    <t>通所型独自同一高齢者虐待防止未実施減算１２日割</t>
    <rPh sb="21" eb="23">
      <t>ヒワリ</t>
    </rPh>
    <phoneticPr fontId="4"/>
  </si>
  <si>
    <t>通所型独自同一業務継続計画未策定減算１２日割</t>
    <rPh sb="20" eb="22">
      <t>ヒワリ</t>
    </rPh>
    <phoneticPr fontId="4"/>
  </si>
  <si>
    <t>通所型独自・定超高齢者虐待防止未実施減算１１</t>
    <rPh sb="7" eb="8">
      <t>コ</t>
    </rPh>
    <phoneticPr fontId="1"/>
  </si>
  <si>
    <t>通所型独自・定超業務継続計画未策定減算１１</t>
    <rPh sb="6" eb="7">
      <t>サダム</t>
    </rPh>
    <rPh sb="7" eb="8">
      <t>チョウ</t>
    </rPh>
    <rPh sb="8" eb="10">
      <t>ギョウム</t>
    </rPh>
    <phoneticPr fontId="4"/>
  </si>
  <si>
    <t>通所型独自サービス１１・定超同一建物減算１</t>
    <phoneticPr fontId="4"/>
  </si>
  <si>
    <t>通所型独自・定超同一高齢者虐待防止未実施減算１１</t>
    <rPh sb="7" eb="8">
      <t>コ</t>
    </rPh>
    <phoneticPr fontId="1"/>
  </si>
  <si>
    <t>通所型独自・定超同一業務継続計画未策定減算１１</t>
    <rPh sb="6" eb="7">
      <t>サダム</t>
    </rPh>
    <rPh sb="7" eb="8">
      <t>チョウ</t>
    </rPh>
    <rPh sb="10" eb="12">
      <t>ギョウム</t>
    </rPh>
    <phoneticPr fontId="4"/>
  </si>
  <si>
    <t>通所型独自・定超高齢者虐待防止未実施減算１１日割</t>
    <rPh sb="7" eb="8">
      <t>コ</t>
    </rPh>
    <rPh sb="22" eb="24">
      <t>ヒワリ</t>
    </rPh>
    <phoneticPr fontId="1"/>
  </si>
  <si>
    <t>通所型独自・定超業務継続計画未策定減算１１日割</t>
    <rPh sb="6" eb="7">
      <t>サダム</t>
    </rPh>
    <rPh sb="7" eb="8">
      <t>チョウ</t>
    </rPh>
    <rPh sb="8" eb="10">
      <t>ギョウム</t>
    </rPh>
    <rPh sb="21" eb="23">
      <t>ヒワリ</t>
    </rPh>
    <phoneticPr fontId="4"/>
  </si>
  <si>
    <t>通所型独自サービス１１日割・定超同一建物減算１</t>
    <phoneticPr fontId="4"/>
  </si>
  <si>
    <t>通所型独自・定超同一高齢者虐待防止未実施減算１１日割</t>
    <rPh sb="7" eb="8">
      <t>コ</t>
    </rPh>
    <rPh sb="24" eb="26">
      <t>ヒワリ</t>
    </rPh>
    <phoneticPr fontId="1"/>
  </si>
  <si>
    <t>通所型独自・定超同一業務継続計画未策定減算１１日割</t>
    <rPh sb="6" eb="7">
      <t>サダム</t>
    </rPh>
    <rPh sb="7" eb="8">
      <t>チョウ</t>
    </rPh>
    <rPh sb="10" eb="12">
      <t>ギョウム</t>
    </rPh>
    <rPh sb="23" eb="25">
      <t>ヒワリ</t>
    </rPh>
    <phoneticPr fontId="4"/>
  </si>
  <si>
    <t>通所型独自サービス１２・定超</t>
    <phoneticPr fontId="10"/>
  </si>
  <si>
    <t>通所型独自・定超高齢者虐待防止未実施減算１２</t>
    <rPh sb="7" eb="8">
      <t>コ</t>
    </rPh>
    <phoneticPr fontId="1"/>
  </si>
  <si>
    <t>通所型独自・定超業務継続計画未策定減算１２</t>
    <rPh sb="6" eb="7">
      <t>サダム</t>
    </rPh>
    <rPh sb="7" eb="8">
      <t>チョウ</t>
    </rPh>
    <rPh sb="8" eb="10">
      <t>ギョウム</t>
    </rPh>
    <phoneticPr fontId="4"/>
  </si>
  <si>
    <t>通所独自型サービス１２・定超同一建物減算２</t>
    <phoneticPr fontId="10"/>
  </si>
  <si>
    <t>通所型独自・定超同一高齢者虐待防止未実施減算１２</t>
    <rPh sb="7" eb="8">
      <t>コ</t>
    </rPh>
    <phoneticPr fontId="1"/>
  </si>
  <si>
    <t>通所型独自・定超同一業務継続計画未策定減算１２</t>
    <rPh sb="6" eb="7">
      <t>サダム</t>
    </rPh>
    <rPh sb="7" eb="8">
      <t>チョウ</t>
    </rPh>
    <rPh sb="10" eb="12">
      <t>ギョウム</t>
    </rPh>
    <phoneticPr fontId="4"/>
  </si>
  <si>
    <t>通所型独自サービス１２日割・定超</t>
    <phoneticPr fontId="10"/>
  </si>
  <si>
    <t>通所型独自・定超高齢者虐待防止未実施減算１２日割</t>
    <rPh sb="7" eb="8">
      <t>コ</t>
    </rPh>
    <rPh sb="22" eb="24">
      <t>ヒワリ</t>
    </rPh>
    <phoneticPr fontId="1"/>
  </si>
  <si>
    <t>通所型独自・定超業務継続計画未策定減算１２日割</t>
    <rPh sb="6" eb="7">
      <t>サダム</t>
    </rPh>
    <rPh sb="7" eb="8">
      <t>チョウ</t>
    </rPh>
    <rPh sb="8" eb="10">
      <t>ギョウム</t>
    </rPh>
    <rPh sb="21" eb="23">
      <t>ヒワリ</t>
    </rPh>
    <phoneticPr fontId="4"/>
  </si>
  <si>
    <t>通所型独自サービス１２日割・定超同一建物減算２</t>
    <rPh sb="14" eb="15">
      <t>サダム</t>
    </rPh>
    <rPh sb="15" eb="16">
      <t>チョウ</t>
    </rPh>
    <rPh sb="16" eb="18">
      <t>ドウイツ</t>
    </rPh>
    <rPh sb="18" eb="20">
      <t>タテモノ</t>
    </rPh>
    <rPh sb="20" eb="22">
      <t>ゲンサン</t>
    </rPh>
    <phoneticPr fontId="1"/>
  </si>
  <si>
    <t>通所型独自・定超同一高齢者虐待防止未実施減算１２日割</t>
    <rPh sb="7" eb="8">
      <t>コ</t>
    </rPh>
    <rPh sb="24" eb="26">
      <t>ヒワリ</t>
    </rPh>
    <phoneticPr fontId="1"/>
  </si>
  <si>
    <t>通所型独自・定超同一業務継続計画未策定減算１２日割</t>
    <rPh sb="6" eb="7">
      <t>サダム</t>
    </rPh>
    <rPh sb="7" eb="8">
      <t>チョウ</t>
    </rPh>
    <rPh sb="10" eb="12">
      <t>ギョウム</t>
    </rPh>
    <rPh sb="23" eb="25">
      <t>ヒワリ</t>
    </rPh>
    <phoneticPr fontId="4"/>
  </si>
  <si>
    <t>通所型独自・人欠高齢者虐待防止未実施減算１１</t>
    <rPh sb="6" eb="7">
      <t>ヒト</t>
    </rPh>
    <rPh sb="7" eb="8">
      <t>ケツ</t>
    </rPh>
    <rPh sb="8" eb="11">
      <t>コウレイシャ</t>
    </rPh>
    <phoneticPr fontId="1"/>
  </si>
  <si>
    <t>通所型独自・人欠業務継続計画未策定減算１１</t>
    <rPh sb="6" eb="7">
      <t>ヒト</t>
    </rPh>
    <rPh sb="7" eb="8">
      <t>ケツ</t>
    </rPh>
    <rPh sb="8" eb="10">
      <t>ギョウム</t>
    </rPh>
    <phoneticPr fontId="4"/>
  </si>
  <si>
    <t>通所型独自サービス１１・人欠同一建物減算１</t>
    <rPh sb="12" eb="13">
      <t>ヒト</t>
    </rPh>
    <rPh sb="13" eb="14">
      <t>ケツ</t>
    </rPh>
    <rPh sb="14" eb="16">
      <t>ドウイツ</t>
    </rPh>
    <rPh sb="16" eb="18">
      <t>タテモノ</t>
    </rPh>
    <rPh sb="18" eb="20">
      <t>ゲンサン</t>
    </rPh>
    <phoneticPr fontId="1"/>
  </si>
  <si>
    <t>通所型独自・人欠同一高齢者虐待防止未実施減算１１</t>
    <rPh sb="6" eb="7">
      <t>ヒト</t>
    </rPh>
    <rPh sb="7" eb="8">
      <t>ケツ</t>
    </rPh>
    <phoneticPr fontId="1"/>
  </si>
  <si>
    <t>通所型独自・人欠同一業務継続計画未策定減算１１</t>
    <rPh sb="6" eb="7">
      <t>ヒト</t>
    </rPh>
    <rPh sb="7" eb="8">
      <t>ケツ</t>
    </rPh>
    <rPh sb="10" eb="12">
      <t>ギョウム</t>
    </rPh>
    <phoneticPr fontId="4"/>
  </si>
  <si>
    <t>通所型独自サービス１１日割・人欠</t>
    <phoneticPr fontId="10"/>
  </si>
  <si>
    <t>通所型独自・人欠高齢者虐待防止未実施減算１１日割</t>
    <rPh sb="6" eb="7">
      <t>ヒト</t>
    </rPh>
    <rPh sb="7" eb="8">
      <t>ケツ</t>
    </rPh>
    <rPh sb="22" eb="24">
      <t>ヒワリ</t>
    </rPh>
    <phoneticPr fontId="1"/>
  </si>
  <si>
    <t>通所型独自・人欠業務継続計画未策定減算１１日割</t>
    <rPh sb="6" eb="7">
      <t>ヒト</t>
    </rPh>
    <rPh sb="7" eb="8">
      <t>ケツ</t>
    </rPh>
    <rPh sb="8" eb="10">
      <t>ギョウム</t>
    </rPh>
    <rPh sb="21" eb="23">
      <t>ヒワリ</t>
    </rPh>
    <phoneticPr fontId="4"/>
  </si>
  <si>
    <t>通所独自型サービス１１日割・人欠同一建物減算１</t>
    <phoneticPr fontId="4"/>
  </si>
  <si>
    <t>通所型独自・人欠同一高齢者虐待防止未実施減算１１日割</t>
    <rPh sb="6" eb="7">
      <t>ヒト</t>
    </rPh>
    <rPh sb="7" eb="8">
      <t>ケツ</t>
    </rPh>
    <rPh sb="24" eb="26">
      <t>ヒワリ</t>
    </rPh>
    <phoneticPr fontId="1"/>
  </si>
  <si>
    <t>通所型独自・人欠同一業務継続計画未策定減算１１日割</t>
    <rPh sb="6" eb="7">
      <t>ヒト</t>
    </rPh>
    <rPh sb="7" eb="8">
      <t>ケツ</t>
    </rPh>
    <rPh sb="10" eb="12">
      <t>ギョウム</t>
    </rPh>
    <rPh sb="23" eb="25">
      <t>ヒワリ</t>
    </rPh>
    <phoneticPr fontId="4"/>
  </si>
  <si>
    <t>通所型独自サービス１２・人欠</t>
    <phoneticPr fontId="10"/>
  </si>
  <si>
    <t>通所型独自・人欠高齢者虐待防止未実施減算１２</t>
    <rPh sb="6" eb="7">
      <t>ヒト</t>
    </rPh>
    <rPh sb="7" eb="8">
      <t>ケツ</t>
    </rPh>
    <phoneticPr fontId="1"/>
  </si>
  <si>
    <t>通所型独自・人欠業務継続計画未策定減算１２</t>
    <rPh sb="6" eb="7">
      <t>ヒト</t>
    </rPh>
    <rPh sb="7" eb="8">
      <t>ケツ</t>
    </rPh>
    <rPh sb="8" eb="10">
      <t>ギョウム</t>
    </rPh>
    <phoneticPr fontId="4"/>
  </si>
  <si>
    <t>通所型独自サービス１２・人欠同一建物減算２</t>
    <rPh sb="14" eb="16">
      <t>ドウイツ</t>
    </rPh>
    <rPh sb="16" eb="18">
      <t>タテモノ</t>
    </rPh>
    <rPh sb="18" eb="20">
      <t>ゲンサン</t>
    </rPh>
    <phoneticPr fontId="1"/>
  </si>
  <si>
    <t>通所型独自・人欠同一高齢者虐待防止未実施減算１２</t>
    <rPh sb="6" eb="7">
      <t>ヒト</t>
    </rPh>
    <rPh sb="7" eb="8">
      <t>ケツ</t>
    </rPh>
    <phoneticPr fontId="1"/>
  </si>
  <si>
    <t>通所型独自・人欠同一業務継続計画未策定減算１２</t>
    <rPh sb="6" eb="7">
      <t>ヒト</t>
    </rPh>
    <rPh sb="7" eb="8">
      <t>ケツ</t>
    </rPh>
    <rPh sb="10" eb="12">
      <t>ギョウム</t>
    </rPh>
    <phoneticPr fontId="4"/>
  </si>
  <si>
    <t>通所型独自サービス１２日割・人欠</t>
    <phoneticPr fontId="10"/>
  </si>
  <si>
    <t>通所型独自・人欠高齢者虐待防止未実施減算１２日割</t>
    <rPh sb="6" eb="7">
      <t>ヒト</t>
    </rPh>
    <rPh sb="7" eb="8">
      <t>ケツ</t>
    </rPh>
    <rPh sb="22" eb="24">
      <t>ヒワリ</t>
    </rPh>
    <phoneticPr fontId="1"/>
  </si>
  <si>
    <t>通所型独自・人欠業務継続計画未策定減算１２日割</t>
    <rPh sb="6" eb="7">
      <t>ヒト</t>
    </rPh>
    <rPh sb="7" eb="8">
      <t>ケツ</t>
    </rPh>
    <rPh sb="8" eb="10">
      <t>ギョウム</t>
    </rPh>
    <rPh sb="21" eb="23">
      <t>ヒワリ</t>
    </rPh>
    <phoneticPr fontId="4"/>
  </si>
  <si>
    <t>通所型独自サービス１２日割・人欠同一建物減算２</t>
    <phoneticPr fontId="4"/>
  </si>
  <si>
    <t>通所型独自・人欠同一高齢者虐待防止未実施減算１２日割</t>
    <rPh sb="6" eb="7">
      <t>ヒト</t>
    </rPh>
    <rPh sb="7" eb="8">
      <t>ケツ</t>
    </rPh>
    <rPh sb="24" eb="26">
      <t>ヒワリ</t>
    </rPh>
    <phoneticPr fontId="1"/>
  </si>
  <si>
    <t>通所型独自・人欠同一業務継続計画未策定減算１２日割</t>
    <rPh sb="6" eb="7">
      <t>ヒト</t>
    </rPh>
    <rPh sb="7" eb="8">
      <t>ケツ</t>
    </rPh>
    <rPh sb="10" eb="12">
      <t>ギョウム</t>
    </rPh>
    <rPh sb="23" eb="25">
      <t>ヒワリ</t>
    </rPh>
    <phoneticPr fontId="4"/>
  </si>
  <si>
    <t>A3</t>
    <phoneticPr fontId="1"/>
  </si>
  <si>
    <t>訪問型独自サービスⅡ／２</t>
  </si>
  <si>
    <t>訪問型独自サービスⅡ／２日割</t>
  </si>
  <si>
    <t>訪問型独自サービスⅢ／２</t>
  </si>
  <si>
    <t>訪問型独自サービスⅢ／２日割</t>
  </si>
  <si>
    <t>A2</t>
    <phoneticPr fontId="5"/>
  </si>
  <si>
    <t>D211</t>
    <phoneticPr fontId="5"/>
  </si>
  <si>
    <t>D220</t>
    <phoneticPr fontId="5"/>
  </si>
  <si>
    <t>D212</t>
    <phoneticPr fontId="5"/>
  </si>
  <si>
    <t>D213</t>
    <phoneticPr fontId="5"/>
  </si>
  <si>
    <t>D215</t>
  </si>
  <si>
    <t>訪問型独自業務継続計画未策定減算１１</t>
    <phoneticPr fontId="5"/>
  </si>
  <si>
    <t>訪問型独自業務継続計画未策定減算１１日割</t>
    <rPh sb="18" eb="20">
      <t>ヒワリ</t>
    </rPh>
    <phoneticPr fontId="5"/>
  </si>
  <si>
    <t>訪問型独自業務継続計画未策定減算１２</t>
    <phoneticPr fontId="5"/>
  </si>
  <si>
    <t>訪問型独自業務継続計画未策定減算１２日割</t>
    <rPh sb="18" eb="20">
      <t>ヒワリ</t>
    </rPh>
    <phoneticPr fontId="5"/>
  </si>
  <si>
    <t>訪問型独自業務継続計画未策定減算１３</t>
    <phoneticPr fontId="5"/>
  </si>
  <si>
    <t>訪問型独自業務継続計画未策定減算１３日割</t>
    <rPh sb="18" eb="20">
      <t>ヒワリ</t>
    </rPh>
    <phoneticPr fontId="5"/>
  </si>
  <si>
    <t>業務継続計画未策定減算</t>
    <phoneticPr fontId="5"/>
  </si>
  <si>
    <t>A3</t>
    <phoneticPr fontId="10"/>
  </si>
  <si>
    <t>訪問型独自業務継続計画未策定減算１１</t>
    <phoneticPr fontId="10"/>
  </si>
  <si>
    <t>業務継続計画未策定減算</t>
    <phoneticPr fontId="10"/>
  </si>
  <si>
    <t xml:space="preserve"> 12単位減算</t>
  </si>
  <si>
    <t>訪問型独自業務継続計画未策定減算１１日割</t>
    <rPh sb="18" eb="20">
      <t>ヒワリ</t>
    </rPh>
    <phoneticPr fontId="10"/>
  </si>
  <si>
    <t xml:space="preserve"> 1単位減算</t>
    <phoneticPr fontId="10"/>
  </si>
  <si>
    <t xml:space="preserve"> 23単位減算</t>
    <phoneticPr fontId="10"/>
  </si>
  <si>
    <t>訪問型独自業務継続計画未策定減算１２</t>
    <phoneticPr fontId="10"/>
  </si>
  <si>
    <t>訪問型独自業務継続計画未策定減算１２日割</t>
    <rPh sb="18" eb="20">
      <t>ヒワリ</t>
    </rPh>
    <phoneticPr fontId="10"/>
  </si>
  <si>
    <t>訪問型独自業務継続計画未策定減算１３</t>
    <phoneticPr fontId="10"/>
  </si>
  <si>
    <t xml:space="preserve"> 37単位減算</t>
    <phoneticPr fontId="10"/>
  </si>
  <si>
    <t>訪問型独自業務継続計画未策定減算１３日割</t>
    <rPh sb="18" eb="20">
      <t>ヒワリ</t>
    </rPh>
    <phoneticPr fontId="10"/>
  </si>
  <si>
    <t>1単位減算</t>
    <phoneticPr fontId="10"/>
  </si>
  <si>
    <t>訪問型独自・同一１業務継続計画未策定減算１１</t>
    <rPh sb="6" eb="8">
      <t>ドウイツ</t>
    </rPh>
    <phoneticPr fontId="10"/>
  </si>
  <si>
    <t>11単位減算</t>
    <phoneticPr fontId="10"/>
  </si>
  <si>
    <t>訪問型独自・同一１業務継続計画未策定減算１１日割</t>
    <rPh sb="6" eb="8">
      <t>ドウイツ</t>
    </rPh>
    <rPh sb="22" eb="24">
      <t>ヒワリ</t>
    </rPh>
    <phoneticPr fontId="10"/>
  </si>
  <si>
    <t>21単位減算</t>
    <phoneticPr fontId="10"/>
  </si>
  <si>
    <t>訪問型独自・同一１業務継続計画未策定減算１２日割</t>
    <rPh sb="6" eb="8">
      <t>ドウイツ</t>
    </rPh>
    <rPh sb="22" eb="24">
      <t>ヒワリ</t>
    </rPh>
    <phoneticPr fontId="10"/>
  </si>
  <si>
    <t>訪問型独自・同一１業務継続計画未策定減算１３</t>
    <rPh sb="6" eb="8">
      <t>ドウイツ</t>
    </rPh>
    <phoneticPr fontId="10"/>
  </si>
  <si>
    <t>34単位減算</t>
    <phoneticPr fontId="10"/>
  </si>
  <si>
    <t>訪問型独自・同一１業務継続計画未策定減算１３日割</t>
    <rPh sb="6" eb="8">
      <t>ドウイツ</t>
    </rPh>
    <rPh sb="22" eb="24">
      <t>ヒワリ</t>
    </rPh>
    <phoneticPr fontId="10"/>
  </si>
  <si>
    <t>訪問型独自・同一２業務継続計画未策定減算１１</t>
    <rPh sb="6" eb="8">
      <t>ドウイツ</t>
    </rPh>
    <phoneticPr fontId="10"/>
  </si>
  <si>
    <t>10単位減算</t>
    <phoneticPr fontId="10"/>
  </si>
  <si>
    <t>訪問型独自・同一２業務継続計画未策定減算１１日割</t>
    <rPh sb="6" eb="8">
      <t>ドウイツ</t>
    </rPh>
    <rPh sb="22" eb="24">
      <t>ヒワリ</t>
    </rPh>
    <phoneticPr fontId="10"/>
  </si>
  <si>
    <t>訪問型独自・同一２業務継続計画未策定減算１２</t>
    <rPh sb="6" eb="8">
      <t>ドウイツ</t>
    </rPh>
    <phoneticPr fontId="10"/>
  </si>
  <si>
    <t>20単位減算</t>
    <phoneticPr fontId="10"/>
  </si>
  <si>
    <t>訪問型独自・同一２業務継続計画未策定減算１２日割</t>
    <rPh sb="6" eb="8">
      <t>ドウイツ</t>
    </rPh>
    <rPh sb="22" eb="24">
      <t>ヒワリ</t>
    </rPh>
    <phoneticPr fontId="10"/>
  </si>
  <si>
    <t>訪問型独自・同一２業務継続計画未策定減算１３</t>
    <rPh sb="6" eb="8">
      <t>ドウイツ</t>
    </rPh>
    <phoneticPr fontId="10"/>
  </si>
  <si>
    <t>32単位減算</t>
    <phoneticPr fontId="10"/>
  </si>
  <si>
    <t>訪問型独自・同一２業務継続計画未策定減算１３日割</t>
    <rPh sb="6" eb="8">
      <t>ドウイツ</t>
    </rPh>
    <rPh sb="22" eb="24">
      <t>ヒワリ</t>
    </rPh>
    <phoneticPr fontId="10"/>
  </si>
  <si>
    <t>A3</t>
    <phoneticPr fontId="10"/>
  </si>
  <si>
    <t>訪問型独自・同一３業務継続計画未策定減算１１</t>
    <rPh sb="6" eb="8">
      <t>ドウイツ</t>
    </rPh>
    <phoneticPr fontId="10"/>
  </si>
  <si>
    <t>訪問型独自・同一３業務継続計画未策定減算１１日割</t>
    <rPh sb="6" eb="8">
      <t>ドウイツ</t>
    </rPh>
    <rPh sb="22" eb="24">
      <t>ヒワリ</t>
    </rPh>
    <phoneticPr fontId="10"/>
  </si>
  <si>
    <t>訪問型独自・同一３業務継続計画未策定減算１２</t>
    <rPh sb="6" eb="8">
      <t>ドウイツ</t>
    </rPh>
    <phoneticPr fontId="10"/>
  </si>
  <si>
    <t>訪問型独自・同一３業務継続計画未策定減算１２日割</t>
    <rPh sb="6" eb="8">
      <t>ドウイツ</t>
    </rPh>
    <rPh sb="22" eb="24">
      <t>ヒワリ</t>
    </rPh>
    <phoneticPr fontId="10"/>
  </si>
  <si>
    <t>訪問型独自・同一３業務継続計画未策定減算１３</t>
    <rPh sb="6" eb="8">
      <t>ドウイツ</t>
    </rPh>
    <phoneticPr fontId="10"/>
  </si>
  <si>
    <t>33単位減算</t>
    <phoneticPr fontId="10"/>
  </si>
  <si>
    <t>訪問型独自・同一３業務継続計画未策定減算１３日割</t>
    <rPh sb="6" eb="8">
      <t>ドウイツ</t>
    </rPh>
    <rPh sb="22" eb="24">
      <t>ヒワリ</t>
    </rPh>
    <phoneticPr fontId="10"/>
  </si>
  <si>
    <t>要支援２</t>
    <rPh sb="0" eb="3">
      <t>ヨウシエン</t>
    </rPh>
    <phoneticPr fontId="1"/>
  </si>
  <si>
    <t>要支援２</t>
    <phoneticPr fontId="1"/>
  </si>
  <si>
    <t>要支援２
日割の場合</t>
    <rPh sb="6" eb="8">
      <t>ヒワリ</t>
    </rPh>
    <rPh sb="9" eb="11">
      <t>バアイ</t>
    </rPh>
    <phoneticPr fontId="4"/>
  </si>
  <si>
    <t>所定単位数の287/1000 加算</t>
    <phoneticPr fontId="5"/>
  </si>
  <si>
    <t>(4)介護職員等処遇改善加算（Ⅱ） ロ</t>
    <rPh sb="7" eb="8">
      <t>ナド</t>
    </rPh>
    <phoneticPr fontId="10"/>
  </si>
  <si>
    <t>所定単位数の266/1000 加算</t>
    <phoneticPr fontId="5"/>
  </si>
  <si>
    <t>訪問型独自サービス処遇改善加算Ⅰ２</t>
    <phoneticPr fontId="5"/>
  </si>
  <si>
    <t>訪問型独自サービス処遇改善加算Ⅱ２</t>
    <rPh sb="3" eb="5">
      <t>ドクジ</t>
    </rPh>
    <phoneticPr fontId="1"/>
  </si>
  <si>
    <t>通所型独自サービス処遇改善加算Ⅰ１１</t>
    <rPh sb="3" eb="5">
      <t>ドクジ</t>
    </rPh>
    <phoneticPr fontId="1"/>
  </si>
  <si>
    <t>通所型独自サービス処遇改善加算Ⅰ２１</t>
    <phoneticPr fontId="2"/>
  </si>
  <si>
    <t>所定単位数の120/1000 加算</t>
    <phoneticPr fontId="2"/>
  </si>
  <si>
    <t>通所型独自サービス処遇改善加算Ⅱ１１</t>
    <rPh sb="3" eb="5">
      <t>ドクジ</t>
    </rPh>
    <phoneticPr fontId="1"/>
  </si>
  <si>
    <t>所定単位数の118/1000 加算</t>
    <phoneticPr fontId="2"/>
  </si>
  <si>
    <t>(2)介護職員等処遇改善加算（Ⅰ） ロ</t>
    <phoneticPr fontId="2"/>
  </si>
  <si>
    <t>(4)介護職員等処遇改善加算（Ⅱ） ロ</t>
    <rPh sb="7" eb="8">
      <t>ナド</t>
    </rPh>
    <phoneticPr fontId="1"/>
  </si>
  <si>
    <t>通所型独自サービス処遇改善加算Ⅱ２１</t>
    <rPh sb="3" eb="5">
      <t>ドクジ</t>
    </rPh>
    <phoneticPr fontId="1"/>
  </si>
  <si>
    <t>利用定員が19人以上の場合</t>
    <rPh sb="0" eb="2">
      <t>リヨウ</t>
    </rPh>
    <rPh sb="2" eb="4">
      <t>テイイン</t>
    </rPh>
    <rPh sb="7" eb="8">
      <t>ニン</t>
    </rPh>
    <rPh sb="8" eb="10">
      <t>イジョウ</t>
    </rPh>
    <rPh sb="11" eb="13">
      <t>バアイ</t>
    </rPh>
    <phoneticPr fontId="2"/>
  </si>
  <si>
    <t>A6</t>
    <phoneticPr fontId="2"/>
  </si>
  <si>
    <t>通所型独自サービス処遇改善加算Ⅰ１２</t>
    <rPh sb="3" eb="5">
      <t>ドクジ</t>
    </rPh>
    <phoneticPr fontId="1"/>
  </si>
  <si>
    <t>通所型独自サービス処遇改善加算Ⅰ２２</t>
    <phoneticPr fontId="2"/>
  </si>
  <si>
    <t>通所型独自サービス処遇改善加算Ⅱ１２</t>
    <rPh sb="3" eb="5">
      <t>ドクジ</t>
    </rPh>
    <phoneticPr fontId="1"/>
  </si>
  <si>
    <t>通所型独自サービス処遇改善加算Ⅱ２２</t>
    <rPh sb="3" eb="5">
      <t>ドクジ</t>
    </rPh>
    <phoneticPr fontId="1"/>
  </si>
  <si>
    <t>通所型独自サービス処遇改善加算Ⅲ２</t>
    <rPh sb="3" eb="5">
      <t>ドクジ</t>
    </rPh>
    <phoneticPr fontId="1"/>
  </si>
  <si>
    <t>通所型独自サービス処遇改善加算Ⅳ２</t>
    <rPh sb="3" eb="5">
      <t>ドクジ</t>
    </rPh>
    <phoneticPr fontId="1"/>
  </si>
  <si>
    <t>(1)介護職員等処遇改善加算（Ⅰ） イ</t>
    <rPh sb="7" eb="8">
      <t>ナド</t>
    </rPh>
    <phoneticPr fontId="1"/>
  </si>
  <si>
    <t>(3)介護職員等処遇改善加算（Ⅱ） イ</t>
    <rPh sb="7" eb="8">
      <t>ナド</t>
    </rPh>
    <phoneticPr fontId="1"/>
  </si>
  <si>
    <t xml:space="preserve">(5)介護職員等処遇改善加算（Ⅲ） </t>
    <rPh sb="7" eb="8">
      <t>ナド</t>
    </rPh>
    <phoneticPr fontId="1"/>
  </si>
  <si>
    <t>(6)介護職員等処遇改善加算（Ⅳ）</t>
    <rPh sb="7" eb="8">
      <t>ナド</t>
    </rPh>
    <phoneticPr fontId="2"/>
  </si>
  <si>
    <t>所定単位数の117/1000 加算</t>
    <phoneticPr fontId="2"/>
  </si>
  <si>
    <t>所定単位数の127/1000 加算</t>
    <phoneticPr fontId="2"/>
  </si>
  <si>
    <t>所定単位数の115/1000 加算</t>
    <phoneticPr fontId="2"/>
  </si>
  <si>
    <t>所定単位数の125/1000 加算</t>
    <phoneticPr fontId="2"/>
  </si>
  <si>
    <t>所定単位数の105/1000 加算</t>
    <phoneticPr fontId="2"/>
  </si>
  <si>
    <t>所定単位数の89/1000 加算</t>
    <phoneticPr fontId="2"/>
  </si>
  <si>
    <t>利用定員が19人未満の場合</t>
    <rPh sb="0" eb="2">
      <t>リヨウ</t>
    </rPh>
    <rPh sb="2" eb="4">
      <t>テイイン</t>
    </rPh>
    <rPh sb="7" eb="8">
      <t>ニン</t>
    </rPh>
    <rPh sb="8" eb="10">
      <t>ミマン</t>
    </rPh>
    <rPh sb="11" eb="13">
      <t>バアイ</t>
    </rPh>
    <phoneticPr fontId="2"/>
  </si>
  <si>
    <t>(2)介護職員等処遇改善加算（Ⅰ） ロ</t>
    <phoneticPr fontId="10"/>
  </si>
  <si>
    <t>所定単位数の287/1000 加算</t>
    <phoneticPr fontId="10"/>
  </si>
  <si>
    <t>（新規）</t>
    <rPh sb="1" eb="3">
      <t>シンキ</t>
    </rPh>
    <phoneticPr fontId="10"/>
  </si>
  <si>
    <t>訪問型独自サービス１１処遇改善加算Ⅰ２</t>
    <rPh sb="11" eb="13">
      <t>ショグウ</t>
    </rPh>
    <rPh sb="13" eb="15">
      <t>カイゼン</t>
    </rPh>
    <rPh sb="15" eb="17">
      <t>カサン</t>
    </rPh>
    <phoneticPr fontId="1"/>
  </si>
  <si>
    <t>訪問型独自サービス１１処遇改善加算Ⅱ２</t>
    <rPh sb="11" eb="13">
      <t>ショグウ</t>
    </rPh>
    <rPh sb="13" eb="15">
      <t>カイゼン</t>
    </rPh>
    <rPh sb="15" eb="17">
      <t>カサン</t>
    </rPh>
    <phoneticPr fontId="1"/>
  </si>
  <si>
    <t>所定単位数の266/1000 加算</t>
    <phoneticPr fontId="10"/>
  </si>
  <si>
    <t>訪問型独自サービス１１日割処遇改善加算Ⅰ２</t>
    <rPh sb="11" eb="13">
      <t>ヒワ</t>
    </rPh>
    <rPh sb="13" eb="15">
      <t>ショグウ</t>
    </rPh>
    <rPh sb="15" eb="17">
      <t>カイゼン</t>
    </rPh>
    <rPh sb="17" eb="19">
      <t>カサン</t>
    </rPh>
    <phoneticPr fontId="1"/>
  </si>
  <si>
    <t>訪問型独自サービス１１日割処遇改善加算Ⅱ２</t>
    <rPh sb="11" eb="13">
      <t>ヒワ</t>
    </rPh>
    <rPh sb="13" eb="15">
      <t>ショグウ</t>
    </rPh>
    <rPh sb="15" eb="17">
      <t>カイゼン</t>
    </rPh>
    <rPh sb="17" eb="19">
      <t>カサン</t>
    </rPh>
    <phoneticPr fontId="1"/>
  </si>
  <si>
    <t>訪問型独自サービス１２処遇改善加算Ⅰ２</t>
    <rPh sb="11" eb="13">
      <t>ショグウ</t>
    </rPh>
    <rPh sb="13" eb="15">
      <t>カイゼン</t>
    </rPh>
    <rPh sb="15" eb="17">
      <t>カサン</t>
    </rPh>
    <phoneticPr fontId="1"/>
  </si>
  <si>
    <t>訪問型独自サービス１２処遇改善加算Ⅱ２</t>
    <rPh sb="11" eb="13">
      <t>ショグウ</t>
    </rPh>
    <rPh sb="13" eb="15">
      <t>カイゼン</t>
    </rPh>
    <rPh sb="15" eb="17">
      <t>カサン</t>
    </rPh>
    <phoneticPr fontId="1"/>
  </si>
  <si>
    <t>訪問型独自サービス１２日割処遇改善加算Ⅰ２</t>
    <rPh sb="13" eb="15">
      <t>ショグウ</t>
    </rPh>
    <rPh sb="15" eb="17">
      <t>カイゼン</t>
    </rPh>
    <rPh sb="17" eb="19">
      <t>カサン</t>
    </rPh>
    <phoneticPr fontId="1"/>
  </si>
  <si>
    <t>訪問型独自サービス１２日割処遇改善加算Ⅱ２</t>
    <rPh sb="13" eb="15">
      <t>ショグウ</t>
    </rPh>
    <rPh sb="15" eb="17">
      <t>カイゼン</t>
    </rPh>
    <rPh sb="17" eb="19">
      <t>カサン</t>
    </rPh>
    <phoneticPr fontId="1"/>
  </si>
  <si>
    <t>訪問型独自サービス１３処遇改善加算Ⅰ２</t>
    <rPh sb="11" eb="13">
      <t>ショグウ</t>
    </rPh>
    <rPh sb="13" eb="15">
      <t>カイゼン</t>
    </rPh>
    <rPh sb="15" eb="17">
      <t>カサン</t>
    </rPh>
    <phoneticPr fontId="1"/>
  </si>
  <si>
    <t>訪問型独自サービス１３処遇改善加算Ⅱ２</t>
    <rPh sb="11" eb="13">
      <t>ショグウ</t>
    </rPh>
    <rPh sb="13" eb="15">
      <t>カイゼン</t>
    </rPh>
    <rPh sb="15" eb="17">
      <t>カサン</t>
    </rPh>
    <phoneticPr fontId="1"/>
  </si>
  <si>
    <t>訪問型独自サービス１３日割処遇改善加算Ⅰ２</t>
    <rPh sb="13" eb="15">
      <t>ショグウ</t>
    </rPh>
    <rPh sb="15" eb="17">
      <t>カイゼン</t>
    </rPh>
    <rPh sb="17" eb="19">
      <t>カサン</t>
    </rPh>
    <phoneticPr fontId="1"/>
  </si>
  <si>
    <t>訪問型独自サービス１３日割処遇改善加算Ⅱ２</t>
    <rPh sb="13" eb="15">
      <t>ショグウ</t>
    </rPh>
    <rPh sb="15" eb="17">
      <t>カイゼン</t>
    </rPh>
    <rPh sb="17" eb="19">
      <t>カサン</t>
    </rPh>
    <phoneticPr fontId="1"/>
  </si>
  <si>
    <t>訪問型独自サービス１１・同一１処遇改善加算Ⅰ２</t>
    <phoneticPr fontId="10"/>
  </si>
  <si>
    <t>訪問型独自サービス１１・同一１処遇改善加算Ⅱ２</t>
    <phoneticPr fontId="10"/>
  </si>
  <si>
    <t>訪問型独自サービス１１日割・同一１処遇改善加算Ⅰ２</t>
    <phoneticPr fontId="10"/>
  </si>
  <si>
    <t>訪問型独自サービス１１日割・同一１処遇改善加算Ⅱ２</t>
    <phoneticPr fontId="10"/>
  </si>
  <si>
    <t>訪問型独自サービス１２・同一１処遇改善加算Ⅰ２</t>
    <phoneticPr fontId="10"/>
  </si>
  <si>
    <t>訪問型独自サービス１２・同一１処遇改善加算Ⅱ２</t>
    <phoneticPr fontId="10"/>
  </si>
  <si>
    <t>訪問型独自サービス１２日割・同一１処遇改善加算Ⅰ２</t>
    <phoneticPr fontId="10"/>
  </si>
  <si>
    <t>訪問型独自サービス１２日割・同一１処遇改善加算Ⅱ２</t>
    <phoneticPr fontId="10"/>
  </si>
  <si>
    <t>訪問型独自サービス１３・同一１処遇改善加算Ⅱ２</t>
    <phoneticPr fontId="10"/>
  </si>
  <si>
    <t>訪問型独自サービス１３・同一１処遇改善加算Ⅰ２</t>
    <phoneticPr fontId="1"/>
  </si>
  <si>
    <t>訪問型独自・同一１業務継続計画未策定減算１２</t>
    <phoneticPr fontId="10"/>
  </si>
  <si>
    <t>訪問型独自サービス１３日割・同一１処遇改善加算Ⅰ２</t>
    <phoneticPr fontId="10"/>
  </si>
  <si>
    <t>訪問型独自サービス１３日割・同一１処遇改善加算Ⅱ２</t>
    <phoneticPr fontId="10"/>
  </si>
  <si>
    <t>訪問型独自サービス１１・同一２処遇改善加算Ⅰ２</t>
    <phoneticPr fontId="10"/>
  </si>
  <si>
    <t>訪問型独自サービス１１・同一２処遇改善加算Ⅱ２</t>
    <phoneticPr fontId="10"/>
  </si>
  <si>
    <t>訪問型独自サービス１１日割・同一２処遇改善加算Ⅰ２</t>
    <phoneticPr fontId="10"/>
  </si>
  <si>
    <t>訪問型独自サービス１１日割・同一２処遇改善加算Ⅱ２</t>
    <phoneticPr fontId="10"/>
  </si>
  <si>
    <t>訪問型独自サービス１２・同一２処遇改善加算Ⅰ２</t>
    <phoneticPr fontId="10"/>
  </si>
  <si>
    <t>訪問型独自サービス１２・同一２処遇改善加算Ⅱ２</t>
    <phoneticPr fontId="10"/>
  </si>
  <si>
    <t>訪問型独自サービス１２日割・同一２処遇改善加算Ⅰ２</t>
    <phoneticPr fontId="10"/>
  </si>
  <si>
    <t>訪問型独自サービス１２日割・同一２処遇改善加算Ⅱ２</t>
    <phoneticPr fontId="10"/>
  </si>
  <si>
    <t>訪問型独自サービス１３・同一２処遇改善加算Ⅰ２</t>
    <phoneticPr fontId="10"/>
  </si>
  <si>
    <t>訪問型独自サービス１３・同一２処遇改善加算Ⅱ２</t>
    <phoneticPr fontId="10"/>
  </si>
  <si>
    <t>訪問型独自サービス１３日割・同一２処遇改善加算Ⅰ２</t>
    <phoneticPr fontId="10"/>
  </si>
  <si>
    <t>訪問型独自サービス１３日割・同一２処遇改善加算Ⅱ２</t>
    <phoneticPr fontId="10"/>
  </si>
  <si>
    <t>訪問型独自サービス１１・同一３処遇改善加算Ⅰ２</t>
    <phoneticPr fontId="10"/>
  </si>
  <si>
    <t>訪問型独自サービス１１・同一３処遇改善加算Ⅱ２</t>
    <phoneticPr fontId="10"/>
  </si>
  <si>
    <t>訪問型独自サービス１１日割・同一３処遇改善加算Ⅰ２</t>
    <phoneticPr fontId="10"/>
  </si>
  <si>
    <t>訪問型独自サービス１１日割・同一３処遇改善加算Ⅱ２</t>
    <phoneticPr fontId="10"/>
  </si>
  <si>
    <t>訪問型独自サービス１２・同一３処遇改善加算Ⅰ２</t>
    <phoneticPr fontId="10"/>
  </si>
  <si>
    <t>訪問型独自サービス１２・同一３処遇改善加算Ⅱ２</t>
    <phoneticPr fontId="10"/>
  </si>
  <si>
    <t>訪問型独自サービス１２日割・同一３処遇改善加算Ⅰ２</t>
    <phoneticPr fontId="10"/>
  </si>
  <si>
    <t>訪問型独自サービス１２日割・同一３処遇改善加算Ⅱ２</t>
    <phoneticPr fontId="10"/>
  </si>
  <si>
    <t>訪問型独自サービス１３・同一３処遇改善加算Ⅰ２</t>
    <phoneticPr fontId="10"/>
  </si>
  <si>
    <t>訪問型独自サービス１３・同一３処遇改善加算Ⅱ２</t>
    <phoneticPr fontId="10"/>
  </si>
  <si>
    <t>訪問型独自サービス１３日割・同一３処遇改善加算Ⅰ２</t>
    <phoneticPr fontId="10"/>
  </si>
  <si>
    <t>訪問型独自サービス１３日割・同一３処遇改善加算Ⅱ１</t>
    <rPh sb="17" eb="19">
      <t>ショグウ</t>
    </rPh>
    <rPh sb="19" eb="21">
      <t>カイゼン</t>
    </rPh>
    <rPh sb="21" eb="23">
      <t>カサン</t>
    </rPh>
    <phoneticPr fontId="1"/>
  </si>
  <si>
    <t>訪問型独自サービス１３日割・同一３処遇改善加算Ⅱ２</t>
    <phoneticPr fontId="10"/>
  </si>
  <si>
    <t>イ　１週当たりの標準的な
回数を定める場合</t>
    <phoneticPr fontId="1"/>
  </si>
  <si>
    <t>利用定員が19人
以上の場合</t>
    <rPh sb="0" eb="2">
      <t>リヨウ</t>
    </rPh>
    <rPh sb="2" eb="4">
      <t>テイイン</t>
    </rPh>
    <rPh sb="7" eb="8">
      <t>ニン</t>
    </rPh>
    <rPh sb="9" eb="11">
      <t>イジョウ</t>
    </rPh>
    <rPh sb="12" eb="14">
      <t>バアイ</t>
    </rPh>
    <phoneticPr fontId="10"/>
  </si>
  <si>
    <t>利用定員が19人
未満の場合</t>
    <rPh sb="0" eb="2">
      <t>リヨウ</t>
    </rPh>
    <rPh sb="2" eb="4">
      <t>テイイン</t>
    </rPh>
    <rPh sb="7" eb="8">
      <t>ニン</t>
    </rPh>
    <rPh sb="9" eb="11">
      <t>ミマン</t>
    </rPh>
    <rPh sb="12" eb="14">
      <t>バアイ</t>
    </rPh>
    <phoneticPr fontId="10"/>
  </si>
  <si>
    <t>通所型独自サービス１１処遇改善加算Ⅱ２２</t>
    <phoneticPr fontId="10"/>
  </si>
  <si>
    <t>通所型独自サービス１１処遇改善加算Ⅱ２１</t>
    <phoneticPr fontId="10"/>
  </si>
  <si>
    <t>通所型独自サービス１１処遇改善加算Ⅱ１１</t>
    <rPh sb="11" eb="13">
      <t>ショグウ</t>
    </rPh>
    <rPh sb="13" eb="15">
      <t>カイゼン</t>
    </rPh>
    <rPh sb="15" eb="17">
      <t>カサン</t>
    </rPh>
    <phoneticPr fontId="1"/>
  </si>
  <si>
    <t>通所型独自サービス１１処遇改善加算Ⅲ１</t>
    <rPh sb="11" eb="13">
      <t>ショグウ</t>
    </rPh>
    <rPh sb="13" eb="15">
      <t>カイゼン</t>
    </rPh>
    <rPh sb="15" eb="17">
      <t>カサン</t>
    </rPh>
    <phoneticPr fontId="1"/>
  </si>
  <si>
    <t>通所型独自サービス１１処遇改善加算Ⅳ１</t>
    <rPh sb="11" eb="13">
      <t>ショグウ</t>
    </rPh>
    <rPh sb="13" eb="15">
      <t>カイゼン</t>
    </rPh>
    <rPh sb="15" eb="17">
      <t>カサン</t>
    </rPh>
    <phoneticPr fontId="1"/>
  </si>
  <si>
    <t>通所型独自サービス１１処遇改善加算Ⅰ２１</t>
    <phoneticPr fontId="10"/>
  </si>
  <si>
    <t>通所型独自サービス１１処遇改善加算Ⅰ２２</t>
    <phoneticPr fontId="10"/>
  </si>
  <si>
    <t>通所型独自サービス１１処遇改善加算Ⅱ１２</t>
    <rPh sb="11" eb="13">
      <t>ショグウ</t>
    </rPh>
    <rPh sb="13" eb="15">
      <t>カイゼン</t>
    </rPh>
    <rPh sb="15" eb="17">
      <t>カサン</t>
    </rPh>
    <phoneticPr fontId="1"/>
  </si>
  <si>
    <t>通所型独自サービス１１処遇改善加算Ⅲ２</t>
    <rPh sb="11" eb="13">
      <t>ショグウ</t>
    </rPh>
    <rPh sb="13" eb="15">
      <t>カイゼン</t>
    </rPh>
    <rPh sb="15" eb="17">
      <t>カサン</t>
    </rPh>
    <phoneticPr fontId="1"/>
  </si>
  <si>
    <t>通所型独自サービス１１処遇改善加算Ⅳ２</t>
    <rPh sb="11" eb="13">
      <t>ショグウ</t>
    </rPh>
    <rPh sb="13" eb="15">
      <t>カイゼン</t>
    </rPh>
    <rPh sb="15" eb="17">
      <t>カサン</t>
    </rPh>
    <phoneticPr fontId="1"/>
  </si>
  <si>
    <t>通所型独自サービス１１処遇改善加算Ⅰ１２</t>
    <rPh sb="0" eb="2">
      <t>ツウショ</t>
    </rPh>
    <rPh sb="2" eb="3">
      <t>ガタ</t>
    </rPh>
    <rPh sb="3" eb="5">
      <t>ドクジ</t>
    </rPh>
    <rPh sb="11" eb="13">
      <t>ショグウ</t>
    </rPh>
    <rPh sb="13" eb="15">
      <t>カイゼン</t>
    </rPh>
    <rPh sb="15" eb="17">
      <t>カサン</t>
    </rPh>
    <phoneticPr fontId="1"/>
  </si>
  <si>
    <t>(4)介護職員等処遇改善加算（Ⅱ） ロ</t>
    <phoneticPr fontId="10"/>
  </si>
  <si>
    <t>（新規）</t>
    <phoneticPr fontId="10"/>
  </si>
  <si>
    <t>通所型独自サービス１１日割処遇改善加算Ⅰ２１</t>
    <phoneticPr fontId="10"/>
  </si>
  <si>
    <t>通所型独自サービス１１日割処遇改善加算Ⅰ１２</t>
    <phoneticPr fontId="10"/>
  </si>
  <si>
    <t>通所型独自サービス１１同一１処遇改善加算Ⅳ２</t>
    <rPh sb="11" eb="13">
      <t>ドウイツ</t>
    </rPh>
    <rPh sb="14" eb="16">
      <t>ショグウ</t>
    </rPh>
    <rPh sb="16" eb="18">
      <t>カイゼン</t>
    </rPh>
    <rPh sb="18" eb="20">
      <t>カサン</t>
    </rPh>
    <phoneticPr fontId="1"/>
  </si>
  <si>
    <t>通所型独自サービス１１同一１処遇改善加算Ⅲ２</t>
    <rPh sb="11" eb="13">
      <t>ドウイツ</t>
    </rPh>
    <rPh sb="14" eb="16">
      <t>ショグウ</t>
    </rPh>
    <rPh sb="16" eb="18">
      <t>カイゼン</t>
    </rPh>
    <rPh sb="18" eb="20">
      <t>カサン</t>
    </rPh>
    <phoneticPr fontId="1"/>
  </si>
  <si>
    <t>通所型独自サービス１１同一１処遇改善加算Ⅱ２２</t>
    <phoneticPr fontId="10"/>
  </si>
  <si>
    <t>通所型独自サービス１１同一１処遇改善加算Ⅱ１２</t>
    <rPh sb="11" eb="13">
      <t>ドウイツ</t>
    </rPh>
    <rPh sb="14" eb="16">
      <t>ショグウ</t>
    </rPh>
    <rPh sb="16" eb="18">
      <t>カイゼン</t>
    </rPh>
    <rPh sb="18" eb="20">
      <t>カサン</t>
    </rPh>
    <phoneticPr fontId="1"/>
  </si>
  <si>
    <t>通所型独自サービス１１同一１処遇改善加算Ⅰ２２</t>
    <phoneticPr fontId="10"/>
  </si>
  <si>
    <t>通所型独自サービス１１同一１処遇改善加算Ⅰ１２</t>
    <rPh sb="11" eb="13">
      <t>ドウイツ</t>
    </rPh>
    <rPh sb="14" eb="16">
      <t>ショグウ</t>
    </rPh>
    <rPh sb="16" eb="18">
      <t>カイゼン</t>
    </rPh>
    <rPh sb="18" eb="20">
      <t>カサン</t>
    </rPh>
    <phoneticPr fontId="1"/>
  </si>
  <si>
    <t>通所型独自サービス１１同一１処遇改善加算Ⅱ２１</t>
    <phoneticPr fontId="10"/>
  </si>
  <si>
    <t>通所型独自サービス１１同一１処遇改善加算Ⅰ２１</t>
    <phoneticPr fontId="10"/>
  </si>
  <si>
    <t>通所型独自サービス１１日割処遇改善加算Ⅱ２１</t>
    <phoneticPr fontId="10"/>
  </si>
  <si>
    <t>通所型独自サービス１１日割処遇改善加算Ⅰ２２</t>
    <phoneticPr fontId="10"/>
  </si>
  <si>
    <t>通所型独自サービス１１日割処遇改善加算Ⅱ２２</t>
    <phoneticPr fontId="10"/>
  </si>
  <si>
    <t>通所型独自サービス１１日割処遇改善加算Ⅲ２</t>
    <phoneticPr fontId="10"/>
  </si>
  <si>
    <t>通所型独自サービス１１日割処遇改善加算Ⅳ２</t>
    <phoneticPr fontId="10"/>
  </si>
  <si>
    <t>通所型独自サービス１１日割処遇改善加算Ⅱ１２</t>
    <phoneticPr fontId="10"/>
  </si>
  <si>
    <t>通所型独自サービス１１日割同一１処遇改善加算Ⅰ２１</t>
    <phoneticPr fontId="10"/>
  </si>
  <si>
    <t>通所型独自サービス１１日割同一１処遇改善加算Ⅱ２１</t>
    <phoneticPr fontId="10"/>
  </si>
  <si>
    <t>通所型独自サービス１１日割同一１処遇改善加算Ⅰ２２</t>
    <phoneticPr fontId="10"/>
  </si>
  <si>
    <t>通所型独自サービス１１日割同一１処遇改善加算Ⅱ２２</t>
    <phoneticPr fontId="10"/>
  </si>
  <si>
    <t>通所型独自サービス１１日割同一１処遇改善加算Ⅲ２</t>
    <phoneticPr fontId="4"/>
  </si>
  <si>
    <t>通所型独自サービス１１日割同一１処遇改善加算Ⅳ２</t>
    <phoneticPr fontId="10"/>
  </si>
  <si>
    <t>通所型独自サービス１１日割同一１処遇改善加算Ⅰ１２</t>
    <phoneticPr fontId="4"/>
  </si>
  <si>
    <t>通所型独自サービス１１日割同一１処遇改善加算Ⅱ１２</t>
    <phoneticPr fontId="4"/>
  </si>
  <si>
    <t>定員超過の場合×70％</t>
    <phoneticPr fontId="10"/>
  </si>
  <si>
    <t>看護・介護職員が欠員の場合
×70％</t>
    <phoneticPr fontId="10"/>
  </si>
  <si>
    <t>イ　通所型独自サービス費
（独自）</t>
    <phoneticPr fontId="10"/>
  </si>
  <si>
    <t>イ　１週当たりの標準的な
回数を定める場合</t>
    <phoneticPr fontId="10"/>
  </si>
  <si>
    <t>ロ　事業所が送迎を行わない場合</t>
    <rPh sb="13" eb="15">
      <t>バアイ</t>
    </rPh>
    <phoneticPr fontId="4"/>
  </si>
  <si>
    <t>事業対象者・要支援１
日割の場合</t>
    <phoneticPr fontId="10"/>
  </si>
  <si>
    <t>通所型独自サービス１２処遇改善加算Ⅳ２</t>
    <rPh sb="11" eb="13">
      <t>ショグウ</t>
    </rPh>
    <rPh sb="13" eb="15">
      <t>カイゼン</t>
    </rPh>
    <rPh sb="15" eb="17">
      <t>カサン</t>
    </rPh>
    <phoneticPr fontId="1"/>
  </si>
  <si>
    <t>通所型独自サービス１２処遇改善加算Ⅰ２１</t>
    <phoneticPr fontId="10"/>
  </si>
  <si>
    <t>通所型独自サービス１２処遇改善加算Ⅱ２１</t>
    <phoneticPr fontId="10"/>
  </si>
  <si>
    <t>通所型独自サービス１２処遇改善加算Ⅰ１２</t>
    <rPh sb="11" eb="13">
      <t>ショグウ</t>
    </rPh>
    <rPh sb="13" eb="15">
      <t>カイゼン</t>
    </rPh>
    <rPh sb="15" eb="17">
      <t>カサン</t>
    </rPh>
    <phoneticPr fontId="1"/>
  </si>
  <si>
    <t>通所型独自サービス１２処遇改善加算Ⅰ２２</t>
    <phoneticPr fontId="10"/>
  </si>
  <si>
    <t>通所型独自サービス１２処遇改善加算Ⅱ２２</t>
    <phoneticPr fontId="10"/>
  </si>
  <si>
    <t>通所型独自サービス１２処遇改善加算Ⅲ２</t>
    <rPh sb="11" eb="13">
      <t>ショグウ</t>
    </rPh>
    <rPh sb="13" eb="15">
      <t>カイゼン</t>
    </rPh>
    <rPh sb="15" eb="17">
      <t>カサン</t>
    </rPh>
    <phoneticPr fontId="1"/>
  </si>
  <si>
    <t>通所型独自サービス１２処遇改善加算Ⅱ１２</t>
    <rPh sb="11" eb="13">
      <t>ショグウ</t>
    </rPh>
    <rPh sb="13" eb="15">
      <t>カイゼン</t>
    </rPh>
    <rPh sb="15" eb="17">
      <t>カサン</t>
    </rPh>
    <phoneticPr fontId="1"/>
  </si>
  <si>
    <t>通所型独自サービス１２同一２処遇改善加算Ⅰ２１</t>
    <phoneticPr fontId="10"/>
  </si>
  <si>
    <t>通所型独自サービス１２同一２処遇改善加算Ⅱ１１</t>
    <rPh sb="14" eb="16">
      <t>ショグウ</t>
    </rPh>
    <rPh sb="16" eb="18">
      <t>カイゼン</t>
    </rPh>
    <rPh sb="18" eb="20">
      <t>カサン</t>
    </rPh>
    <phoneticPr fontId="1"/>
  </si>
  <si>
    <t>通所型独自サービス１２同一２処遇改善加算Ⅱ２１</t>
    <phoneticPr fontId="10"/>
  </si>
  <si>
    <t>通所型独自サービス１２同一２処遇改善加算Ⅰ２２</t>
    <phoneticPr fontId="10"/>
  </si>
  <si>
    <t>通所型独自サービス１２同一２処遇改善加算Ⅱ１２</t>
    <rPh sb="14" eb="16">
      <t>ショグウ</t>
    </rPh>
    <rPh sb="16" eb="18">
      <t>カイゼン</t>
    </rPh>
    <rPh sb="18" eb="20">
      <t>カサン</t>
    </rPh>
    <phoneticPr fontId="1"/>
  </si>
  <si>
    <t>通所型独自サービス１２同一２処遇改善加算Ⅱ２２</t>
    <phoneticPr fontId="10"/>
  </si>
  <si>
    <t>通所型独自サービス１２同一２処遇改善加算Ⅲ２</t>
    <rPh sb="14" eb="16">
      <t>ショグウ</t>
    </rPh>
    <rPh sb="16" eb="18">
      <t>カイゼン</t>
    </rPh>
    <rPh sb="18" eb="20">
      <t>カサン</t>
    </rPh>
    <phoneticPr fontId="1"/>
  </si>
  <si>
    <t>通所型独自サービス１２同一２処遇改善加算Ⅳ２</t>
    <rPh sb="14" eb="16">
      <t>ショグウ</t>
    </rPh>
    <rPh sb="16" eb="18">
      <t>カイゼン</t>
    </rPh>
    <rPh sb="18" eb="20">
      <t>カサン</t>
    </rPh>
    <phoneticPr fontId="1"/>
  </si>
  <si>
    <t>通所型独自サービス１２同一２処遇改善加算Ⅰ１２</t>
    <rPh sb="14" eb="16">
      <t>ショグウ</t>
    </rPh>
    <rPh sb="16" eb="18">
      <t>カイゼン</t>
    </rPh>
    <rPh sb="18" eb="20">
      <t>カサン</t>
    </rPh>
    <phoneticPr fontId="1"/>
  </si>
  <si>
    <t>通所型独自サービス１２日割処遇改善加算Ⅰ２１</t>
    <phoneticPr fontId="10"/>
  </si>
  <si>
    <t>通所型独自サービス１２日割処遇改善加算Ⅱ２１</t>
    <phoneticPr fontId="10"/>
  </si>
  <si>
    <t>通所型独自サービス１２日割処遇改善加算Ⅰ１２</t>
    <rPh sb="0" eb="3">
      <t>ツウショガタ</t>
    </rPh>
    <rPh sb="3" eb="5">
      <t>ドクジ</t>
    </rPh>
    <rPh sb="11" eb="12">
      <t>ヒ</t>
    </rPh>
    <rPh sb="12" eb="13">
      <t>ワ</t>
    </rPh>
    <rPh sb="13" eb="15">
      <t>ショグウ</t>
    </rPh>
    <rPh sb="15" eb="17">
      <t>カイゼン</t>
    </rPh>
    <rPh sb="17" eb="19">
      <t>カサン</t>
    </rPh>
    <phoneticPr fontId="1"/>
  </si>
  <si>
    <t>通所型独自サービス１２日割処遇改善加算Ⅰ２２</t>
    <phoneticPr fontId="10"/>
  </si>
  <si>
    <t>通所型独自サービス１２日割処遇改善加算Ⅱ１２</t>
    <rPh sb="0" eb="3">
      <t>ツウショガタ</t>
    </rPh>
    <rPh sb="3" eb="5">
      <t>ドクジ</t>
    </rPh>
    <rPh sb="11" eb="12">
      <t>ヒ</t>
    </rPh>
    <rPh sb="12" eb="13">
      <t>ワ</t>
    </rPh>
    <rPh sb="13" eb="15">
      <t>ショグウ</t>
    </rPh>
    <rPh sb="15" eb="17">
      <t>カイゼン</t>
    </rPh>
    <rPh sb="17" eb="19">
      <t>カサン</t>
    </rPh>
    <phoneticPr fontId="1"/>
  </si>
  <si>
    <t>通所型独自サービス１２日割処遇改善加算Ⅱ２２</t>
    <phoneticPr fontId="10"/>
  </si>
  <si>
    <t>通所型独自サービス１２日割処遇改善加算Ⅲ２</t>
    <rPh sb="0" eb="3">
      <t>ツウショガタ</t>
    </rPh>
    <rPh sb="3" eb="5">
      <t>ドクジ</t>
    </rPh>
    <rPh sb="11" eb="12">
      <t>ヒ</t>
    </rPh>
    <rPh sb="12" eb="13">
      <t>ワ</t>
    </rPh>
    <rPh sb="13" eb="15">
      <t>ショグウ</t>
    </rPh>
    <rPh sb="15" eb="17">
      <t>カイゼン</t>
    </rPh>
    <rPh sb="17" eb="19">
      <t>カサン</t>
    </rPh>
    <phoneticPr fontId="1"/>
  </si>
  <si>
    <t>通所型独自サービス１２日割処遇改善加算Ⅳ２</t>
    <rPh sb="0" eb="3">
      <t>ツウショガタ</t>
    </rPh>
    <rPh sb="3" eb="5">
      <t>ドクジ</t>
    </rPh>
    <rPh sb="11" eb="12">
      <t>ヒ</t>
    </rPh>
    <rPh sb="12" eb="13">
      <t>ワ</t>
    </rPh>
    <rPh sb="13" eb="15">
      <t>ショグウ</t>
    </rPh>
    <rPh sb="15" eb="17">
      <t>カイゼン</t>
    </rPh>
    <rPh sb="17" eb="19">
      <t>カサン</t>
    </rPh>
    <phoneticPr fontId="1"/>
  </si>
  <si>
    <t>通所型独自サービス１２日割同一２処遇改善加算Ⅰ２１</t>
    <phoneticPr fontId="10"/>
  </si>
  <si>
    <t>通所型独自サービス１２日割同一２処遇改善加算Ⅱ２１</t>
    <phoneticPr fontId="10"/>
  </si>
  <si>
    <t>通所型独自サービス１２日割同一２処遇改善加算Ⅰ２２</t>
    <phoneticPr fontId="10"/>
  </si>
  <si>
    <t>通所型独自サービス１２日割同一２処遇改善加算Ⅱ２２</t>
    <phoneticPr fontId="10"/>
  </si>
  <si>
    <t>通所型独自サービス１２日割同一２処遇改善加算Ⅲ２</t>
    <rPh sb="0" eb="3">
      <t>ツウショガタ</t>
    </rPh>
    <rPh sb="3" eb="5">
      <t>ドクジ</t>
    </rPh>
    <rPh sb="11" eb="12">
      <t>ヒ</t>
    </rPh>
    <rPh sb="12" eb="13">
      <t>ワ</t>
    </rPh>
    <rPh sb="13" eb="15">
      <t>ドウイツ</t>
    </rPh>
    <phoneticPr fontId="1"/>
  </si>
  <si>
    <t>通所型独自サービス１２日割同一２処遇改善加算Ⅳ２</t>
    <rPh sb="0" eb="3">
      <t>ツウショガタ</t>
    </rPh>
    <rPh sb="3" eb="5">
      <t>ドクジ</t>
    </rPh>
    <rPh sb="11" eb="12">
      <t>ヒ</t>
    </rPh>
    <rPh sb="12" eb="13">
      <t>ワ</t>
    </rPh>
    <rPh sb="13" eb="15">
      <t>ドウイツ</t>
    </rPh>
    <phoneticPr fontId="1"/>
  </si>
  <si>
    <t>通所型独自サービス１２日割同一２処遇改善加算Ⅰ１２</t>
    <rPh sb="0" eb="3">
      <t>ツウショガタ</t>
    </rPh>
    <rPh sb="3" eb="5">
      <t>ドクジ</t>
    </rPh>
    <rPh sb="11" eb="12">
      <t>ヒ</t>
    </rPh>
    <rPh sb="12" eb="13">
      <t>ワ</t>
    </rPh>
    <rPh sb="13" eb="15">
      <t>ドウイツ</t>
    </rPh>
    <phoneticPr fontId="1"/>
  </si>
  <si>
    <t>通所型独自サービス１２日割同一２処遇改善加算Ⅱ１２</t>
    <rPh sb="0" eb="3">
      <t>ツウショガタ</t>
    </rPh>
    <rPh sb="3" eb="5">
      <t>ドクジ</t>
    </rPh>
    <rPh sb="11" eb="12">
      <t>ヒ</t>
    </rPh>
    <rPh sb="12" eb="13">
      <t>ワ</t>
    </rPh>
    <rPh sb="13" eb="15">
      <t>ドウイツ</t>
    </rPh>
    <phoneticPr fontId="1"/>
  </si>
  <si>
    <t>通所型独自サービス１１・定超処遇改善加算Ⅰ２１</t>
    <phoneticPr fontId="10"/>
  </si>
  <si>
    <t>通所型独自サービス１１・定超処遇改善加算Ⅱ２１</t>
    <rPh sb="13" eb="14">
      <t>コ</t>
    </rPh>
    <phoneticPr fontId="1"/>
  </si>
  <si>
    <t>通所型独自サービス１１・定超処遇改善加算Ⅰ１２</t>
    <rPh sb="13" eb="14">
      <t>コ</t>
    </rPh>
    <phoneticPr fontId="1"/>
  </si>
  <si>
    <t>通所型独自サービス１１・定超処遇改善加算Ⅰ２２</t>
    <phoneticPr fontId="10"/>
  </si>
  <si>
    <t>通所型独自サービス１１・定超処遇改善加算Ⅱ１２</t>
    <rPh sb="13" eb="14">
      <t>コ</t>
    </rPh>
    <phoneticPr fontId="1"/>
  </si>
  <si>
    <t>通所型独自サービス１１・定超処遇改善加算Ⅱ２２</t>
    <rPh sb="13" eb="14">
      <t>コ</t>
    </rPh>
    <phoneticPr fontId="1"/>
  </si>
  <si>
    <t>通所型独自サービス１１・定超処遇改善加算Ⅲ２</t>
    <rPh sb="13" eb="14">
      <t>コ</t>
    </rPh>
    <phoneticPr fontId="1"/>
  </si>
  <si>
    <t>通所型独自サービス１１・定超処遇改善加算Ⅳ２</t>
    <rPh sb="13" eb="14">
      <t>コ</t>
    </rPh>
    <phoneticPr fontId="1"/>
  </si>
  <si>
    <t>通所型独自サービス１１・定超同一１処遇改善加算Ⅰ２１</t>
    <phoneticPr fontId="10"/>
  </si>
  <si>
    <t>通所型独自サービス１１・定超同一１処遇改善加算Ⅱ２１</t>
    <phoneticPr fontId="10"/>
  </si>
  <si>
    <t>通所型独自サービス１１・定超同一１処遇改善加算Ⅰ１２</t>
    <phoneticPr fontId="4"/>
  </si>
  <si>
    <t>通所型独自サービス１１・定超同一１処遇改善加算Ⅰ２２</t>
    <phoneticPr fontId="10"/>
  </si>
  <si>
    <t>通所型独自サービス１１・定超同一１処遇改善加算Ⅱ１２</t>
    <phoneticPr fontId="4"/>
  </si>
  <si>
    <t>通所型独自サービス１１・定超同一１処遇改善加算Ⅱ２２</t>
    <phoneticPr fontId="10"/>
  </si>
  <si>
    <t>通所型独自サービス１１・定超同一１処遇改善加算Ⅲ２</t>
    <phoneticPr fontId="4"/>
  </si>
  <si>
    <t>通所型独自サービス１１・定超同一１処遇改善加算Ⅳ２</t>
    <phoneticPr fontId="10"/>
  </si>
  <si>
    <t>通所型独自サービス１１日割・定超処遇改善加算Ⅰ２１</t>
    <phoneticPr fontId="10"/>
  </si>
  <si>
    <t>通所型独自サービス１１日割・定超処遇改善加算Ⅱ２１</t>
    <phoneticPr fontId="10"/>
  </si>
  <si>
    <t>通所型独自サービス１１日割・定超処遇改善加算Ⅰ１２</t>
    <rPh sb="16" eb="18">
      <t>ショグウ</t>
    </rPh>
    <rPh sb="18" eb="20">
      <t>カイゼン</t>
    </rPh>
    <rPh sb="20" eb="22">
      <t>カサン</t>
    </rPh>
    <phoneticPr fontId="1"/>
  </si>
  <si>
    <t>通所型独自サービス１１日割・定超処遇改善加算Ⅰ２２</t>
    <phoneticPr fontId="10"/>
  </si>
  <si>
    <t>通所型独自サービス１１日割・定超処遇改善加算Ⅱ１２</t>
    <rPh sb="16" eb="18">
      <t>ショグウ</t>
    </rPh>
    <rPh sb="18" eb="20">
      <t>カイゼン</t>
    </rPh>
    <rPh sb="20" eb="22">
      <t>カサン</t>
    </rPh>
    <phoneticPr fontId="1"/>
  </si>
  <si>
    <t>通所型独自サービス１１日割・定超処遇改善加算Ⅱ２２</t>
    <phoneticPr fontId="10"/>
  </si>
  <si>
    <t>通所型独自サービス１１日割・定超処遇改善加算Ⅳ２</t>
    <rPh sb="16" eb="18">
      <t>ショグウ</t>
    </rPh>
    <rPh sb="18" eb="20">
      <t>カイゼン</t>
    </rPh>
    <rPh sb="20" eb="22">
      <t>カサン</t>
    </rPh>
    <phoneticPr fontId="1"/>
  </si>
  <si>
    <t>通所型独自サービス１１日割・定超処遇改善加算Ⅲ２</t>
    <rPh sb="16" eb="18">
      <t>ショグウ</t>
    </rPh>
    <rPh sb="18" eb="20">
      <t>カイゼン</t>
    </rPh>
    <rPh sb="20" eb="22">
      <t>カサン</t>
    </rPh>
    <phoneticPr fontId="1"/>
  </si>
  <si>
    <t>通所型独自サービス１１日割・定超同一１処遇改善加算Ⅰ２１</t>
    <phoneticPr fontId="10"/>
  </si>
  <si>
    <t>通所型独自サービス１１日割・定超同一１処遇改善加算Ⅱ２１</t>
    <phoneticPr fontId="10"/>
  </si>
  <si>
    <t>通所型独自サービス１１日割・定超同一１処遇改善加算Ⅰ２２</t>
    <phoneticPr fontId="10"/>
  </si>
  <si>
    <t>通所型独自サービス１１日割・定超同一１処遇改善加算Ⅱ２２</t>
    <phoneticPr fontId="10"/>
  </si>
  <si>
    <t>通所型独自サービス１１日割・定超同一１処遇改善加算Ⅲ２</t>
    <phoneticPr fontId="4"/>
  </si>
  <si>
    <t>通所型独自サービス１１日割・定超同一１処遇改善加算Ⅳ２</t>
    <phoneticPr fontId="10"/>
  </si>
  <si>
    <t>通所型独自サービス１１日割・定超同一１処遇改善加算Ⅰ１２</t>
    <phoneticPr fontId="4"/>
  </si>
  <si>
    <t>通所型独自サービス１１日割・定超同一１処遇改善加算Ⅱ１２</t>
    <phoneticPr fontId="4"/>
  </si>
  <si>
    <t>通所型独自サービス１２・定超処遇改善加算Ⅰ２１</t>
    <phoneticPr fontId="10"/>
  </si>
  <si>
    <t>通所型独自サービス１２・定超処遇改善加算Ⅱ２１</t>
    <phoneticPr fontId="10"/>
  </si>
  <si>
    <t>通所型独自サービス１２・定超処遇改善加算Ⅲ１</t>
    <phoneticPr fontId="10"/>
  </si>
  <si>
    <t>通所型独自サービス１２・定超処遇改善加算Ⅳ１</t>
    <phoneticPr fontId="10"/>
  </si>
  <si>
    <t>通所型独自サービス１２・定超処遇改善加算Ⅰ１２</t>
    <phoneticPr fontId="10"/>
  </si>
  <si>
    <t>通所型独自サービス１２・定超処遇改善加算Ⅰ２２</t>
    <phoneticPr fontId="10"/>
  </si>
  <si>
    <t>通所型独自サービス１２・定超処遇改善加算Ⅱ１２</t>
    <phoneticPr fontId="10"/>
  </si>
  <si>
    <t>通所型独自サービス１２・定超処遇改善加算Ⅱ２２</t>
    <phoneticPr fontId="10"/>
  </si>
  <si>
    <t>通所型独自サービス１２・定超処遇改善加算Ⅲ２</t>
    <phoneticPr fontId="10"/>
  </si>
  <si>
    <t>通所型独自サービス１２・定超処遇改善加算Ⅳ２</t>
    <phoneticPr fontId="10"/>
  </si>
  <si>
    <t>通所独自型サービス１２・定超同一２処遇改善加算Ⅰ２１</t>
    <phoneticPr fontId="10"/>
  </si>
  <si>
    <t>通所独自型サービス１２・定超同一２処遇改善加算Ⅱ２１</t>
    <phoneticPr fontId="10"/>
  </si>
  <si>
    <t>通所独自型サービス１２・定超同一２処遇改善加算Ⅲ２</t>
    <phoneticPr fontId="10"/>
  </si>
  <si>
    <t>通所独自型サービス１２・定超同一２処遇改善加算Ⅰ１２</t>
    <phoneticPr fontId="10"/>
  </si>
  <si>
    <t>通所独自型サービス１２・定超同一２処遇改善加算Ⅰ２２</t>
    <phoneticPr fontId="10"/>
  </si>
  <si>
    <t>通所独自型サービス１２・定超同一２処遇改善加算Ⅱ１２</t>
    <phoneticPr fontId="10"/>
  </si>
  <si>
    <t>通所独自型サービス１２・定超同一２処遇改善加算Ⅱ２２</t>
    <phoneticPr fontId="10"/>
  </si>
  <si>
    <t>通所独自型サービス１２・定超同一２処遇改善加算Ⅳ２</t>
    <phoneticPr fontId="10"/>
  </si>
  <si>
    <t>通所型独自サービス１２日割・定超処遇改善加算Ⅰ２１</t>
    <rPh sb="16" eb="18">
      <t>ショグウ</t>
    </rPh>
    <rPh sb="18" eb="20">
      <t>カイゼン</t>
    </rPh>
    <rPh sb="20" eb="22">
      <t>カサン</t>
    </rPh>
    <phoneticPr fontId="1"/>
  </si>
  <si>
    <t>通所型独自サービス１２日割・定超処遇改善加算Ⅱ２１</t>
    <rPh sb="16" eb="18">
      <t>ショグウ</t>
    </rPh>
    <rPh sb="18" eb="20">
      <t>カイゼン</t>
    </rPh>
    <rPh sb="20" eb="22">
      <t>カサン</t>
    </rPh>
    <phoneticPr fontId="1"/>
  </si>
  <si>
    <t>通所型独自サービス１２日割・定超処遇改善加算Ⅰ１２</t>
    <rPh sb="16" eb="18">
      <t>ショグウ</t>
    </rPh>
    <rPh sb="18" eb="20">
      <t>カイゼン</t>
    </rPh>
    <rPh sb="20" eb="22">
      <t>カサン</t>
    </rPh>
    <phoneticPr fontId="1"/>
  </si>
  <si>
    <t>通所型独自サービス１２日割・定超処遇改善加算Ⅰ２２</t>
    <rPh sb="16" eb="18">
      <t>ショグウ</t>
    </rPh>
    <rPh sb="18" eb="20">
      <t>カイゼン</t>
    </rPh>
    <rPh sb="20" eb="22">
      <t>カサン</t>
    </rPh>
    <phoneticPr fontId="1"/>
  </si>
  <si>
    <t>通所型独自サービス１２日割・定超処遇改善加算Ⅱ１２</t>
    <rPh sb="16" eb="18">
      <t>ショグウ</t>
    </rPh>
    <rPh sb="18" eb="20">
      <t>カイゼン</t>
    </rPh>
    <rPh sb="20" eb="22">
      <t>カサン</t>
    </rPh>
    <phoneticPr fontId="1"/>
  </si>
  <si>
    <t>通所型独自サービス１２日割・定超処遇改善加算Ⅱ２２</t>
    <rPh sb="16" eb="18">
      <t>ショグウ</t>
    </rPh>
    <rPh sb="18" eb="20">
      <t>カイゼン</t>
    </rPh>
    <rPh sb="20" eb="22">
      <t>カサン</t>
    </rPh>
    <phoneticPr fontId="1"/>
  </si>
  <si>
    <t>通所型独自サービス１２日割・定超処遇改善加算Ⅳ２</t>
    <rPh sb="16" eb="18">
      <t>ショグウ</t>
    </rPh>
    <rPh sb="18" eb="20">
      <t>カイゼン</t>
    </rPh>
    <rPh sb="20" eb="22">
      <t>カサン</t>
    </rPh>
    <phoneticPr fontId="1"/>
  </si>
  <si>
    <t>通所型独自サービス１２日割・定超処遇改善加算Ⅲ２</t>
    <rPh sb="16" eb="18">
      <t>ショグウ</t>
    </rPh>
    <rPh sb="18" eb="20">
      <t>カイゼン</t>
    </rPh>
    <rPh sb="20" eb="22">
      <t>カサン</t>
    </rPh>
    <phoneticPr fontId="1"/>
  </si>
  <si>
    <t>通所型独自サービス１２日割・定超同一２処遇改善加算Ⅰ２１</t>
    <phoneticPr fontId="10"/>
  </si>
  <si>
    <t>通所型独自サービス１２日割・定超同一２処遇改善加算Ⅱ２１</t>
    <rPh sb="0" eb="3">
      <t>ツウショガタ</t>
    </rPh>
    <rPh sb="3" eb="5">
      <t>ドクジ</t>
    </rPh>
    <rPh sb="11" eb="12">
      <t>ヒ</t>
    </rPh>
    <rPh sb="12" eb="13">
      <t>ワ</t>
    </rPh>
    <rPh sb="14" eb="15">
      <t>テイ</t>
    </rPh>
    <rPh sb="15" eb="16">
      <t>チョウ</t>
    </rPh>
    <rPh sb="16" eb="18">
      <t>ドウイツ</t>
    </rPh>
    <phoneticPr fontId="1"/>
  </si>
  <si>
    <t>通所型独自サービス１１・人欠処遇改善加算Ⅰ２１</t>
    <phoneticPr fontId="10"/>
  </si>
  <si>
    <t>通所型独自サービス１１・人欠処遇改善加算Ⅱ２１</t>
    <rPh sb="12" eb="13">
      <t>ヒト</t>
    </rPh>
    <rPh sb="13" eb="14">
      <t>ケツ</t>
    </rPh>
    <rPh sb="14" eb="16">
      <t>ショグウ</t>
    </rPh>
    <rPh sb="16" eb="18">
      <t>カイゼン</t>
    </rPh>
    <rPh sb="18" eb="20">
      <t>カサン</t>
    </rPh>
    <phoneticPr fontId="1"/>
  </si>
  <si>
    <t>通所型独自サービス１２日割・定超同一２処遇改善加算Ⅰ１２</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</si>
  <si>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通所型独自サービス１２日割・定超同一２処遇改善加算Ⅰ２２</t>
    <phoneticPr fontId="10"/>
  </si>
  <si>
    <t>通所型独自サービス１２日割・定超同一２処遇改善加算Ⅱ１２</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</si>
  <si>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通所型独自サービス１２日割・定超同一２処遇改善加算Ⅱ２２</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</si>
  <si>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通所型独自サービス１２日割・定超同一２処遇改善加算Ⅲ２</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</si>
  <si>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通所型独自サービス１２日割・定超同一２処遇改善加算Ⅳ２</t>
    <rPh sb="0" eb="3">
      <t>ツウショガタ</t>
    </rPh>
    <rPh sb="3" eb="5">
      <t>ドクジ</t>
    </rPh>
    <rPh sb="11" eb="12">
      <t>ヒ</t>
    </rPh>
    <rPh sb="12" eb="13">
      <t>ワ</t>
    </rPh>
    <rPh sb="14" eb="15">
      <t>テイ</t>
    </rPh>
    <rPh sb="15" eb="16">
      <t>チョウ</t>
    </rPh>
    <rPh sb="16" eb="18">
      <t>ドウイツ</t>
    </rPh>
    <phoneticPr fontId="1"/>
  </si>
  <si>
    <t>通所型独自サービス１１・人欠処遇改善加算Ⅰ１２</t>
    <rPh sb="12" eb="13">
      <t>ヒト</t>
    </rPh>
    <rPh sb="13" eb="14">
      <t>ケツ</t>
    </rPh>
    <rPh sb="14" eb="16">
      <t>ショグウ</t>
    </rPh>
    <rPh sb="16" eb="18">
      <t>カイゼン</t>
    </rPh>
    <rPh sb="18" eb="20">
      <t>カサン</t>
    </rPh>
    <phoneticPr fontId="1"/>
  </si>
  <si>
    <t>通所型独自サービス１１・人欠処遇改善加算Ⅰ２２</t>
    <phoneticPr fontId="10"/>
  </si>
  <si>
    <t>通所型独自サービス１１・人欠処遇改善加算Ⅱ１２</t>
    <rPh sb="12" eb="13">
      <t>ヒト</t>
    </rPh>
    <rPh sb="13" eb="14">
      <t>ケツ</t>
    </rPh>
    <rPh sb="14" eb="16">
      <t>ショグウ</t>
    </rPh>
    <rPh sb="16" eb="18">
      <t>カイゼン</t>
    </rPh>
    <rPh sb="18" eb="20">
      <t>カサン</t>
    </rPh>
    <phoneticPr fontId="1"/>
  </si>
  <si>
    <t>通所型独自サービス１１・人欠処遇改善加算Ⅱ２２</t>
    <rPh sb="12" eb="13">
      <t>ヒト</t>
    </rPh>
    <rPh sb="13" eb="14">
      <t>ケツ</t>
    </rPh>
    <rPh sb="14" eb="16">
      <t>ショグウ</t>
    </rPh>
    <rPh sb="16" eb="18">
      <t>カイゼン</t>
    </rPh>
    <rPh sb="18" eb="20">
      <t>カサン</t>
    </rPh>
    <phoneticPr fontId="1"/>
  </si>
  <si>
    <t>通所型独自サービス１１・人欠処遇改善加算Ⅲ２</t>
    <rPh sb="12" eb="13">
      <t>ヒト</t>
    </rPh>
    <rPh sb="13" eb="14">
      <t>ケツ</t>
    </rPh>
    <rPh sb="14" eb="16">
      <t>ショグウ</t>
    </rPh>
    <rPh sb="16" eb="18">
      <t>カイゼン</t>
    </rPh>
    <rPh sb="18" eb="20">
      <t>カサン</t>
    </rPh>
    <phoneticPr fontId="1"/>
  </si>
  <si>
    <t>通所型独自サービス１１・人欠処遇改善加算Ⅳ２</t>
    <rPh sb="12" eb="13">
      <t>ヒト</t>
    </rPh>
    <rPh sb="13" eb="14">
      <t>ケツ</t>
    </rPh>
    <rPh sb="14" eb="16">
      <t>ショグウ</t>
    </rPh>
    <rPh sb="16" eb="18">
      <t>カイゼン</t>
    </rPh>
    <rPh sb="18" eb="20">
      <t>カサン</t>
    </rPh>
    <phoneticPr fontId="1"/>
  </si>
  <si>
    <t>通所型独自サービス１１・人欠同一１処遇改善加算Ⅰ２１</t>
    <phoneticPr fontId="10"/>
  </si>
  <si>
    <t>通所型独自サービス１１・人欠同一１処遇改善加算Ⅱ２１</t>
    <phoneticPr fontId="10"/>
  </si>
  <si>
    <t>通所型独自サービス１１・人欠同一１処遇改善加算Ⅰ１２</t>
    <rPh sb="12" eb="13">
      <t>ヒト</t>
    </rPh>
    <rPh sb="13" eb="14">
      <t>ケツ</t>
    </rPh>
    <rPh sb="14" eb="16">
      <t>ドウイツ</t>
    </rPh>
    <phoneticPr fontId="1"/>
  </si>
  <si>
    <t>通所型独自サービス１１・人欠同一１処遇改善加算Ⅰ２２</t>
    <phoneticPr fontId="10"/>
  </si>
  <si>
    <t>通所型独自サービス１１・人欠同一１処遇改善加算Ⅱ１２</t>
    <rPh sb="12" eb="13">
      <t>ヒト</t>
    </rPh>
    <rPh sb="13" eb="14">
      <t>ケツ</t>
    </rPh>
    <rPh sb="14" eb="16">
      <t>ドウイツ</t>
    </rPh>
    <phoneticPr fontId="1"/>
  </si>
  <si>
    <t>通所型独自サービス１１・人欠同一１処遇改善加算Ⅱ２２</t>
    <phoneticPr fontId="10"/>
  </si>
  <si>
    <t>通所型独自サービス１１・人欠同一１処遇改善加算Ⅲ２</t>
    <rPh sb="12" eb="13">
      <t>ヒト</t>
    </rPh>
    <rPh sb="13" eb="14">
      <t>ケツ</t>
    </rPh>
    <rPh sb="14" eb="16">
      <t>ドウイツ</t>
    </rPh>
    <phoneticPr fontId="1"/>
  </si>
  <si>
    <t>通所型独自サービス１１・人欠同一１処遇改善加算Ⅳ２</t>
    <rPh sb="12" eb="13">
      <t>ヒト</t>
    </rPh>
    <rPh sb="13" eb="14">
      <t>ケツ</t>
    </rPh>
    <rPh sb="14" eb="16">
      <t>ドウイツ</t>
    </rPh>
    <phoneticPr fontId="1"/>
  </si>
  <si>
    <t>通所型独自サービス１１日割・人欠処遇改善加算Ⅰ２１</t>
    <rPh sb="16" eb="18">
      <t>ショグウ</t>
    </rPh>
    <rPh sb="18" eb="20">
      <t>カイゼン</t>
    </rPh>
    <rPh sb="20" eb="22">
      <t>カサン</t>
    </rPh>
    <phoneticPr fontId="1"/>
  </si>
  <si>
    <t>通所型独自サービス１１日割・人欠処遇改善加算Ⅱ２１</t>
    <phoneticPr fontId="1"/>
  </si>
  <si>
    <t>通所型独自サービス１１日割・人欠処遇改善加算Ⅰ２２</t>
    <rPh sb="16" eb="18">
      <t>ショグウ</t>
    </rPh>
    <rPh sb="18" eb="20">
      <t>カイゼン</t>
    </rPh>
    <rPh sb="20" eb="22">
      <t>カサン</t>
    </rPh>
    <phoneticPr fontId="1"/>
  </si>
  <si>
    <t>通所型独自サービス１１日割・人欠処遇改善加算Ⅱ２２</t>
    <phoneticPr fontId="1"/>
  </si>
  <si>
    <t>通所型独自サービス１１日割・人欠処遇改善加算Ⅲ２</t>
    <rPh sb="16" eb="18">
      <t>ショグウ</t>
    </rPh>
    <rPh sb="18" eb="20">
      <t>カイゼン</t>
    </rPh>
    <rPh sb="20" eb="22">
      <t>カサン</t>
    </rPh>
    <phoneticPr fontId="1"/>
  </si>
  <si>
    <t>通所型独自サービス１１日割・人欠処遇改善加算Ⅳ２</t>
    <rPh sb="16" eb="18">
      <t>ショグウ</t>
    </rPh>
    <rPh sb="18" eb="20">
      <t>カイゼン</t>
    </rPh>
    <rPh sb="20" eb="22">
      <t>カサン</t>
    </rPh>
    <phoneticPr fontId="1"/>
  </si>
  <si>
    <t>通所型独自サービス１１日割・人欠処遇改善加算Ⅰ１２</t>
    <rPh sb="16" eb="18">
      <t>ショグウ</t>
    </rPh>
    <rPh sb="18" eb="20">
      <t>カイゼン</t>
    </rPh>
    <rPh sb="20" eb="22">
      <t>カサン</t>
    </rPh>
    <phoneticPr fontId="1"/>
  </si>
  <si>
    <t>通所型独自サービス１１日割・人欠処遇改善加算Ⅱ１２</t>
    <rPh sb="16" eb="18">
      <t>ショグウ</t>
    </rPh>
    <rPh sb="18" eb="20">
      <t>カイゼン</t>
    </rPh>
    <rPh sb="20" eb="22">
      <t>カサン</t>
    </rPh>
    <phoneticPr fontId="1"/>
  </si>
  <si>
    <t>通所独自型サービス１１日割・人欠同一１処遇改善加算Ⅰ１１</t>
    <phoneticPr fontId="10"/>
  </si>
  <si>
    <t>通所独自型サービス１１日割・人欠同一１処遇改善加算Ⅰ２１</t>
    <phoneticPr fontId="10"/>
  </si>
  <si>
    <t>通所独自型サービス１１日割・人欠同一１処遇改善加算Ⅱ２１</t>
    <phoneticPr fontId="10"/>
  </si>
  <si>
    <t>通所独自型サービス１１日割・人欠同一１処遇改善加算Ⅰ１２</t>
    <phoneticPr fontId="10"/>
  </si>
  <si>
    <t>通所独自型サービス１１日割・人欠同一１処遇改善加算Ⅰ２２</t>
    <phoneticPr fontId="10"/>
  </si>
  <si>
    <t>通所独自型サービス１１日割・人欠同一１処遇改善加算Ⅱ１２</t>
    <phoneticPr fontId="10"/>
  </si>
  <si>
    <t>通所独自型サービス１１日割・人欠同一１処遇改善加算Ⅱ２２</t>
    <phoneticPr fontId="10"/>
  </si>
  <si>
    <t>通所独自型サービス１１日割・人欠同一１処遇改善加算Ⅲ２</t>
    <phoneticPr fontId="10"/>
  </si>
  <si>
    <t>通所独自型サービス１１日割・人欠同一１処遇改善加算Ⅳ２</t>
    <phoneticPr fontId="10"/>
  </si>
  <si>
    <t>通所型独自サービス１２・人欠処遇改善加算Ⅰ２１</t>
    <rPh sb="14" eb="16">
      <t>ショグウ</t>
    </rPh>
    <rPh sb="16" eb="18">
      <t>カイゼン</t>
    </rPh>
    <rPh sb="18" eb="20">
      <t>カサン</t>
    </rPh>
    <phoneticPr fontId="1"/>
  </si>
  <si>
    <t>通所型独自サービス１２・人欠処遇改善加算Ⅱ２１</t>
    <rPh sb="14" eb="16">
      <t>ショグウ</t>
    </rPh>
    <rPh sb="16" eb="18">
      <t>カイゼン</t>
    </rPh>
    <rPh sb="18" eb="20">
      <t>カサン</t>
    </rPh>
    <phoneticPr fontId="1"/>
  </si>
  <si>
    <t>通所型独自サービス１２・人欠処遇改善加算Ⅰ１２</t>
    <rPh sb="14" eb="16">
      <t>ショグウ</t>
    </rPh>
    <rPh sb="16" eb="18">
      <t>カイゼン</t>
    </rPh>
    <rPh sb="18" eb="20">
      <t>カサン</t>
    </rPh>
    <phoneticPr fontId="1"/>
  </si>
  <si>
    <t>通所型独自サービス１２・人欠処遇改善加算Ⅰ２２</t>
    <rPh sb="14" eb="16">
      <t>ショグウ</t>
    </rPh>
    <rPh sb="16" eb="18">
      <t>カイゼン</t>
    </rPh>
    <rPh sb="18" eb="20">
      <t>カサン</t>
    </rPh>
    <phoneticPr fontId="1"/>
  </si>
  <si>
    <t>通所型独自サービス１２・人欠処遇改善加算Ⅱ１２</t>
    <rPh sb="14" eb="16">
      <t>ショグウ</t>
    </rPh>
    <rPh sb="16" eb="18">
      <t>カイゼン</t>
    </rPh>
    <rPh sb="18" eb="20">
      <t>カサン</t>
    </rPh>
    <phoneticPr fontId="1"/>
  </si>
  <si>
    <t>通所型独自サービス１２・人欠処遇改善加算Ⅱ２２</t>
    <rPh sb="14" eb="16">
      <t>ショグウ</t>
    </rPh>
    <rPh sb="16" eb="18">
      <t>カイゼン</t>
    </rPh>
    <rPh sb="18" eb="20">
      <t>カサン</t>
    </rPh>
    <phoneticPr fontId="1"/>
  </si>
  <si>
    <t>通所型独自サービス１２・人欠処遇改善加算Ⅲ２</t>
    <rPh sb="14" eb="16">
      <t>ショグウ</t>
    </rPh>
    <rPh sb="16" eb="18">
      <t>カイゼン</t>
    </rPh>
    <rPh sb="18" eb="20">
      <t>カサン</t>
    </rPh>
    <phoneticPr fontId="1"/>
  </si>
  <si>
    <t>通所型独自サービス１２・人欠処遇改善加算Ⅳ２</t>
    <rPh sb="14" eb="16">
      <t>ショグウ</t>
    </rPh>
    <rPh sb="16" eb="18">
      <t>カイゼン</t>
    </rPh>
    <rPh sb="18" eb="20">
      <t>カサン</t>
    </rPh>
    <phoneticPr fontId="1"/>
  </si>
  <si>
    <t>通所型独自サービス１２・人欠同一２処遇改善加算Ⅰ２１</t>
    <rPh sb="14" eb="16">
      <t>ドウイツ</t>
    </rPh>
    <phoneticPr fontId="1"/>
  </si>
  <si>
    <t>通所型独自サービス１２・人欠同一２処遇改善加算Ⅱ２１</t>
    <rPh sb="14" eb="16">
      <t>ドウイツ</t>
    </rPh>
    <phoneticPr fontId="1"/>
  </si>
  <si>
    <t>通所型独自サービス１２・人欠同一２処遇改善加算Ⅰ１２</t>
    <rPh sb="14" eb="16">
      <t>ドウイツ</t>
    </rPh>
    <phoneticPr fontId="1"/>
  </si>
  <si>
    <t>通所型独自サービス１２・人欠同一２処遇改善加算Ⅰ２２</t>
    <rPh sb="14" eb="16">
      <t>ドウイツ</t>
    </rPh>
    <phoneticPr fontId="1"/>
  </si>
  <si>
    <t>通所型独自サービス１２・人欠同一２処遇改善加算Ⅱ１２</t>
    <rPh sb="14" eb="16">
      <t>ドウイツ</t>
    </rPh>
    <phoneticPr fontId="1"/>
  </si>
  <si>
    <t>通所型独自サービス１２・人欠同一２処遇改善加算Ⅱ２２</t>
    <rPh sb="14" eb="16">
      <t>ドウイツ</t>
    </rPh>
    <phoneticPr fontId="1"/>
  </si>
  <si>
    <t>通所型独自サービス１２・人欠同一２処遇改善加算Ⅲ２</t>
    <phoneticPr fontId="1"/>
  </si>
  <si>
    <t>通所型独自サービス１２・人欠同一２処遇改善加算Ⅳ２</t>
    <rPh sb="14" eb="16">
      <t>ドウイツ</t>
    </rPh>
    <phoneticPr fontId="1"/>
  </si>
  <si>
    <t>要支援２
日割の場合</t>
    <phoneticPr fontId="10"/>
  </si>
  <si>
    <t>通所型独自サービス１２日割・人欠処遇改善加算Ⅰ２１</t>
    <rPh sb="16" eb="18">
      <t>ショグウ</t>
    </rPh>
    <rPh sb="18" eb="20">
      <t>カイゼン</t>
    </rPh>
    <rPh sb="20" eb="22">
      <t>カサン</t>
    </rPh>
    <phoneticPr fontId="1"/>
  </si>
  <si>
    <t>通所型独自サービス１２日割・人欠処遇改善加算Ⅱ２１</t>
    <rPh sb="16" eb="18">
      <t>ショグウ</t>
    </rPh>
    <rPh sb="18" eb="20">
      <t>カイゼン</t>
    </rPh>
    <rPh sb="20" eb="22">
      <t>カサン</t>
    </rPh>
    <phoneticPr fontId="1"/>
  </si>
  <si>
    <t>通所型独自サービス１２日割・人欠処遇改善加算Ⅰ１２</t>
    <rPh sb="16" eb="18">
      <t>ショグウ</t>
    </rPh>
    <rPh sb="18" eb="20">
      <t>カイゼン</t>
    </rPh>
    <rPh sb="20" eb="22">
      <t>カサン</t>
    </rPh>
    <phoneticPr fontId="1"/>
  </si>
  <si>
    <t>通所型独自サービス１２日割・人欠処遇改善加算Ⅰ２２</t>
    <rPh sb="16" eb="18">
      <t>ショグウ</t>
    </rPh>
    <rPh sb="18" eb="20">
      <t>カイゼン</t>
    </rPh>
    <rPh sb="20" eb="22">
      <t>カサン</t>
    </rPh>
    <phoneticPr fontId="1"/>
  </si>
  <si>
    <t>通所型独自サービス１２日割・人欠処遇改善加算Ⅱ１２</t>
    <rPh sb="16" eb="18">
      <t>ショグウ</t>
    </rPh>
    <rPh sb="18" eb="20">
      <t>カイゼン</t>
    </rPh>
    <rPh sb="20" eb="22">
      <t>カサン</t>
    </rPh>
    <phoneticPr fontId="1"/>
  </si>
  <si>
    <t>通所型独自サービス１２日割・人欠処遇改善加算Ⅱ２２</t>
    <rPh sb="16" eb="18">
      <t>ショグウ</t>
    </rPh>
    <rPh sb="18" eb="20">
      <t>カイゼン</t>
    </rPh>
    <rPh sb="20" eb="22">
      <t>カサン</t>
    </rPh>
    <phoneticPr fontId="1"/>
  </si>
  <si>
    <t>通所型独自サービス１２日割・人欠処遇改善加算Ⅲ２</t>
    <rPh sb="16" eb="18">
      <t>ショグウ</t>
    </rPh>
    <rPh sb="18" eb="20">
      <t>カイゼン</t>
    </rPh>
    <rPh sb="20" eb="22">
      <t>カサン</t>
    </rPh>
    <phoneticPr fontId="1"/>
  </si>
  <si>
    <t>通所型独自サービス１２日割・人欠処遇改善加算Ⅳ２</t>
    <rPh sb="16" eb="18">
      <t>ショグウ</t>
    </rPh>
    <rPh sb="18" eb="20">
      <t>カイゼン</t>
    </rPh>
    <rPh sb="20" eb="22">
      <t>カサン</t>
    </rPh>
    <phoneticPr fontId="1"/>
  </si>
  <si>
    <t>通所型独自サービス１２日割・人欠同一２処遇改善加算Ⅰ２１</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</si>
  <si>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通所型独自サービス１２日割・人欠同一２処遇改善加算Ⅱ２１</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</si>
  <si>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通所型独自サービス１２日割・人欠同一２処遇改善加算Ⅰ１２</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</si>
  <si>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通所型独自サービス１２日割・人欠同一２処遇改善加算Ⅰ２２</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</si>
  <si>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通所型独自サービス１２日割・人欠同一２処遇改善加算Ⅱ２２</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</si>
  <si>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通所型独自サービス１２日割・人欠同一２処遇改善加算Ⅲ２</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</si>
  <si>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通所型独自サービス１２日割・人欠同一２処遇改善加算Ⅳ２</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</si>
  <si>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通所型独自サービス１２日割・人欠同一２処遇改善加算Ⅱ１２</t>
    <rPh sb="0" eb="3">
      <t>ツウショガタ</t>
    </rPh>
    <rPh sb="3" eb="5">
      <t>ドクジ</t>
    </rPh>
    <rPh sb="11" eb="12">
      <t>ヒ</t>
    </rPh>
    <rPh sb="12" eb="13">
      <t>ワ</t>
    </rPh>
    <rPh sb="14" eb="15">
      <t>ヒト</t>
    </rPh>
    <rPh sb="15" eb="16">
      <t>ケツ</t>
    </rPh>
    <rPh sb="16" eb="18">
      <t>ドウイツ</t>
    </rPh>
    <phoneticPr fontId="1"/>
  </si>
  <si>
    <t>１日につき</t>
    <phoneticPr fontId="10"/>
  </si>
  <si>
    <t>事業対象者・要支援１</t>
    <phoneticPr fontId="10"/>
  </si>
  <si>
    <t>要支援２</t>
    <phoneticPr fontId="10"/>
  </si>
  <si>
    <t>口腔・栄養スクリーニング加算（Ⅰ）（６月に１回を限度）</t>
    <phoneticPr fontId="10"/>
  </si>
  <si>
    <t>口腔・栄養スクリーニング加算（Ⅱ）（６月に１回を限度）</t>
    <phoneticPr fontId="10"/>
  </si>
  <si>
    <t>所定単位数の120/1000 加算</t>
    <phoneticPr fontId="4"/>
  </si>
  <si>
    <t>所定単位数の118/1000 加算</t>
    <phoneticPr fontId="4"/>
  </si>
  <si>
    <t>所定単位数の117/1000 加算</t>
    <phoneticPr fontId="10"/>
  </si>
  <si>
    <t>所定単位数の127/1000 加算</t>
    <phoneticPr fontId="10"/>
  </si>
  <si>
    <t>所定単位数の115/1000 加算</t>
    <phoneticPr fontId="10"/>
  </si>
  <si>
    <t>所定単位数の125/1000 加算</t>
    <phoneticPr fontId="10"/>
  </si>
  <si>
    <t>所定単位数の105/1000 加算</t>
    <phoneticPr fontId="10"/>
  </si>
  <si>
    <t>所定単位数の89/1000 加算</t>
    <phoneticPr fontId="10"/>
  </si>
  <si>
    <t>定員超過の場合　×70％</t>
    <phoneticPr fontId="1"/>
  </si>
  <si>
    <t>看護・介護職員が欠員の場合　×70％</t>
    <phoneticPr fontId="1"/>
  </si>
  <si>
    <t>通所型独自サービス１１処遇改善加算Ⅰ１１</t>
    <rPh sb="0" eb="2">
      <t>ツウショ</t>
    </rPh>
    <rPh sb="2" eb="3">
      <t>ガタ</t>
    </rPh>
    <rPh sb="3" eb="5">
      <t>ドクジ</t>
    </rPh>
    <rPh sb="11" eb="13">
      <t>ショグウ</t>
    </rPh>
    <rPh sb="13" eb="15">
      <t>カイゼン</t>
    </rPh>
    <rPh sb="15" eb="17">
      <t>カサン</t>
    </rPh>
    <phoneticPr fontId="1"/>
  </si>
  <si>
    <t>所定単位数の111/1000 加算</t>
    <phoneticPr fontId="4"/>
  </si>
  <si>
    <t>所定単位数の109/1000 加算</t>
    <phoneticPr fontId="4"/>
  </si>
  <si>
    <t>所定単位数の99/1000 加算</t>
    <phoneticPr fontId="4"/>
  </si>
  <si>
    <t>所定単位数の83/1000 加算</t>
    <phoneticPr fontId="10"/>
  </si>
  <si>
    <t>通所型独自サービス１１同一１処遇改善加算Ⅰ１１</t>
    <rPh sb="11" eb="13">
      <t>ドウイツ</t>
    </rPh>
    <rPh sb="14" eb="16">
      <t>ショグウ</t>
    </rPh>
    <rPh sb="16" eb="18">
      <t>カイゼン</t>
    </rPh>
    <rPh sb="18" eb="20">
      <t>カサン</t>
    </rPh>
    <phoneticPr fontId="1"/>
  </si>
  <si>
    <t>通所型独自サービス１１同一１処遇改善加算Ⅱ１１</t>
    <rPh sb="11" eb="13">
      <t>ドウイツ</t>
    </rPh>
    <rPh sb="14" eb="16">
      <t>ショグウ</t>
    </rPh>
    <rPh sb="16" eb="18">
      <t>カイゼン</t>
    </rPh>
    <rPh sb="18" eb="20">
      <t>カサン</t>
    </rPh>
    <phoneticPr fontId="1"/>
  </si>
  <si>
    <t>通所型独自サービス１１同一１処遇改善加算Ⅲ１</t>
    <rPh sb="11" eb="13">
      <t>ドウイツ</t>
    </rPh>
    <rPh sb="14" eb="16">
      <t>ショグウ</t>
    </rPh>
    <rPh sb="16" eb="18">
      <t>カイゼン</t>
    </rPh>
    <rPh sb="18" eb="20">
      <t>カサン</t>
    </rPh>
    <phoneticPr fontId="1"/>
  </si>
  <si>
    <t>通所型独自サービス１１同一１処遇改善加算Ⅳ１</t>
    <rPh sb="11" eb="13">
      <t>ドウイツ</t>
    </rPh>
    <rPh sb="14" eb="16">
      <t>ショグウ</t>
    </rPh>
    <rPh sb="16" eb="18">
      <t>カイゼン</t>
    </rPh>
    <rPh sb="18" eb="20">
      <t>カサン</t>
    </rPh>
    <phoneticPr fontId="1"/>
  </si>
  <si>
    <t>通所型独自サービス１１日割処遇改善加算Ⅰ１１</t>
    <phoneticPr fontId="10"/>
  </si>
  <si>
    <t>通所型独自サービス１１日割処遇改善加算Ⅱ１１</t>
    <phoneticPr fontId="10"/>
  </si>
  <si>
    <t>通所型独自サービス１１日割処遇改善加算Ⅲ１</t>
    <phoneticPr fontId="10"/>
  </si>
  <si>
    <r>
      <t>通所型独自サービス１１日割処遇改善加算Ⅳ</t>
    </r>
    <r>
      <rPr>
        <sz val="16"/>
        <rFont val="ＭＳ Ｐゴシック"/>
        <family val="3"/>
        <charset val="128"/>
      </rPr>
      <t>１</t>
    </r>
    <phoneticPr fontId="10"/>
  </si>
  <si>
    <t>通所型独自サービス１１日割同一１処遇改善加算Ⅰ１１</t>
    <phoneticPr fontId="4"/>
  </si>
  <si>
    <t>通所型独自サービス１１日割同一１処遇改善加算Ⅱ１１</t>
    <phoneticPr fontId="4"/>
  </si>
  <si>
    <t>通所型独自サービス１１日割同一１処遇改善加算Ⅲ１</t>
    <phoneticPr fontId="4"/>
  </si>
  <si>
    <t>通所型独自サービス１１日割同一１処遇改善加算Ⅳ１</t>
    <phoneticPr fontId="10"/>
  </si>
  <si>
    <t>通所型独自サービス１２処遇改善加算Ⅰ１１</t>
    <rPh sb="11" eb="13">
      <t>ショグウ</t>
    </rPh>
    <rPh sb="13" eb="15">
      <t>カイゼン</t>
    </rPh>
    <rPh sb="15" eb="17">
      <t>カサン</t>
    </rPh>
    <phoneticPr fontId="1"/>
  </si>
  <si>
    <t>通所型独自サービス１２処遇改善加算Ⅱ１１</t>
    <rPh sb="11" eb="13">
      <t>ショグウ</t>
    </rPh>
    <rPh sb="13" eb="15">
      <t>カイゼン</t>
    </rPh>
    <rPh sb="15" eb="17">
      <t>カサン</t>
    </rPh>
    <phoneticPr fontId="1"/>
  </si>
  <si>
    <t>通所型独自サービス１２処遇改善加算Ⅲ１</t>
    <rPh sb="11" eb="13">
      <t>ショグウ</t>
    </rPh>
    <rPh sb="13" eb="15">
      <t>カイゼン</t>
    </rPh>
    <rPh sb="15" eb="17">
      <t>カサン</t>
    </rPh>
    <phoneticPr fontId="1"/>
  </si>
  <si>
    <t>通所型独自サービス１２処遇改善加算Ⅳ１</t>
    <rPh sb="11" eb="13">
      <t>ショグウ</t>
    </rPh>
    <rPh sb="13" eb="15">
      <t>カイゼン</t>
    </rPh>
    <rPh sb="15" eb="17">
      <t>カサン</t>
    </rPh>
    <phoneticPr fontId="1"/>
  </si>
  <si>
    <t>通所型独自サービス１２同一２処遇改善加算Ⅰ１１</t>
    <rPh sb="14" eb="16">
      <t>ショグウ</t>
    </rPh>
    <rPh sb="16" eb="18">
      <t>カイゼン</t>
    </rPh>
    <rPh sb="18" eb="20">
      <t>カサン</t>
    </rPh>
    <phoneticPr fontId="1"/>
  </si>
  <si>
    <t>通所型独自サービス１２同一２処遇改善加算Ⅲ１</t>
    <rPh sb="14" eb="16">
      <t>ショグウ</t>
    </rPh>
    <rPh sb="16" eb="18">
      <t>カイゼン</t>
    </rPh>
    <rPh sb="18" eb="20">
      <t>カサン</t>
    </rPh>
    <phoneticPr fontId="1"/>
  </si>
  <si>
    <t>通所型独自サービス１２同一２処遇改善加算Ⅳ１</t>
    <rPh sb="14" eb="16">
      <t>ショグウ</t>
    </rPh>
    <rPh sb="16" eb="18">
      <t>カイゼン</t>
    </rPh>
    <rPh sb="18" eb="20">
      <t>カサン</t>
    </rPh>
    <phoneticPr fontId="1"/>
  </si>
  <si>
    <t>通所型独自サービス１２日割処遇改善加算Ⅰ１１</t>
    <rPh sb="0" eb="3">
      <t>ツウショガタ</t>
    </rPh>
    <rPh sb="3" eb="5">
      <t>ドクジ</t>
    </rPh>
    <rPh sb="11" eb="12">
      <t>ヒ</t>
    </rPh>
    <rPh sb="12" eb="13">
      <t>ワ</t>
    </rPh>
    <rPh sb="13" eb="15">
      <t>ショグウ</t>
    </rPh>
    <rPh sb="15" eb="17">
      <t>カイゼン</t>
    </rPh>
    <rPh sb="17" eb="19">
      <t>カサン</t>
    </rPh>
    <phoneticPr fontId="1"/>
  </si>
  <si>
    <t>通所型独自サービス１２日割処遇改善加算Ⅱ１１</t>
    <rPh sb="0" eb="3">
      <t>ツウショガタ</t>
    </rPh>
    <rPh sb="3" eb="5">
      <t>ドクジ</t>
    </rPh>
    <rPh sb="11" eb="12">
      <t>ヒ</t>
    </rPh>
    <rPh sb="12" eb="13">
      <t>ワ</t>
    </rPh>
    <rPh sb="13" eb="15">
      <t>ショグウ</t>
    </rPh>
    <rPh sb="15" eb="17">
      <t>カイゼン</t>
    </rPh>
    <rPh sb="17" eb="19">
      <t>カサン</t>
    </rPh>
    <phoneticPr fontId="1"/>
  </si>
  <si>
    <t>通所型独自サービス１２日割処遇改善加算Ⅲ１</t>
    <rPh sb="0" eb="3">
      <t>ツウショガタ</t>
    </rPh>
    <rPh sb="3" eb="5">
      <t>ドクジ</t>
    </rPh>
    <rPh sb="11" eb="12">
      <t>ヒ</t>
    </rPh>
    <rPh sb="12" eb="13">
      <t>ワ</t>
    </rPh>
    <rPh sb="13" eb="15">
      <t>ショグウ</t>
    </rPh>
    <rPh sb="15" eb="17">
      <t>カイゼン</t>
    </rPh>
    <rPh sb="17" eb="19">
      <t>カサン</t>
    </rPh>
    <phoneticPr fontId="1"/>
  </si>
  <si>
    <t>通所型独自サービス１２日割処遇改善加算Ⅳ１</t>
    <rPh sb="0" eb="3">
      <t>ツウショガタ</t>
    </rPh>
    <rPh sb="3" eb="5">
      <t>ドクジ</t>
    </rPh>
    <rPh sb="11" eb="12">
      <t>ヒ</t>
    </rPh>
    <rPh sb="12" eb="13">
      <t>ワ</t>
    </rPh>
    <rPh sb="13" eb="15">
      <t>ショグウ</t>
    </rPh>
    <rPh sb="15" eb="17">
      <t>カイゼン</t>
    </rPh>
    <rPh sb="17" eb="19">
      <t>カサン</t>
    </rPh>
    <phoneticPr fontId="1"/>
  </si>
  <si>
    <t>通所型独自サービス１２日割同一２処遇改善加算Ⅰ１１</t>
    <rPh sb="0" eb="3">
      <t>ツウショガタ</t>
    </rPh>
    <rPh sb="3" eb="5">
      <t>ドクジ</t>
    </rPh>
    <rPh sb="11" eb="12">
      <t>ヒ</t>
    </rPh>
    <rPh sb="12" eb="13">
      <t>ワ</t>
    </rPh>
    <rPh sb="13" eb="15">
      <t>ドウイツ</t>
    </rPh>
    <phoneticPr fontId="1"/>
  </si>
  <si>
    <t>通所型独自サービス１２日割同一２処遇改善加算Ⅱ１１</t>
    <rPh sb="0" eb="3">
      <t>ツウショガタ</t>
    </rPh>
    <rPh sb="3" eb="5">
      <t>ドクジ</t>
    </rPh>
    <rPh sb="11" eb="12">
      <t>ヒ</t>
    </rPh>
    <rPh sb="12" eb="13">
      <t>ワ</t>
    </rPh>
    <rPh sb="13" eb="15">
      <t>ドウイツ</t>
    </rPh>
    <phoneticPr fontId="1"/>
  </si>
  <si>
    <t>通所型独自サービス１２日割同一２処遇改善加算Ⅲ１</t>
    <rPh sb="0" eb="3">
      <t>ツウショガタ</t>
    </rPh>
    <rPh sb="3" eb="5">
      <t>ドクジ</t>
    </rPh>
    <rPh sb="11" eb="12">
      <t>ヒ</t>
    </rPh>
    <rPh sb="12" eb="13">
      <t>ワ</t>
    </rPh>
    <rPh sb="13" eb="15">
      <t>ドウイツ</t>
    </rPh>
    <phoneticPr fontId="1"/>
  </si>
  <si>
    <t>通所型独自サービス１２日割同一２処遇改善加算Ⅳ１</t>
    <rPh sb="0" eb="3">
      <t>ツウショガタ</t>
    </rPh>
    <rPh sb="3" eb="5">
      <t>ドクジ</t>
    </rPh>
    <rPh sb="11" eb="12">
      <t>ヒ</t>
    </rPh>
    <rPh sb="12" eb="13">
      <t>ワ</t>
    </rPh>
    <rPh sb="13" eb="15">
      <t>ドウイツ</t>
    </rPh>
    <phoneticPr fontId="1"/>
  </si>
  <si>
    <t>通所型独自サービス１１・定超処遇改善加算Ⅰ１１</t>
    <rPh sb="13" eb="14">
      <t>コ</t>
    </rPh>
    <phoneticPr fontId="1"/>
  </si>
  <si>
    <t>通所型独自サービス１１・定超処遇改善加算Ⅱ１１</t>
    <rPh sb="13" eb="14">
      <t>コ</t>
    </rPh>
    <phoneticPr fontId="1"/>
  </si>
  <si>
    <t>通所型独自サービス１１・定超処遇改善加算Ⅲ１</t>
    <rPh sb="13" eb="14">
      <t>コ</t>
    </rPh>
    <phoneticPr fontId="1"/>
  </si>
  <si>
    <t>通所型独自サービス１１・定超処遇改善加算Ⅳ１</t>
    <rPh sb="13" eb="14">
      <t>コ</t>
    </rPh>
    <phoneticPr fontId="1"/>
  </si>
  <si>
    <t>通所型独自サービス１１・定超同一１処遇改善加算Ⅰ１１</t>
    <phoneticPr fontId="4"/>
  </si>
  <si>
    <t>通所型独自サービス１１・定超同一１処遇改善加算Ⅱ１１</t>
    <phoneticPr fontId="4"/>
  </si>
  <si>
    <t>通所型独自サービス１１・定超同一１処遇改善加算Ⅲ１</t>
    <phoneticPr fontId="4"/>
  </si>
  <si>
    <t>通所型独自サービス１１・定超同一１処遇改善加算Ⅳ１</t>
    <phoneticPr fontId="10"/>
  </si>
  <si>
    <t>通所型独自サービス１１日割・定超処遇改善加算Ⅰ１１</t>
    <rPh sb="16" eb="18">
      <t>ショグウ</t>
    </rPh>
    <rPh sb="18" eb="20">
      <t>カイゼン</t>
    </rPh>
    <rPh sb="20" eb="22">
      <t>カサン</t>
    </rPh>
    <phoneticPr fontId="1"/>
  </si>
  <si>
    <t>通所型独自サービス１１日割・定超処遇改善加算Ⅱ１１</t>
    <rPh sb="16" eb="18">
      <t>ショグウ</t>
    </rPh>
    <rPh sb="18" eb="20">
      <t>カイゼン</t>
    </rPh>
    <rPh sb="20" eb="22">
      <t>カサン</t>
    </rPh>
    <phoneticPr fontId="1"/>
  </si>
  <si>
    <t>通所型独自サービス１１日割・定超処遇改善加算Ⅲ１</t>
    <rPh sb="16" eb="18">
      <t>ショグウ</t>
    </rPh>
    <rPh sb="18" eb="20">
      <t>カイゼン</t>
    </rPh>
    <rPh sb="20" eb="22">
      <t>カサン</t>
    </rPh>
    <phoneticPr fontId="1"/>
  </si>
  <si>
    <t>通所型独自サービス１１日割・定超処遇改善加算Ⅳ１</t>
    <rPh sb="16" eb="18">
      <t>ショグウ</t>
    </rPh>
    <rPh sb="18" eb="20">
      <t>カイゼン</t>
    </rPh>
    <rPh sb="20" eb="22">
      <t>カサン</t>
    </rPh>
    <phoneticPr fontId="1"/>
  </si>
  <si>
    <t>通所型独自サービス１１日割・定超同一１処遇改善加算Ⅰ１１</t>
    <phoneticPr fontId="4"/>
  </si>
  <si>
    <t>通所型独自サービス１１日割・定超同一１処遇改善加算Ⅱ１１</t>
    <phoneticPr fontId="4"/>
  </si>
  <si>
    <t>通所型独自サービス１１日割・定超同一１処遇改善加算Ⅲ１</t>
    <phoneticPr fontId="4"/>
  </si>
  <si>
    <t>通所型独自サービス１１日割・定超同一１処遇改善加算Ⅳ１</t>
    <phoneticPr fontId="10"/>
  </si>
  <si>
    <t>通所型独自サービス１２・定超処遇改善加算Ⅰ１１</t>
    <phoneticPr fontId="10"/>
  </si>
  <si>
    <t>通所型独自サービス１２・定超処遇改善加算Ⅱ１１</t>
    <phoneticPr fontId="10"/>
  </si>
  <si>
    <t>通所独自型サービス１２・定超同一２処遇改善加算Ⅰ１１</t>
    <phoneticPr fontId="10"/>
  </si>
  <si>
    <t>通所独自型サービス１２・定超同一２処遇改善加算Ⅱ１１</t>
    <phoneticPr fontId="10"/>
  </si>
  <si>
    <t>通所独自型サービス１２・定超同一２処遇改善加算Ⅲ１</t>
    <phoneticPr fontId="10"/>
  </si>
  <si>
    <t>通所独自型サービス１２・定超同一２処遇改善加算Ⅳ１</t>
    <phoneticPr fontId="10"/>
  </si>
  <si>
    <t>通所型独自サービス１２日割・定超処遇改善加算Ⅰ１１</t>
    <rPh sb="16" eb="18">
      <t>ショグウ</t>
    </rPh>
    <rPh sb="18" eb="20">
      <t>カイゼン</t>
    </rPh>
    <rPh sb="20" eb="22">
      <t>カサン</t>
    </rPh>
    <phoneticPr fontId="1"/>
  </si>
  <si>
    <t>通所型独自サービス１２日割・定超処遇改善加算Ⅱ１１</t>
    <rPh sb="16" eb="18">
      <t>ショグウ</t>
    </rPh>
    <rPh sb="18" eb="20">
      <t>カイゼン</t>
    </rPh>
    <rPh sb="20" eb="22">
      <t>カサン</t>
    </rPh>
    <phoneticPr fontId="1"/>
  </si>
  <si>
    <t>通所型独自サービス１２日割・定超処遇改善加算Ⅲ１</t>
    <rPh sb="16" eb="18">
      <t>ショグウ</t>
    </rPh>
    <rPh sb="18" eb="20">
      <t>カイゼン</t>
    </rPh>
    <rPh sb="20" eb="22">
      <t>カサン</t>
    </rPh>
    <phoneticPr fontId="1"/>
  </si>
  <si>
    <t>通所型独自サービス１２日割・定超処遇改善加算Ⅳ１</t>
    <rPh sb="16" eb="18">
      <t>ショグウ</t>
    </rPh>
    <rPh sb="18" eb="20">
      <t>カイゼン</t>
    </rPh>
    <rPh sb="20" eb="22">
      <t>カサン</t>
    </rPh>
    <phoneticPr fontId="1"/>
  </si>
  <si>
    <t>通所型独自サービス１２日割・定超同一２処遇改善加算Ⅰ１１</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</si>
  <si>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通所型独自サービス１２日割・定超同一２処遇改善加算Ⅱ１１</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</si>
  <si>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通所型独自サービス１２日割・定超同一２処遇改善加算Ⅲ１</t>
    <rPh sb="0" eb="3">
      <t>ツウショガタ</t>
    </rPh>
    <rPh sb="3" eb="5">
      <t>ドクジ</t>
    </rPh>
    <rPh sb="11" eb="12">
      <t>ヒ</t>
    </rPh>
    <rPh sb="12" eb="13">
      <t>ワ</t>
    </rPh>
    <rPh sb="14" eb="15">
      <t>テイ</t>
    </rPh>
    <rPh sb="15" eb="16">
      <t>チョウ</t>
    </rPh>
    <rPh sb="16" eb="18">
      <t>ドウイツ</t>
    </rPh>
    <phoneticPr fontId="1"/>
  </si>
  <si>
    <t>通所型独自サービス１２日割・定超同一２処遇改善加算Ⅳ１</t>
    <rPh sb="0" eb="3">
      <t>ツウショガタ</t>
    </rPh>
    <rPh sb="3" eb="5">
      <t>ドクジ</t>
    </rPh>
    <rPh sb="11" eb="12">
      <t>ヒ</t>
    </rPh>
    <rPh sb="12" eb="13">
      <t>ワ</t>
    </rPh>
    <rPh sb="14" eb="15">
      <t>テイ</t>
    </rPh>
    <rPh sb="15" eb="16">
      <t>チョウ</t>
    </rPh>
    <rPh sb="16" eb="18">
      <t>ドウイツ</t>
    </rPh>
    <phoneticPr fontId="1"/>
  </si>
  <si>
    <t>通所型独自サービス１１・人欠処遇改善加算Ⅰ１１</t>
    <rPh sb="12" eb="13">
      <t>ヒト</t>
    </rPh>
    <rPh sb="13" eb="14">
      <t>ケツ</t>
    </rPh>
    <rPh sb="14" eb="16">
      <t>ショグウ</t>
    </rPh>
    <rPh sb="16" eb="18">
      <t>カイゼン</t>
    </rPh>
    <rPh sb="18" eb="20">
      <t>カサン</t>
    </rPh>
    <phoneticPr fontId="1"/>
  </si>
  <si>
    <t>通所型独自サービス１１・人欠処遇改善加算Ⅱ１１</t>
    <rPh sb="12" eb="13">
      <t>ヒト</t>
    </rPh>
    <rPh sb="13" eb="14">
      <t>ケツ</t>
    </rPh>
    <rPh sb="14" eb="16">
      <t>ショグウ</t>
    </rPh>
    <rPh sb="16" eb="18">
      <t>カイゼン</t>
    </rPh>
    <rPh sb="18" eb="20">
      <t>カサン</t>
    </rPh>
    <phoneticPr fontId="1"/>
  </si>
  <si>
    <t>通所型独自サービス１１・人欠処遇改善加算Ⅲ１</t>
    <rPh sb="12" eb="13">
      <t>ヒト</t>
    </rPh>
    <rPh sb="13" eb="14">
      <t>ケツ</t>
    </rPh>
    <rPh sb="14" eb="16">
      <t>ショグウ</t>
    </rPh>
    <rPh sb="16" eb="18">
      <t>カイゼン</t>
    </rPh>
    <rPh sb="18" eb="20">
      <t>カサン</t>
    </rPh>
    <phoneticPr fontId="1"/>
  </si>
  <si>
    <t>通所型独自サービス１１・人欠処遇改善加算Ⅳ１</t>
    <rPh sb="12" eb="13">
      <t>ヒト</t>
    </rPh>
    <rPh sb="13" eb="14">
      <t>ケツ</t>
    </rPh>
    <rPh sb="14" eb="16">
      <t>ショグウ</t>
    </rPh>
    <rPh sb="16" eb="18">
      <t>カイゼン</t>
    </rPh>
    <rPh sb="18" eb="20">
      <t>カサン</t>
    </rPh>
    <phoneticPr fontId="1"/>
  </si>
  <si>
    <t>通所型独自サービス１１・人欠同一１処遇改善加算Ⅰ１１</t>
    <rPh sb="12" eb="13">
      <t>ヒト</t>
    </rPh>
    <rPh sb="13" eb="14">
      <t>ケツ</t>
    </rPh>
    <rPh sb="14" eb="16">
      <t>ドウイツ</t>
    </rPh>
    <phoneticPr fontId="1"/>
  </si>
  <si>
    <t>通所型独自サービス１１・人欠同一１処遇改善加算Ⅱ１１</t>
    <rPh sb="12" eb="13">
      <t>ヒト</t>
    </rPh>
    <rPh sb="13" eb="14">
      <t>ケツ</t>
    </rPh>
    <rPh sb="14" eb="16">
      <t>ドウイツ</t>
    </rPh>
    <phoneticPr fontId="1"/>
  </si>
  <si>
    <t>通所型独自サービス１１・人欠同一１処遇改善加算Ⅲ１</t>
    <rPh sb="12" eb="13">
      <t>ヒト</t>
    </rPh>
    <rPh sb="13" eb="14">
      <t>ケツ</t>
    </rPh>
    <rPh sb="14" eb="16">
      <t>ドウイツ</t>
    </rPh>
    <phoneticPr fontId="1"/>
  </si>
  <si>
    <t>通所型独自サービス１１・人欠同一１処遇改善加算Ⅳ１</t>
    <rPh sb="12" eb="13">
      <t>ヒト</t>
    </rPh>
    <rPh sb="13" eb="14">
      <t>ケツ</t>
    </rPh>
    <rPh sb="14" eb="16">
      <t>ドウイツ</t>
    </rPh>
    <phoneticPr fontId="1"/>
  </si>
  <si>
    <t>通所型独自サービス１１日割・人欠処遇改善加算Ⅰ１１</t>
    <rPh sb="16" eb="18">
      <t>ショグウ</t>
    </rPh>
    <rPh sb="18" eb="20">
      <t>カイゼン</t>
    </rPh>
    <rPh sb="20" eb="22">
      <t>カサン</t>
    </rPh>
    <phoneticPr fontId="1"/>
  </si>
  <si>
    <t>通所型独自サービス１１日割・人欠処遇改善加算Ⅱ１１</t>
    <rPh sb="16" eb="18">
      <t>ショグウ</t>
    </rPh>
    <rPh sb="18" eb="20">
      <t>カイゼン</t>
    </rPh>
    <rPh sb="20" eb="22">
      <t>カサン</t>
    </rPh>
    <phoneticPr fontId="1"/>
  </si>
  <si>
    <t>通所型独自サービス１１日割・人欠処遇改善加算Ⅲ１</t>
    <rPh sb="16" eb="18">
      <t>ショグウ</t>
    </rPh>
    <rPh sb="18" eb="20">
      <t>カイゼン</t>
    </rPh>
    <rPh sb="20" eb="22">
      <t>カサン</t>
    </rPh>
    <phoneticPr fontId="1"/>
  </si>
  <si>
    <t>通所型独自サービス１１日割・人欠処遇改善加算Ⅳ１</t>
    <rPh sb="16" eb="18">
      <t>ショグウ</t>
    </rPh>
    <rPh sb="18" eb="20">
      <t>カイゼン</t>
    </rPh>
    <rPh sb="20" eb="22">
      <t>カサン</t>
    </rPh>
    <phoneticPr fontId="1"/>
  </si>
  <si>
    <t>通所独自型サービス１１日割・人欠同一１処遇改善加算Ⅱ１１</t>
    <phoneticPr fontId="10"/>
  </si>
  <si>
    <t>通所独自型サービス１１日割・人欠同一１処遇改善加算Ⅲ１</t>
    <phoneticPr fontId="10"/>
  </si>
  <si>
    <t>通所独自型サービス１１日割・人欠同一１処遇改善加算Ⅳ１</t>
    <phoneticPr fontId="10"/>
  </si>
  <si>
    <t>通所型独自サービス１２・人欠処遇改善加算Ⅰ１１</t>
    <rPh sb="14" eb="16">
      <t>ショグウ</t>
    </rPh>
    <rPh sb="16" eb="18">
      <t>カイゼン</t>
    </rPh>
    <rPh sb="18" eb="20">
      <t>カサン</t>
    </rPh>
    <phoneticPr fontId="1"/>
  </si>
  <si>
    <t>通所型独自サービス１２・人欠処遇改善加算Ⅱ１１</t>
    <rPh sb="14" eb="16">
      <t>ショグウ</t>
    </rPh>
    <rPh sb="16" eb="18">
      <t>カイゼン</t>
    </rPh>
    <rPh sb="18" eb="20">
      <t>カサン</t>
    </rPh>
    <phoneticPr fontId="1"/>
  </si>
  <si>
    <t>通所型独自サービス１２・人欠処遇改善加算Ⅲ１</t>
    <rPh sb="14" eb="16">
      <t>ショグウ</t>
    </rPh>
    <rPh sb="16" eb="18">
      <t>カイゼン</t>
    </rPh>
    <rPh sb="18" eb="20">
      <t>カサン</t>
    </rPh>
    <phoneticPr fontId="1"/>
  </si>
  <si>
    <t>通所型独自サービス１２・人欠処遇改善加算Ⅳ１</t>
    <rPh sb="14" eb="16">
      <t>ショグウ</t>
    </rPh>
    <rPh sb="16" eb="18">
      <t>カイゼン</t>
    </rPh>
    <rPh sb="18" eb="20">
      <t>カサン</t>
    </rPh>
    <phoneticPr fontId="1"/>
  </si>
  <si>
    <t>通所型独自サービス１２・人欠同一２処遇改善加算Ⅰ１１</t>
    <rPh sb="14" eb="16">
      <t>ドウイツ</t>
    </rPh>
    <phoneticPr fontId="1"/>
  </si>
  <si>
    <t>通所型独自サービス１２・人欠同一２処遇改善加算Ⅱ１１</t>
    <rPh sb="14" eb="16">
      <t>ドウイツ</t>
    </rPh>
    <phoneticPr fontId="1"/>
  </si>
  <si>
    <t>通所型独自サービス１２・人欠同一２処遇改善加算Ⅲ１</t>
    <phoneticPr fontId="1"/>
  </si>
  <si>
    <t>通所型独自サービス１２・人欠同一２処遇改善加算Ⅳ１</t>
    <rPh sb="14" eb="16">
      <t>ドウイツ</t>
    </rPh>
    <phoneticPr fontId="1"/>
  </si>
  <si>
    <t>通所型独自サービス１２日割・人欠処遇改善加算Ⅰ１１</t>
    <rPh sb="16" eb="18">
      <t>ショグウ</t>
    </rPh>
    <rPh sb="18" eb="20">
      <t>カイゼン</t>
    </rPh>
    <rPh sb="20" eb="22">
      <t>カサン</t>
    </rPh>
    <phoneticPr fontId="1"/>
  </si>
  <si>
    <t>通所型独自サービス１２日割・人欠処遇改善加算Ⅱ１１</t>
    <rPh sb="16" eb="18">
      <t>ショグウ</t>
    </rPh>
    <rPh sb="18" eb="20">
      <t>カイゼン</t>
    </rPh>
    <rPh sb="20" eb="22">
      <t>カサン</t>
    </rPh>
    <phoneticPr fontId="1"/>
  </si>
  <si>
    <t>通所型独自サービス１２日割・人欠処遇改善加算Ⅲ１</t>
    <rPh sb="16" eb="18">
      <t>ショグウ</t>
    </rPh>
    <rPh sb="18" eb="20">
      <t>カイゼン</t>
    </rPh>
    <rPh sb="20" eb="22">
      <t>カサン</t>
    </rPh>
    <phoneticPr fontId="1"/>
  </si>
  <si>
    <t>通所型独自サービス１２日割・人欠処遇改善加算Ⅳ１</t>
    <rPh sb="16" eb="18">
      <t>ショグウ</t>
    </rPh>
    <rPh sb="18" eb="20">
      <t>カイゼン</t>
    </rPh>
    <rPh sb="20" eb="22">
      <t>カサン</t>
    </rPh>
    <phoneticPr fontId="1"/>
  </si>
  <si>
    <t>通所型独自サービス１２日割・人欠同一２処遇改善加算Ⅰ１１</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</si>
  <si>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通所型独自サービス１２日割・人欠同一２処遇改善加算Ⅱ１１</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</si>
  <si>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通所型独自サービス１２日割・人欠同一２処遇改善加算Ⅲ１</t>
    <rPh sb="0" eb="3">
      <t>ツウショガタ</t>
    </rPh>
    <rPh sb="3" eb="5">
      <t>ドクジ</t>
    </rPh>
    <rPh sb="11" eb="12">
      <t>ヒ</t>
    </rPh>
    <rPh sb="12" eb="13">
      <t>ワ</t>
    </rPh>
    <rPh sb="14" eb="15">
      <t>ヒト</t>
    </rPh>
    <rPh sb="15" eb="16">
      <t>ケツ</t>
    </rPh>
    <rPh sb="16" eb="18">
      <t>ドウイツ</t>
    </rPh>
    <phoneticPr fontId="1"/>
  </si>
  <si>
    <t>通所型独自サービス１２日割・人欠同一２処遇改善加算Ⅳ１</t>
    <rPh sb="0" eb="3">
      <t>ツウショガタ</t>
    </rPh>
    <rPh sb="3" eb="5">
      <t>ドクジ</t>
    </rPh>
    <rPh sb="11" eb="12">
      <t>ヒ</t>
    </rPh>
    <rPh sb="12" eb="13">
      <t>ワ</t>
    </rPh>
    <rPh sb="14" eb="15">
      <t>ヒト</t>
    </rPh>
    <rPh sb="15" eb="16">
      <t>ケツ</t>
    </rPh>
    <rPh sb="16" eb="18">
      <t>ドウイツ</t>
    </rPh>
    <phoneticPr fontId="1"/>
  </si>
  <si>
    <t>合成単位数</t>
    <phoneticPr fontId="2"/>
  </si>
  <si>
    <t>所定単位数の111/1000 加算</t>
    <phoneticPr fontId="2"/>
  </si>
  <si>
    <t>所定単位数の109/1000 加算</t>
    <phoneticPr fontId="2"/>
  </si>
  <si>
    <t>通所型独自サービス処遇改善加算Ⅲ１</t>
    <rPh sb="3" eb="5">
      <t>ドクジ</t>
    </rPh>
    <phoneticPr fontId="1"/>
  </si>
  <si>
    <t>所定単位数の99/1000 加算</t>
    <phoneticPr fontId="2"/>
  </si>
  <si>
    <t>通所型独自サービス処遇改善加算Ⅳ１</t>
    <rPh sb="3" eb="5">
      <t>ドクジ</t>
    </rPh>
    <phoneticPr fontId="1"/>
  </si>
  <si>
    <t>所定単位数の83/1000 加算</t>
    <phoneticPr fontId="2"/>
  </si>
  <si>
    <t>合成単位数
（変更前）</t>
    <rPh sb="7" eb="9">
      <t>ヘンコウ</t>
    </rPh>
    <rPh sb="9" eb="10">
      <t>マエ</t>
    </rPh>
    <phoneticPr fontId="2"/>
  </si>
  <si>
    <t>(2)介護職員等処遇改善加算（Ⅰ） ロ</t>
    <rPh sb="3" eb="5">
      <t>カイゴ</t>
    </rPh>
    <rPh sb="5" eb="7">
      <t>ショクイン</t>
    </rPh>
    <rPh sb="7" eb="8">
      <t>トウ</t>
    </rPh>
    <rPh sb="8" eb="10">
      <t>ショグウ</t>
    </rPh>
    <rPh sb="10" eb="12">
      <t>カイゼン</t>
    </rPh>
    <rPh sb="12" eb="14">
      <t>カサン</t>
    </rPh>
    <phoneticPr fontId="5"/>
  </si>
  <si>
    <t xml:space="preserve"> </t>
    <phoneticPr fontId="10"/>
  </si>
  <si>
    <t>合成単位数
（変更前）</t>
    <rPh sb="7" eb="9">
      <t>ヘンコウ</t>
    </rPh>
    <rPh sb="9" eb="10">
      <t>マエ</t>
    </rPh>
    <phoneticPr fontId="4"/>
  </si>
  <si>
    <t>合成単位数</t>
    <phoneticPr fontId="10"/>
  </si>
  <si>
    <t>訪問型独自サービス１１処遇改善加算Ⅰ１</t>
    <rPh sb="11" eb="13">
      <t>ショグウ</t>
    </rPh>
    <rPh sb="13" eb="15">
      <t>カイゼン</t>
    </rPh>
    <rPh sb="15" eb="17">
      <t>カサン</t>
    </rPh>
    <phoneticPr fontId="1"/>
  </si>
  <si>
    <t>(1)介護職員等処遇改善加算（Ⅰ） イ</t>
    <rPh sb="7" eb="8">
      <t>ナド</t>
    </rPh>
    <phoneticPr fontId="10"/>
  </si>
  <si>
    <t>所定単位数の270/1000 加算</t>
    <phoneticPr fontId="10"/>
  </si>
  <si>
    <t>訪問型独自サービス１１処遇改善加算Ⅱ１</t>
    <rPh sb="11" eb="13">
      <t>ショグウ</t>
    </rPh>
    <rPh sb="13" eb="15">
      <t>カイゼン</t>
    </rPh>
    <rPh sb="15" eb="17">
      <t>カサン</t>
    </rPh>
    <phoneticPr fontId="1"/>
  </si>
  <si>
    <t>(3)介護職員等処遇改善加算（Ⅱ） イ</t>
    <rPh sb="7" eb="8">
      <t>ナド</t>
    </rPh>
    <phoneticPr fontId="10"/>
  </si>
  <si>
    <t>所定単位数の249/1000 加算</t>
    <phoneticPr fontId="10"/>
  </si>
  <si>
    <t xml:space="preserve">(5)介護職員等処遇改善加算（Ⅲ） </t>
    <rPh sb="7" eb="8">
      <t>ナド</t>
    </rPh>
    <phoneticPr fontId="10"/>
  </si>
  <si>
    <t>所定単位数の207/1000 加算</t>
    <phoneticPr fontId="10"/>
  </si>
  <si>
    <t>(6)介護職員等処遇改善加算（Ⅳ）</t>
    <rPh sb="7" eb="8">
      <t>ナド</t>
    </rPh>
    <phoneticPr fontId="10"/>
  </si>
  <si>
    <t>所定単位数の170/1000 加算</t>
    <phoneticPr fontId="10"/>
  </si>
  <si>
    <t>訪問型独自サービス１１日割処遇改善加算Ⅰ１</t>
    <rPh sb="11" eb="13">
      <t>ヒワ</t>
    </rPh>
    <rPh sb="13" eb="15">
      <t>ショグウ</t>
    </rPh>
    <rPh sb="15" eb="17">
      <t>カイゼン</t>
    </rPh>
    <rPh sb="17" eb="19">
      <t>カサン</t>
    </rPh>
    <phoneticPr fontId="1"/>
  </si>
  <si>
    <t>訪問型独自サービス１１日割処遇改善加算Ⅱ１</t>
    <rPh sb="11" eb="13">
      <t>ヒワ</t>
    </rPh>
    <rPh sb="13" eb="15">
      <t>ショグウ</t>
    </rPh>
    <rPh sb="15" eb="17">
      <t>カイゼン</t>
    </rPh>
    <rPh sb="17" eb="19">
      <t>カサン</t>
    </rPh>
    <phoneticPr fontId="1"/>
  </si>
  <si>
    <t>訪問型独自サービス１２処遇改善加算Ⅰ１</t>
    <rPh sb="11" eb="13">
      <t>ショグウ</t>
    </rPh>
    <rPh sb="13" eb="15">
      <t>カイゼン</t>
    </rPh>
    <rPh sb="15" eb="17">
      <t>カサン</t>
    </rPh>
    <phoneticPr fontId="1"/>
  </si>
  <si>
    <t>訪問型独自サービス１２処遇改善加算Ⅱ１</t>
    <rPh sb="11" eb="13">
      <t>ショグウ</t>
    </rPh>
    <rPh sb="13" eb="15">
      <t>カイゼン</t>
    </rPh>
    <rPh sb="15" eb="17">
      <t>カサン</t>
    </rPh>
    <phoneticPr fontId="1"/>
  </si>
  <si>
    <t>訪問型独自サービス１２日割処遇改善加算Ⅰ１</t>
    <rPh sb="13" eb="15">
      <t>ショグウ</t>
    </rPh>
    <rPh sb="15" eb="17">
      <t>カイゼン</t>
    </rPh>
    <rPh sb="17" eb="19">
      <t>カサン</t>
    </rPh>
    <phoneticPr fontId="1"/>
  </si>
  <si>
    <t>訪問型独自サービス１２日割処遇改善加算Ⅱ１</t>
    <rPh sb="13" eb="15">
      <t>ショグウ</t>
    </rPh>
    <rPh sb="15" eb="17">
      <t>カイゼン</t>
    </rPh>
    <rPh sb="17" eb="19">
      <t>カサン</t>
    </rPh>
    <phoneticPr fontId="1"/>
  </si>
  <si>
    <t>訪問型独自サービス１３処遇改善加算Ⅰ１</t>
    <rPh sb="11" eb="13">
      <t>ショグウ</t>
    </rPh>
    <rPh sb="13" eb="15">
      <t>カイゼン</t>
    </rPh>
    <rPh sb="15" eb="17">
      <t>カサン</t>
    </rPh>
    <phoneticPr fontId="1"/>
  </si>
  <si>
    <t>訪問型独自サービス１３処遇改善加算Ⅱ１</t>
    <rPh sb="11" eb="13">
      <t>ショグウ</t>
    </rPh>
    <rPh sb="13" eb="15">
      <t>カイゼン</t>
    </rPh>
    <rPh sb="15" eb="17">
      <t>カサン</t>
    </rPh>
    <phoneticPr fontId="1"/>
  </si>
  <si>
    <t>訪問型独自サービス１３日割処遇改善加算Ⅰ１</t>
    <rPh sb="13" eb="15">
      <t>ショグウ</t>
    </rPh>
    <rPh sb="15" eb="17">
      <t>カイゼン</t>
    </rPh>
    <rPh sb="17" eb="19">
      <t>カサン</t>
    </rPh>
    <phoneticPr fontId="1"/>
  </si>
  <si>
    <t>訪問型独自サービス１３日割処遇改善加算Ⅱ１</t>
    <rPh sb="13" eb="15">
      <t>ショグウ</t>
    </rPh>
    <rPh sb="15" eb="17">
      <t>カイゼン</t>
    </rPh>
    <rPh sb="17" eb="19">
      <t>カサン</t>
    </rPh>
    <phoneticPr fontId="1"/>
  </si>
  <si>
    <t>訪問型独自サービス１１・同一１処遇改善加算Ⅰ１</t>
    <phoneticPr fontId="1"/>
  </si>
  <si>
    <t>訪問型独自サービス１１・同一１処遇改善加算Ⅱ１</t>
    <phoneticPr fontId="1"/>
  </si>
  <si>
    <t>訪問型独自サービス１１日割・同一１処遇改善加算Ⅰ１</t>
    <rPh sb="17" eb="19">
      <t>ショグウ</t>
    </rPh>
    <rPh sb="19" eb="21">
      <t>カイゼン</t>
    </rPh>
    <rPh sb="21" eb="23">
      <t>カサン</t>
    </rPh>
    <phoneticPr fontId="1"/>
  </si>
  <si>
    <t>訪問型独自サービス１１日割・同一１処遇改善加算Ⅱ１</t>
    <rPh sb="17" eb="19">
      <t>ショグウ</t>
    </rPh>
    <rPh sb="19" eb="21">
      <t>カイゼン</t>
    </rPh>
    <rPh sb="21" eb="23">
      <t>カサン</t>
    </rPh>
    <phoneticPr fontId="1"/>
  </si>
  <si>
    <t>訪問型独自サービス１２・同一１処遇改善加算Ⅰ１</t>
    <phoneticPr fontId="1"/>
  </si>
  <si>
    <t>訪問型独自サービス１２・同一１処遇改善加算Ⅱ１</t>
    <phoneticPr fontId="1"/>
  </si>
  <si>
    <t>訪問型独自サービス１２日割・同一１処遇改善加算Ⅰ１</t>
    <rPh sb="17" eb="19">
      <t>ショグウ</t>
    </rPh>
    <rPh sb="19" eb="21">
      <t>カイゼン</t>
    </rPh>
    <rPh sb="21" eb="23">
      <t>カサン</t>
    </rPh>
    <phoneticPr fontId="1"/>
  </si>
  <si>
    <t>訪問型独自サービス１２日割・同一１処遇改善加算Ⅱ１</t>
    <rPh sb="17" eb="19">
      <t>ショグウ</t>
    </rPh>
    <rPh sb="19" eb="21">
      <t>カイゼン</t>
    </rPh>
    <rPh sb="21" eb="23">
      <t>カサン</t>
    </rPh>
    <phoneticPr fontId="1"/>
  </si>
  <si>
    <t>訪問型独自サービス１３・同一１処遇改善加算Ⅰ１</t>
    <phoneticPr fontId="1"/>
  </si>
  <si>
    <t>訪問型独自サービス１３・同一１処遇改善加算Ⅱ１</t>
    <phoneticPr fontId="1"/>
  </si>
  <si>
    <t>訪問型独自サービス１３日割・同一１処遇改善加算Ⅰ１</t>
    <rPh sb="17" eb="19">
      <t>ショグウ</t>
    </rPh>
    <rPh sb="19" eb="21">
      <t>カイゼン</t>
    </rPh>
    <rPh sb="21" eb="23">
      <t>カサン</t>
    </rPh>
    <phoneticPr fontId="1"/>
  </si>
  <si>
    <t>訪問型独自サービス１３日割・同一１処遇改善加算Ⅱ１</t>
    <rPh sb="17" eb="19">
      <t>ショグウ</t>
    </rPh>
    <rPh sb="19" eb="21">
      <t>カイゼン</t>
    </rPh>
    <rPh sb="21" eb="23">
      <t>カサン</t>
    </rPh>
    <phoneticPr fontId="1"/>
  </si>
  <si>
    <t>訪問型独自サービス１１・同一２処遇改善加算Ⅰ１</t>
    <phoneticPr fontId="1"/>
  </si>
  <si>
    <t>訪問型独自サービス１１・同一２処遇改善加算Ⅱ１</t>
    <phoneticPr fontId="1"/>
  </si>
  <si>
    <t>訪問型独自サービス１１日割・同一２処遇改善加算Ⅰ１</t>
    <rPh sb="17" eb="19">
      <t>ショグウ</t>
    </rPh>
    <rPh sb="19" eb="21">
      <t>カイゼン</t>
    </rPh>
    <rPh sb="21" eb="23">
      <t>カサン</t>
    </rPh>
    <phoneticPr fontId="1"/>
  </si>
  <si>
    <t>訪問型独自サービス１１日割・同一２処遇改善加算Ⅱ１</t>
    <rPh sb="17" eb="19">
      <t>ショグウ</t>
    </rPh>
    <rPh sb="19" eb="21">
      <t>カイゼン</t>
    </rPh>
    <rPh sb="21" eb="23">
      <t>カサン</t>
    </rPh>
    <phoneticPr fontId="1"/>
  </si>
  <si>
    <t>訪問型独自サービス１２・同一２処遇改善加算Ⅰ１</t>
    <phoneticPr fontId="1"/>
  </si>
  <si>
    <t>訪問型独自サービス１２・同一２処遇改善加算Ⅱ１</t>
    <phoneticPr fontId="1"/>
  </si>
  <si>
    <t>訪問型独自サービス１２日割・同一２処遇改善加算Ⅰ１</t>
    <rPh sb="17" eb="19">
      <t>ショグウ</t>
    </rPh>
    <rPh sb="19" eb="21">
      <t>カイゼン</t>
    </rPh>
    <rPh sb="21" eb="23">
      <t>カサン</t>
    </rPh>
    <phoneticPr fontId="1"/>
  </si>
  <si>
    <t>訪問型独自サービス１２日割・同一２処遇改善加算Ⅱ１</t>
    <rPh sb="17" eb="19">
      <t>ショグウ</t>
    </rPh>
    <rPh sb="19" eb="21">
      <t>カイゼン</t>
    </rPh>
    <rPh sb="21" eb="23">
      <t>カサン</t>
    </rPh>
    <phoneticPr fontId="1"/>
  </si>
  <si>
    <t>訪問型独自サービス１３・同一２処遇改善加算Ⅰ１</t>
    <phoneticPr fontId="1"/>
  </si>
  <si>
    <t>訪問型独自サービス１３・同一２処遇改善加算Ⅱ１</t>
    <phoneticPr fontId="1"/>
  </si>
  <si>
    <t>訪問型独自サービス１３日割・同一２処遇改善加算Ⅰ１</t>
    <rPh sb="17" eb="19">
      <t>ショグウ</t>
    </rPh>
    <rPh sb="19" eb="21">
      <t>カイゼン</t>
    </rPh>
    <rPh sb="21" eb="23">
      <t>カサン</t>
    </rPh>
    <phoneticPr fontId="1"/>
  </si>
  <si>
    <t>訪問型独自サービス１３日割・同一２処遇改善加算Ⅱ１</t>
    <rPh sb="17" eb="19">
      <t>ショグウ</t>
    </rPh>
    <rPh sb="19" eb="21">
      <t>カイゼン</t>
    </rPh>
    <rPh sb="21" eb="23">
      <t>カサン</t>
    </rPh>
    <phoneticPr fontId="1"/>
  </si>
  <si>
    <t>訪問型独自サービス１１・同一３処遇改善加算Ⅰ１</t>
    <phoneticPr fontId="1"/>
  </si>
  <si>
    <t>訪問型独自サービス１１・同一３処遇改善加算Ⅱ１</t>
    <phoneticPr fontId="1"/>
  </si>
  <si>
    <t>訪問型独自サービス１１日割・同一３処遇改善加算Ⅰ１</t>
    <rPh sb="17" eb="19">
      <t>ショグウ</t>
    </rPh>
    <rPh sb="19" eb="21">
      <t>カイゼン</t>
    </rPh>
    <rPh sb="21" eb="23">
      <t>カサン</t>
    </rPh>
    <phoneticPr fontId="1"/>
  </si>
  <si>
    <t>訪問型独自サービス１１日割・同一３処遇改善加算Ⅱ１</t>
    <rPh sb="17" eb="19">
      <t>ショグウ</t>
    </rPh>
    <rPh sb="19" eb="21">
      <t>カイゼン</t>
    </rPh>
    <rPh sb="21" eb="23">
      <t>カサン</t>
    </rPh>
    <phoneticPr fontId="1"/>
  </si>
  <si>
    <t>訪問型独自サービス１２・同一３処遇改善加算Ⅰ１</t>
    <phoneticPr fontId="1"/>
  </si>
  <si>
    <t>訪問型独自サービス１２・同一３処遇改善加算Ⅱ１</t>
    <phoneticPr fontId="1"/>
  </si>
  <si>
    <t>訪問型独自サービス１２日割・同一３処遇改善加算Ⅰ１</t>
    <rPh sb="17" eb="19">
      <t>ショグウ</t>
    </rPh>
    <rPh sb="19" eb="21">
      <t>カイゼン</t>
    </rPh>
    <rPh sb="21" eb="23">
      <t>カサン</t>
    </rPh>
    <phoneticPr fontId="1"/>
  </si>
  <si>
    <t>訪問型独自サービス１２日割・同一３処遇改善加算Ⅱ１</t>
    <rPh sb="17" eb="19">
      <t>ショグウ</t>
    </rPh>
    <rPh sb="19" eb="21">
      <t>カイゼン</t>
    </rPh>
    <rPh sb="21" eb="23">
      <t>カサン</t>
    </rPh>
    <phoneticPr fontId="1"/>
  </si>
  <si>
    <t>訪問型独自サービス１３・同一３処遇改善加算Ⅰ１</t>
    <phoneticPr fontId="1"/>
  </si>
  <si>
    <t>訪問型独自サービス１３・同一３処遇改善加算Ⅱ１</t>
    <phoneticPr fontId="1"/>
  </si>
  <si>
    <t>訪問型独自サービス１３日割・同一３処遇改善加算Ⅰ１</t>
    <rPh sb="17" eb="19">
      <t>ショグウ</t>
    </rPh>
    <rPh sb="19" eb="21">
      <t>カイゼン</t>
    </rPh>
    <rPh sb="21" eb="23">
      <t>カサン</t>
    </rPh>
    <phoneticPr fontId="1"/>
  </si>
  <si>
    <t>合成単位数
（変更前）</t>
    <phoneticPr fontId="10"/>
  </si>
  <si>
    <t>合成単位数</t>
    <phoneticPr fontId="4"/>
  </si>
  <si>
    <r>
      <rPr>
        <sz val="16"/>
        <rFont val="ＭＳ Ｐゴシック"/>
        <family val="3"/>
        <charset val="128"/>
      </rPr>
      <t>訪問型独自サービス生活機能向上連携加算Ⅱ</t>
    </r>
    <rPh sb="15" eb="17">
      <t>レンケイ</t>
    </rPh>
    <phoneticPr fontId="1"/>
  </si>
  <si>
    <t>訪問型独自サービス処遇改善加算Ⅰ１</t>
    <rPh sb="3" eb="5">
      <t>ドクジ</t>
    </rPh>
    <phoneticPr fontId="1"/>
  </si>
  <si>
    <t>所定単位数の270/1000 加算</t>
    <phoneticPr fontId="2"/>
  </si>
  <si>
    <t>訪問型独自サービス処遇改善加算Ⅱ１</t>
    <phoneticPr fontId="5"/>
  </si>
  <si>
    <t>(3)介護職員等処遇改善加算（Ⅱ） イ</t>
    <phoneticPr fontId="5"/>
  </si>
  <si>
    <t>所定単位数の249/1000 加算</t>
    <phoneticPr fontId="5"/>
  </si>
  <si>
    <t>所定単位数の207/1000 加算</t>
    <phoneticPr fontId="5"/>
  </si>
  <si>
    <t>所定単位数の170/1000 加算</t>
    <phoneticPr fontId="5"/>
  </si>
  <si>
    <t>合成
単位数
（現行）</t>
    <rPh sb="0" eb="2">
      <t>ゴウセイ</t>
    </rPh>
    <rPh sb="3" eb="6">
      <t>タンイスウ</t>
    </rPh>
    <rPh sb="8" eb="10">
      <t>ゲンコウ</t>
    </rPh>
    <phoneticPr fontId="1"/>
  </si>
  <si>
    <t>イ　介護予防ケアマネジメント費
事業対象者・要支援1・2</t>
    <rPh sb="2" eb="4">
      <t>カイゴ</t>
    </rPh>
    <rPh sb="4" eb="6">
      <t>ヨボウ</t>
    </rPh>
    <rPh sb="14" eb="15">
      <t>ヒ</t>
    </rPh>
    <phoneticPr fontId="1"/>
  </si>
  <si>
    <t>単位</t>
    <rPh sb="0" eb="2">
      <t>タンイ</t>
    </rPh>
    <phoneticPr fontId="1"/>
  </si>
  <si>
    <t>介護予防ケアマネジメントA高齢者虐待防止措置未実施減算</t>
    <phoneticPr fontId="1"/>
  </si>
  <si>
    <t>高齢者虐待防止措置未実施減算</t>
    <rPh sb="12" eb="14">
      <t>ゲンサン</t>
    </rPh>
    <phoneticPr fontId="1"/>
  </si>
  <si>
    <t>所定単位の1/100</t>
    <rPh sb="0" eb="2">
      <t>ショテイ</t>
    </rPh>
    <rPh sb="2" eb="4">
      <t>タンイ</t>
    </rPh>
    <phoneticPr fontId="1"/>
  </si>
  <si>
    <t>単位減</t>
    <rPh sb="0" eb="2">
      <t>タンイ</t>
    </rPh>
    <rPh sb="2" eb="3">
      <t>ゲン</t>
    </rPh>
    <phoneticPr fontId="1"/>
  </si>
  <si>
    <t>介護予防ケアマネA高齢者虐待防止措置・業務継続計画未策定減算</t>
    <phoneticPr fontId="1"/>
  </si>
  <si>
    <t>4単位減算</t>
    <rPh sb="1" eb="3">
      <t>タンイ</t>
    </rPh>
    <rPh sb="3" eb="5">
      <t>ゲンサン</t>
    </rPh>
    <phoneticPr fontId="1"/>
  </si>
  <si>
    <t>業務継続計画未策定減算</t>
    <phoneticPr fontId="1"/>
  </si>
  <si>
    <t>介護予防ケアマネジメントA業務継続計画未策定減算</t>
    <phoneticPr fontId="1"/>
  </si>
  <si>
    <t>所定単位の1/100</t>
    <phoneticPr fontId="1"/>
  </si>
  <si>
    <t>介護予防ケアマネジメントB高齢者虐待防止措置未実施減算</t>
    <phoneticPr fontId="1"/>
  </si>
  <si>
    <t>介護予防ケアマネB高齢者虐待防止措置・業務継続計画未策定減算</t>
    <phoneticPr fontId="1"/>
  </si>
  <si>
    <t>3単位減算</t>
    <rPh sb="1" eb="3">
      <t>タンイ</t>
    </rPh>
    <rPh sb="3" eb="5">
      <t>ゲンサン</t>
    </rPh>
    <phoneticPr fontId="1"/>
  </si>
  <si>
    <t>介護予防ケアマネジメントB業務継続計画未策定減算</t>
    <phoneticPr fontId="1"/>
  </si>
  <si>
    <t>介護予防ケアマネジメントC高齢者虐待防止措置未実施減算</t>
    <phoneticPr fontId="1"/>
  </si>
  <si>
    <t>介護予防ケアマネC高齢者虐待防止措置・業務継続計画未策定減算</t>
    <phoneticPr fontId="1"/>
  </si>
  <si>
    <t>介護予防ケアマネジメントC業務継続計画未策定減算</t>
    <phoneticPr fontId="1"/>
  </si>
  <si>
    <t>ロ　初回加算</t>
    <rPh sb="2" eb="4">
      <t>ショカイ</t>
    </rPh>
    <rPh sb="4" eb="6">
      <t>カサン</t>
    </rPh>
    <phoneticPr fontId="1"/>
  </si>
  <si>
    <t>単位加算</t>
    <rPh sb="0" eb="2">
      <t>タンイ</t>
    </rPh>
    <rPh sb="2" eb="4">
      <t>カサン</t>
    </rPh>
    <phoneticPr fontId="1"/>
  </si>
  <si>
    <t>ハ　委託連携加算</t>
    <rPh sb="2" eb="4">
      <t>イタク</t>
    </rPh>
    <rPh sb="4" eb="6">
      <t>レンケイ</t>
    </rPh>
    <rPh sb="6" eb="8">
      <t>カサン</t>
    </rPh>
    <phoneticPr fontId="1"/>
  </si>
  <si>
    <t>AF</t>
    <phoneticPr fontId="1"/>
  </si>
  <si>
    <t>介護予防ケアマネジメントA介護職員等処遇改善加算１</t>
    <phoneticPr fontId="1"/>
  </si>
  <si>
    <t>ニ　介護職員等処遇改善加算</t>
    <rPh sb="2" eb="4">
      <t>カイゴ</t>
    </rPh>
    <rPh sb="4" eb="6">
      <t>ショクイン</t>
    </rPh>
    <rPh sb="6" eb="7">
      <t>トウ</t>
    </rPh>
    <rPh sb="7" eb="9">
      <t>ショグウ</t>
    </rPh>
    <rPh sb="9" eb="11">
      <t>カイゼン</t>
    </rPh>
    <rPh sb="11" eb="13">
      <t>カサン</t>
    </rPh>
    <phoneticPr fontId="1"/>
  </si>
  <si>
    <t>介護予防ケアマネジメントA介護職員等処遇改善加算２１</t>
    <rPh sb="0" eb="2">
      <t>カイゴ</t>
    </rPh>
    <rPh sb="2" eb="4">
      <t>ヨボウ</t>
    </rPh>
    <rPh sb="13" eb="15">
      <t>カイゴ</t>
    </rPh>
    <rPh sb="15" eb="17">
      <t>ショクイン</t>
    </rPh>
    <rPh sb="17" eb="18">
      <t>トウ</t>
    </rPh>
    <rPh sb="18" eb="20">
      <t>ショグウ</t>
    </rPh>
    <rPh sb="20" eb="22">
      <t>カイゼン</t>
    </rPh>
    <rPh sb="22" eb="24">
      <t>カサン</t>
    </rPh>
    <phoneticPr fontId="1"/>
  </si>
  <si>
    <t>初回加算</t>
    <rPh sb="0" eb="2">
      <t>ショカイ</t>
    </rPh>
    <rPh sb="2" eb="4">
      <t>カサン</t>
    </rPh>
    <phoneticPr fontId="1"/>
  </si>
  <si>
    <t>介護予防ケアマネジメントA介護職員等処遇改善加算３</t>
    <rPh sb="0" eb="2">
      <t>カイゴ</t>
    </rPh>
    <rPh sb="2" eb="4">
      <t>ヨボウ</t>
    </rPh>
    <rPh sb="13" eb="15">
      <t>カイゴ</t>
    </rPh>
    <rPh sb="15" eb="17">
      <t>ショクイン</t>
    </rPh>
    <rPh sb="17" eb="18">
      <t>トウ</t>
    </rPh>
    <rPh sb="18" eb="20">
      <t>ショグウ</t>
    </rPh>
    <rPh sb="20" eb="22">
      <t>カイゼン</t>
    </rPh>
    <rPh sb="22" eb="24">
      <t>カサン</t>
    </rPh>
    <phoneticPr fontId="1"/>
  </si>
  <si>
    <t>初回加算及び委託連携加算</t>
    <rPh sb="0" eb="2">
      <t>ショカイ</t>
    </rPh>
    <rPh sb="2" eb="4">
      <t>カサン</t>
    </rPh>
    <rPh sb="4" eb="5">
      <t>オヨ</t>
    </rPh>
    <rPh sb="6" eb="8">
      <t>イタク</t>
    </rPh>
    <rPh sb="8" eb="10">
      <t>レンケイ</t>
    </rPh>
    <rPh sb="10" eb="12">
      <t>カサン</t>
    </rPh>
    <phoneticPr fontId="1"/>
  </si>
  <si>
    <t>介護予防ケアマネジメントA・処遇改善加算委託連携加算</t>
    <rPh sb="0" eb="2">
      <t>カイゴ</t>
    </rPh>
    <rPh sb="2" eb="4">
      <t>ヨボウ</t>
    </rPh>
    <rPh sb="14" eb="16">
      <t>ショグウ</t>
    </rPh>
    <rPh sb="16" eb="18">
      <t>カイゼン</t>
    </rPh>
    <rPh sb="18" eb="20">
      <t>カサン</t>
    </rPh>
    <rPh sb="20" eb="22">
      <t>イタク</t>
    </rPh>
    <rPh sb="22" eb="24">
      <t>レンケイ</t>
    </rPh>
    <rPh sb="24" eb="26">
      <t>カサン</t>
    </rPh>
    <phoneticPr fontId="1"/>
  </si>
  <si>
    <t>高齢者虐待防止
措置未実施減算</t>
    <rPh sb="0" eb="3">
      <t>コウレイシャ</t>
    </rPh>
    <rPh sb="3" eb="5">
      <t>ギャクタイ</t>
    </rPh>
    <rPh sb="5" eb="7">
      <t>ボウシ</t>
    </rPh>
    <rPh sb="8" eb="10">
      <t>ソチ</t>
    </rPh>
    <rPh sb="10" eb="13">
      <t>ミジッシ</t>
    </rPh>
    <rPh sb="13" eb="15">
      <t>ゲンサン</t>
    </rPh>
    <phoneticPr fontId="1"/>
  </si>
  <si>
    <t>介護予防ケアマネジメントA介護職員等処遇改善加算２２</t>
    <rPh sb="0" eb="2">
      <t>カイゴ</t>
    </rPh>
    <rPh sb="2" eb="4">
      <t>ヨボウ</t>
    </rPh>
    <rPh sb="13" eb="15">
      <t>カイゴ</t>
    </rPh>
    <rPh sb="15" eb="17">
      <t>ショクイン</t>
    </rPh>
    <rPh sb="17" eb="18">
      <t>トウ</t>
    </rPh>
    <rPh sb="18" eb="20">
      <t>ショグウ</t>
    </rPh>
    <rPh sb="20" eb="22">
      <t>カイゼン</t>
    </rPh>
    <rPh sb="22" eb="24">
      <t>カサン</t>
    </rPh>
    <phoneticPr fontId="1"/>
  </si>
  <si>
    <t>高齢者虐待防止
措置未実施減算
業務継続計画
未策定減算</t>
    <rPh sb="0" eb="7">
      <t>コウレイシャギャクタイボウシ</t>
    </rPh>
    <rPh sb="8" eb="10">
      <t>ソチ</t>
    </rPh>
    <rPh sb="10" eb="13">
      <t>ミジッシ</t>
    </rPh>
    <rPh sb="13" eb="15">
      <t>ゲンサン</t>
    </rPh>
    <rPh sb="16" eb="18">
      <t>ギョウム</t>
    </rPh>
    <rPh sb="18" eb="20">
      <t>ケイゾク</t>
    </rPh>
    <rPh sb="20" eb="22">
      <t>ケイカク</t>
    </rPh>
    <rPh sb="23" eb="24">
      <t>ミ</t>
    </rPh>
    <rPh sb="24" eb="26">
      <t>サクテイ</t>
    </rPh>
    <rPh sb="26" eb="28">
      <t>ゲンサン</t>
    </rPh>
    <phoneticPr fontId="1"/>
  </si>
  <si>
    <t>業務継続計画
未策定減算</t>
    <rPh sb="0" eb="6">
      <t>ギョウムケイゾクケイカク</t>
    </rPh>
    <rPh sb="7" eb="8">
      <t>ミ</t>
    </rPh>
    <rPh sb="8" eb="10">
      <t>サクテイ</t>
    </rPh>
    <rPh sb="10" eb="12">
      <t>ゲンサン</t>
    </rPh>
    <phoneticPr fontId="1"/>
  </si>
  <si>
    <t>介護予防ケアマネジメントB介護職員等処遇改善加算１</t>
    <phoneticPr fontId="1"/>
  </si>
  <si>
    <t>介護予防ケアマネジメントＢ</t>
    <phoneticPr fontId="1"/>
  </si>
  <si>
    <t>介護予防ケアマネジメントB介護職員等処遇改善加算２</t>
    <phoneticPr fontId="1"/>
  </si>
  <si>
    <t>介護予防ケアマネジメントB介護職員等処遇改善加算３</t>
    <rPh sb="0" eb="2">
      <t>カイゴ</t>
    </rPh>
    <rPh sb="2" eb="4">
      <t>ヨボウ</t>
    </rPh>
    <rPh sb="13" eb="15">
      <t>カイゴ</t>
    </rPh>
    <rPh sb="15" eb="17">
      <t>ショクイン</t>
    </rPh>
    <rPh sb="17" eb="18">
      <t>トウ</t>
    </rPh>
    <rPh sb="18" eb="20">
      <t>ショグウ</t>
    </rPh>
    <rPh sb="20" eb="22">
      <t>カイゼン</t>
    </rPh>
    <rPh sb="22" eb="24">
      <t>カサン</t>
    </rPh>
    <phoneticPr fontId="1"/>
  </si>
  <si>
    <t xml:space="preserve"> </t>
    <phoneticPr fontId="1"/>
  </si>
  <si>
    <t>介護予防ケアマネジメントC介護職員等処遇改善加算１１</t>
    <rPh sb="0" eb="2">
      <t>カイゴ</t>
    </rPh>
    <rPh sb="2" eb="4">
      <t>ヨボウ</t>
    </rPh>
    <rPh sb="13" eb="15">
      <t>カイゴ</t>
    </rPh>
    <rPh sb="15" eb="17">
      <t>ショクイン</t>
    </rPh>
    <rPh sb="17" eb="18">
      <t>トウ</t>
    </rPh>
    <rPh sb="18" eb="20">
      <t>ショグウ</t>
    </rPh>
    <rPh sb="20" eb="22">
      <t>カイゼン</t>
    </rPh>
    <rPh sb="22" eb="24">
      <t>カサン</t>
    </rPh>
    <phoneticPr fontId="1"/>
  </si>
  <si>
    <t>介護予防ケアマネジメントＣ</t>
    <phoneticPr fontId="1"/>
  </si>
  <si>
    <t>介護予防ケアマネジメントC介護職員等処遇改善加算２</t>
    <phoneticPr fontId="1"/>
  </si>
  <si>
    <t>介護予防ケアマネジメントC介護職員等処遇改善加算３</t>
    <rPh sb="0" eb="2">
      <t>カイゴ</t>
    </rPh>
    <rPh sb="2" eb="4">
      <t>ヨボウ</t>
    </rPh>
    <rPh sb="13" eb="15">
      <t>カイゴ</t>
    </rPh>
    <rPh sb="15" eb="17">
      <t>ショクイン</t>
    </rPh>
    <rPh sb="17" eb="18">
      <t>トウ</t>
    </rPh>
    <rPh sb="18" eb="20">
      <t>ショグウ</t>
    </rPh>
    <rPh sb="20" eb="22">
      <t>カイゼン</t>
    </rPh>
    <rPh sb="22" eb="24">
      <t>カサン</t>
    </rPh>
    <phoneticPr fontId="1"/>
  </si>
  <si>
    <t>介護予防ケアマネジメントC介護職員等処遇改善加算１２</t>
    <phoneticPr fontId="1"/>
  </si>
  <si>
    <t>処遇改善加算部別表</t>
    <rPh sb="0" eb="2">
      <t>ショグウ</t>
    </rPh>
    <rPh sb="2" eb="4">
      <t>カイゼン</t>
    </rPh>
    <rPh sb="4" eb="6">
      <t>カサン</t>
    </rPh>
    <rPh sb="6" eb="7">
      <t>ブ</t>
    </rPh>
    <rPh sb="7" eb="9">
      <t>ベッピョウ</t>
    </rPh>
    <phoneticPr fontId="1"/>
  </si>
  <si>
    <t>プラン</t>
    <phoneticPr fontId="1"/>
  </si>
  <si>
    <t>コード</t>
    <phoneticPr fontId="1"/>
  </si>
  <si>
    <t>サービス内容</t>
    <rPh sb="4" eb="6">
      <t>ナイヨウ</t>
    </rPh>
    <phoneticPr fontId="1"/>
  </si>
  <si>
    <t>算定項目</t>
    <rPh sb="0" eb="2">
      <t>サンテイ</t>
    </rPh>
    <rPh sb="2" eb="4">
      <t>コウモク</t>
    </rPh>
    <phoneticPr fontId="1"/>
  </si>
  <si>
    <t>合成
単位数</t>
    <rPh sb="0" eb="2">
      <t>ゴウセイ</t>
    </rPh>
    <rPh sb="3" eb="6">
      <t>タンイスウ</t>
    </rPh>
    <phoneticPr fontId="1"/>
  </si>
  <si>
    <t>A</t>
    <phoneticPr fontId="1"/>
  </si>
  <si>
    <r>
      <t>介護予防ケアマネジメントA介護職員等処遇改善加算１
（初回加算及び委託連携加算の</t>
    </r>
    <r>
      <rPr>
        <sz val="16"/>
        <color rgb="FFFF0000"/>
        <rFont val="ＭＳ Ｐゴシック"/>
        <family val="3"/>
        <charset val="128"/>
        <scheme val="minor"/>
      </rPr>
      <t>どちらも加算しない</t>
    </r>
    <r>
      <rPr>
        <sz val="16"/>
        <color theme="1"/>
        <rFont val="ＭＳ Ｐゴシック"/>
        <family val="3"/>
        <charset val="128"/>
        <scheme val="minor"/>
      </rPr>
      <t>場合）</t>
    </r>
    <rPh sb="0" eb="2">
      <t>カイゴ</t>
    </rPh>
    <rPh sb="2" eb="4">
      <t>ヨボウ</t>
    </rPh>
    <rPh sb="13" eb="15">
      <t>カイゴ</t>
    </rPh>
    <rPh sb="15" eb="17">
      <t>ショクイン</t>
    </rPh>
    <rPh sb="17" eb="18">
      <t>トウ</t>
    </rPh>
    <rPh sb="18" eb="20">
      <t>ショグウ</t>
    </rPh>
    <rPh sb="20" eb="22">
      <t>カイゼン</t>
    </rPh>
    <rPh sb="22" eb="24">
      <t>カサン</t>
    </rPh>
    <rPh sb="27" eb="29">
      <t>ショカイ</t>
    </rPh>
    <rPh sb="29" eb="31">
      <t>カサン</t>
    </rPh>
    <rPh sb="31" eb="32">
      <t>オヨ</t>
    </rPh>
    <rPh sb="33" eb="35">
      <t>イタク</t>
    </rPh>
    <rPh sb="35" eb="37">
      <t>レンケイ</t>
    </rPh>
    <rPh sb="37" eb="39">
      <t>カサン</t>
    </rPh>
    <rPh sb="44" eb="46">
      <t>カサン</t>
    </rPh>
    <rPh sb="49" eb="51">
      <t>バアイ</t>
    </rPh>
    <phoneticPr fontId="1"/>
  </si>
  <si>
    <t>・介護予防ケアマネジメントA（減算なし）
・介護予防ケアマネジメントA+高齢者虐待防止未実施減算
・介護予防ケアマネジメントA+高齢者虐待防止未実施減算+
　業務継続計画未策定減算
・介護予防ケアマネジメントA+業務継続計画未策定減算</t>
    <rPh sb="1" eb="3">
      <t>カイゴ</t>
    </rPh>
    <rPh sb="3" eb="5">
      <t>ヨボウ</t>
    </rPh>
    <rPh sb="22" eb="24">
      <t>カイゴ</t>
    </rPh>
    <rPh sb="24" eb="26">
      <t>ヨボウ</t>
    </rPh>
    <rPh sb="36" eb="39">
      <t>コウレイシャ</t>
    </rPh>
    <rPh sb="39" eb="41">
      <t>ギャクタイ</t>
    </rPh>
    <rPh sb="41" eb="43">
      <t>ボウシ</t>
    </rPh>
    <rPh sb="43" eb="46">
      <t>ミジッシ</t>
    </rPh>
    <rPh sb="46" eb="48">
      <t>ゲンサン</t>
    </rPh>
    <rPh sb="79" eb="81">
      <t>ギョウム</t>
    </rPh>
    <rPh sb="81" eb="83">
      <t>ケイゾク</t>
    </rPh>
    <rPh sb="83" eb="85">
      <t>ケイカク</t>
    </rPh>
    <rPh sb="85" eb="86">
      <t>ミ</t>
    </rPh>
    <rPh sb="86" eb="88">
      <t>サクテイ</t>
    </rPh>
    <rPh sb="88" eb="90">
      <t>ゲンサン</t>
    </rPh>
    <phoneticPr fontId="1"/>
  </si>
  <si>
    <t>所定単位数の21/1000加算</t>
    <rPh sb="0" eb="2">
      <t>ショテイ</t>
    </rPh>
    <rPh sb="2" eb="4">
      <t>タンイ</t>
    </rPh>
    <rPh sb="4" eb="5">
      <t>スウ</t>
    </rPh>
    <rPh sb="13" eb="15">
      <t>カサン</t>
    </rPh>
    <phoneticPr fontId="1"/>
  </si>
  <si>
    <t>１月につき</t>
    <rPh sb="1" eb="2">
      <t>ツキ</t>
    </rPh>
    <phoneticPr fontId="1"/>
  </si>
  <si>
    <r>
      <t>介護予防ケアマネジメントA介護職員等処遇改善加算２１
（初回加算及び委託連携加算の</t>
    </r>
    <r>
      <rPr>
        <sz val="16"/>
        <color rgb="FFFF0000"/>
        <rFont val="ＭＳ Ｐゴシック"/>
        <family val="3"/>
        <charset val="128"/>
        <scheme val="minor"/>
      </rPr>
      <t>どちらかを算定</t>
    </r>
    <r>
      <rPr>
        <sz val="16"/>
        <color theme="1"/>
        <rFont val="ＭＳ Ｐゴシック"/>
        <family val="3"/>
        <charset val="128"/>
        <scheme val="minor"/>
      </rPr>
      <t>する場合）</t>
    </r>
    <rPh sb="28" eb="30">
      <t>ショカイ</t>
    </rPh>
    <rPh sb="30" eb="32">
      <t>カサン</t>
    </rPh>
    <rPh sb="32" eb="33">
      <t>オヨ</t>
    </rPh>
    <rPh sb="34" eb="36">
      <t>イタク</t>
    </rPh>
    <rPh sb="36" eb="38">
      <t>レンケイ</t>
    </rPh>
    <rPh sb="38" eb="40">
      <t>カサン</t>
    </rPh>
    <rPh sb="46" eb="48">
      <t>サンテイ</t>
    </rPh>
    <rPh sb="50" eb="52">
      <t>バアイ</t>
    </rPh>
    <phoneticPr fontId="1"/>
  </si>
  <si>
    <t>・介護予防ケアマネジメントA（減算なし）</t>
    <rPh sb="1" eb="3">
      <t>カイゴ</t>
    </rPh>
    <rPh sb="3" eb="5">
      <t>ヨボウ</t>
    </rPh>
    <rPh sb="15" eb="17">
      <t>ゲンサン</t>
    </rPh>
    <phoneticPr fontId="1"/>
  </si>
  <si>
    <r>
      <t>介護予防ケアマネジメントA介護職員等処遇改善加算２２
（初回加算及び委託連携加算の</t>
    </r>
    <r>
      <rPr>
        <sz val="16"/>
        <color rgb="FFFF0000"/>
        <rFont val="ＭＳ Ｐゴシック"/>
        <family val="3"/>
        <charset val="128"/>
        <scheme val="minor"/>
      </rPr>
      <t>どちらかを算定</t>
    </r>
    <r>
      <rPr>
        <sz val="16"/>
        <color theme="1"/>
        <rFont val="ＭＳ Ｐゴシック"/>
        <family val="3"/>
        <charset val="128"/>
        <scheme val="minor"/>
      </rPr>
      <t>する場合）</t>
    </r>
    <rPh sb="28" eb="30">
      <t>ショカイ</t>
    </rPh>
    <rPh sb="30" eb="32">
      <t>カサン</t>
    </rPh>
    <rPh sb="32" eb="33">
      <t>オヨ</t>
    </rPh>
    <rPh sb="34" eb="36">
      <t>イタク</t>
    </rPh>
    <rPh sb="36" eb="38">
      <t>レンケイ</t>
    </rPh>
    <rPh sb="38" eb="40">
      <t>カサン</t>
    </rPh>
    <rPh sb="46" eb="48">
      <t>サンテイ</t>
    </rPh>
    <rPh sb="50" eb="52">
      <t>バアイ</t>
    </rPh>
    <phoneticPr fontId="1"/>
  </si>
  <si>
    <t>・介護予防ケアマネジメントA+高齢者虐待防止未実施減算
・介護予防ケアマネジメントA+高齢者虐待防止未実施減算+
　業務継続計画未策定減算
・介護予防ケアマネジメントA+業務継続計画未策定減算</t>
    <phoneticPr fontId="1"/>
  </si>
  <si>
    <r>
      <t>介護予防ケアマネジメントA介護職員等処遇改善加算３
（初回加算及び委託連携加算の</t>
    </r>
    <r>
      <rPr>
        <sz val="16"/>
        <color rgb="FFFF0000"/>
        <rFont val="ＭＳ Ｐゴシック"/>
        <family val="3"/>
        <charset val="128"/>
        <scheme val="minor"/>
      </rPr>
      <t>どちらも算定</t>
    </r>
    <r>
      <rPr>
        <sz val="16"/>
        <color theme="1"/>
        <rFont val="ＭＳ Ｐゴシック"/>
        <family val="3"/>
        <charset val="128"/>
        <scheme val="minor"/>
      </rPr>
      <t>する場合）</t>
    </r>
    <rPh sb="27" eb="29">
      <t>ショカイ</t>
    </rPh>
    <rPh sb="29" eb="31">
      <t>カサン</t>
    </rPh>
    <rPh sb="31" eb="32">
      <t>オヨ</t>
    </rPh>
    <rPh sb="33" eb="35">
      <t>イタク</t>
    </rPh>
    <rPh sb="35" eb="37">
      <t>レンケイ</t>
    </rPh>
    <rPh sb="37" eb="39">
      <t>カサン</t>
    </rPh>
    <rPh sb="44" eb="46">
      <t>サンテイ</t>
    </rPh>
    <rPh sb="48" eb="50">
      <t>バアイ</t>
    </rPh>
    <phoneticPr fontId="1"/>
  </si>
  <si>
    <t>・介護予防ケアマネジメントA（減算なし）
・介護予防ケアマネジメントA+高齢者虐待防止未実施減算
・介護予防ケアマネジメントA+高齢者虐待防止未実施減算+
　業務継続計画未策定減算
・介護予防ケアマネジメントA+業務継続計画未策定減算</t>
    <phoneticPr fontId="1"/>
  </si>
  <si>
    <t>B</t>
    <phoneticPr fontId="1"/>
  </si>
  <si>
    <r>
      <t>介護予防ケアマネジメントB介護職員等処遇改善加算１
（初回加算及び委託連携加算の</t>
    </r>
    <r>
      <rPr>
        <sz val="16"/>
        <color rgb="FFFF0000"/>
        <rFont val="ＭＳ Ｐゴシック"/>
        <family val="3"/>
        <charset val="128"/>
        <scheme val="minor"/>
      </rPr>
      <t>どちらも加算しない</t>
    </r>
    <r>
      <rPr>
        <sz val="16"/>
        <color theme="1"/>
        <rFont val="ＭＳ Ｐゴシック"/>
        <family val="3"/>
        <charset val="128"/>
        <scheme val="minor"/>
      </rPr>
      <t>場合）</t>
    </r>
    <rPh sb="0" eb="2">
      <t>カイゴ</t>
    </rPh>
    <rPh sb="2" eb="4">
      <t>ヨボウ</t>
    </rPh>
    <rPh sb="13" eb="15">
      <t>カイゴ</t>
    </rPh>
    <rPh sb="15" eb="17">
      <t>ショクイン</t>
    </rPh>
    <rPh sb="17" eb="18">
      <t>トウ</t>
    </rPh>
    <rPh sb="18" eb="20">
      <t>ショグウ</t>
    </rPh>
    <rPh sb="20" eb="22">
      <t>カイゼン</t>
    </rPh>
    <rPh sb="22" eb="24">
      <t>カサン</t>
    </rPh>
    <rPh sb="27" eb="29">
      <t>ショカイ</t>
    </rPh>
    <rPh sb="29" eb="31">
      <t>カサン</t>
    </rPh>
    <rPh sb="31" eb="32">
      <t>オヨ</t>
    </rPh>
    <rPh sb="33" eb="35">
      <t>イタク</t>
    </rPh>
    <rPh sb="35" eb="37">
      <t>レンケイ</t>
    </rPh>
    <rPh sb="37" eb="39">
      <t>カサン</t>
    </rPh>
    <rPh sb="44" eb="46">
      <t>カサン</t>
    </rPh>
    <rPh sb="49" eb="51">
      <t>バアイ</t>
    </rPh>
    <phoneticPr fontId="1"/>
  </si>
  <si>
    <t>・介護予防ケアマネジメントB（減算なし）
・介護予防ケアマネジメントB+高齢者虐待防止未実施減算
・介護予防ケアマネジメントB+高齢者虐待防止未実施減算+
　業務継続計画未策定減算
・介護予防ケアマネジメントB+業務継続計画未策定減算</t>
    <rPh sb="1" eb="3">
      <t>カイゴ</t>
    </rPh>
    <rPh sb="3" eb="5">
      <t>ヨボウ</t>
    </rPh>
    <rPh sb="22" eb="24">
      <t>カイゴ</t>
    </rPh>
    <rPh sb="24" eb="26">
      <t>ヨボウ</t>
    </rPh>
    <rPh sb="36" eb="39">
      <t>コウレイシャ</t>
    </rPh>
    <rPh sb="39" eb="41">
      <t>ギャクタイ</t>
    </rPh>
    <rPh sb="41" eb="43">
      <t>ボウシ</t>
    </rPh>
    <rPh sb="43" eb="46">
      <t>ミジッシ</t>
    </rPh>
    <rPh sb="46" eb="48">
      <t>ゲンサン</t>
    </rPh>
    <rPh sb="79" eb="81">
      <t>ギョウム</t>
    </rPh>
    <rPh sb="81" eb="83">
      <t>ケイゾク</t>
    </rPh>
    <rPh sb="83" eb="85">
      <t>ケイカク</t>
    </rPh>
    <rPh sb="85" eb="86">
      <t>ミ</t>
    </rPh>
    <rPh sb="86" eb="88">
      <t>サクテイ</t>
    </rPh>
    <rPh sb="88" eb="90">
      <t>ゲンサン</t>
    </rPh>
    <phoneticPr fontId="1"/>
  </si>
  <si>
    <r>
      <t>介護予防ケアマネジメントB介護職員等処遇改善加算２
（初回加算及び委託連携加算の</t>
    </r>
    <r>
      <rPr>
        <sz val="16"/>
        <color rgb="FFFF0000"/>
        <rFont val="ＭＳ Ｐゴシック"/>
        <family val="3"/>
        <charset val="128"/>
        <scheme val="minor"/>
      </rPr>
      <t>どちらかを算定</t>
    </r>
    <r>
      <rPr>
        <sz val="16"/>
        <color theme="1"/>
        <rFont val="ＭＳ Ｐゴシック"/>
        <family val="3"/>
        <charset val="128"/>
        <scheme val="minor"/>
      </rPr>
      <t>する場合）</t>
    </r>
    <rPh sb="27" eb="29">
      <t>ショカイ</t>
    </rPh>
    <rPh sb="29" eb="31">
      <t>カサン</t>
    </rPh>
    <rPh sb="31" eb="32">
      <t>オヨ</t>
    </rPh>
    <rPh sb="33" eb="35">
      <t>イタク</t>
    </rPh>
    <rPh sb="35" eb="37">
      <t>レンケイ</t>
    </rPh>
    <rPh sb="37" eb="39">
      <t>カサン</t>
    </rPh>
    <rPh sb="45" eb="47">
      <t>サンテイ</t>
    </rPh>
    <rPh sb="49" eb="51">
      <t>バアイ</t>
    </rPh>
    <phoneticPr fontId="1"/>
  </si>
  <si>
    <t>・介護予防ケアマネジメントB（減算なし）
・介護予防ケアマネジメントB+高齢者虐待防止未実施減算
・介護予防ケアマネジメントB+高齢者虐待防止未実施減算+
　業務継続計画未策定減算
・介護予防ケアマネジメントB+　業務継続計画未策定減算</t>
    <phoneticPr fontId="1"/>
  </si>
  <si>
    <r>
      <t>介護予防ケアマネジメントB介護職員等処遇改善加算３
（初回加算及び委託連携加算の</t>
    </r>
    <r>
      <rPr>
        <sz val="16"/>
        <color rgb="FFFF0000"/>
        <rFont val="ＭＳ Ｐゴシック"/>
        <family val="3"/>
        <charset val="128"/>
        <scheme val="minor"/>
      </rPr>
      <t>どちらも算定</t>
    </r>
    <r>
      <rPr>
        <sz val="16"/>
        <color theme="1"/>
        <rFont val="ＭＳ Ｐゴシック"/>
        <family val="3"/>
        <charset val="128"/>
        <scheme val="minor"/>
      </rPr>
      <t>する場合）</t>
    </r>
    <rPh sb="27" eb="29">
      <t>ショカイ</t>
    </rPh>
    <rPh sb="29" eb="31">
      <t>カサン</t>
    </rPh>
    <rPh sb="31" eb="32">
      <t>オヨ</t>
    </rPh>
    <rPh sb="33" eb="35">
      <t>イタク</t>
    </rPh>
    <rPh sb="35" eb="37">
      <t>レンケイ</t>
    </rPh>
    <rPh sb="37" eb="39">
      <t>カサン</t>
    </rPh>
    <rPh sb="44" eb="46">
      <t>サンテイ</t>
    </rPh>
    <rPh sb="48" eb="50">
      <t>バアイ</t>
    </rPh>
    <phoneticPr fontId="1"/>
  </si>
  <si>
    <t>・介護予防ケアマネジメントB（減算なし）
・介護予防ケアマネジメントB+高齢者虐待防止未実施減算
・介護予防ケアマネジメントB+高齢者虐待防止未実施減算+
　業務継続計画未策定減算
・介護予防ケアマネジメントB+業務継続計画未策定減算</t>
    <rPh sb="15" eb="17">
      <t>ゲンサン</t>
    </rPh>
    <phoneticPr fontId="1"/>
  </si>
  <si>
    <t>C</t>
    <phoneticPr fontId="1"/>
  </si>
  <si>
    <r>
      <t>介護予防ケアマネジメントC介護職員等処遇改善加算１１
（初回加算及び委託連携加算の</t>
    </r>
    <r>
      <rPr>
        <sz val="16"/>
        <color rgb="FFFF0000"/>
        <rFont val="ＭＳ Ｐゴシック"/>
        <family val="3"/>
        <charset val="128"/>
        <scheme val="minor"/>
      </rPr>
      <t>どちらも加算しない</t>
    </r>
    <r>
      <rPr>
        <sz val="16"/>
        <color theme="1"/>
        <rFont val="ＭＳ Ｐゴシック"/>
        <family val="3"/>
        <charset val="128"/>
        <scheme val="minor"/>
      </rPr>
      <t>場合）</t>
    </r>
    <rPh sb="0" eb="2">
      <t>カイゴ</t>
    </rPh>
    <rPh sb="2" eb="4">
      <t>ヨボウ</t>
    </rPh>
    <rPh sb="13" eb="15">
      <t>カイゴ</t>
    </rPh>
    <rPh sb="15" eb="17">
      <t>ショクイン</t>
    </rPh>
    <rPh sb="17" eb="18">
      <t>トウ</t>
    </rPh>
    <rPh sb="18" eb="20">
      <t>ショグウ</t>
    </rPh>
    <rPh sb="20" eb="22">
      <t>カイゼン</t>
    </rPh>
    <rPh sb="22" eb="24">
      <t>カサン</t>
    </rPh>
    <rPh sb="28" eb="30">
      <t>ショカイ</t>
    </rPh>
    <rPh sb="30" eb="32">
      <t>カサン</t>
    </rPh>
    <rPh sb="32" eb="33">
      <t>オヨ</t>
    </rPh>
    <rPh sb="34" eb="36">
      <t>イタク</t>
    </rPh>
    <rPh sb="36" eb="38">
      <t>レンケイ</t>
    </rPh>
    <rPh sb="38" eb="40">
      <t>カサン</t>
    </rPh>
    <rPh sb="45" eb="47">
      <t>カサン</t>
    </rPh>
    <rPh sb="50" eb="52">
      <t>バアイ</t>
    </rPh>
    <phoneticPr fontId="1"/>
  </si>
  <si>
    <t>・介護予防ケアマネジメントC（減算なし）</t>
    <rPh sb="1" eb="3">
      <t>カイゴ</t>
    </rPh>
    <rPh sb="3" eb="5">
      <t>ヨボウ</t>
    </rPh>
    <phoneticPr fontId="1"/>
  </si>
  <si>
    <r>
      <t>介護予防ケアマネジメントC介護職員等処遇改善加算１２
（初回加算及び委託連携加算の</t>
    </r>
    <r>
      <rPr>
        <sz val="16"/>
        <color rgb="FFFF0000"/>
        <rFont val="ＭＳ Ｐゴシック"/>
        <family val="3"/>
        <charset val="128"/>
        <scheme val="minor"/>
      </rPr>
      <t>どちらも加算しない</t>
    </r>
    <r>
      <rPr>
        <sz val="16"/>
        <color theme="1"/>
        <rFont val="ＭＳ Ｐゴシック"/>
        <family val="3"/>
        <charset val="128"/>
        <scheme val="minor"/>
      </rPr>
      <t>場合）</t>
    </r>
    <rPh sb="28" eb="30">
      <t>ショカイ</t>
    </rPh>
    <rPh sb="30" eb="32">
      <t>カサン</t>
    </rPh>
    <rPh sb="32" eb="33">
      <t>オヨ</t>
    </rPh>
    <rPh sb="34" eb="36">
      <t>イタク</t>
    </rPh>
    <rPh sb="36" eb="38">
      <t>レンケイ</t>
    </rPh>
    <rPh sb="38" eb="40">
      <t>カサン</t>
    </rPh>
    <rPh sb="45" eb="47">
      <t>カサン</t>
    </rPh>
    <rPh sb="50" eb="52">
      <t>バアイ</t>
    </rPh>
    <phoneticPr fontId="1"/>
  </si>
  <si>
    <t>・介護予防ケアマネジメントC+高齢者虐待防止未実施減算
・介護予防ケアマネジメントC+高齢者虐待防止未実施減算+
　業務継続計画未策定減算
・介護予防ケアマネジメントC+業務継続計画未策定減算</t>
    <phoneticPr fontId="1"/>
  </si>
  <si>
    <r>
      <t>介護予防ケアマネジメントC介護職員等処遇改善加算２
（初回加算及び委託連携加算の</t>
    </r>
    <r>
      <rPr>
        <sz val="16"/>
        <color rgb="FFFF0000"/>
        <rFont val="ＭＳ Ｐゴシック"/>
        <family val="3"/>
        <charset val="128"/>
        <scheme val="minor"/>
      </rPr>
      <t>どちらかを算定</t>
    </r>
    <r>
      <rPr>
        <sz val="16"/>
        <color theme="1"/>
        <rFont val="ＭＳ Ｐゴシック"/>
        <family val="3"/>
        <charset val="128"/>
        <scheme val="minor"/>
      </rPr>
      <t>する場合）</t>
    </r>
    <rPh sb="27" eb="29">
      <t>ショカイ</t>
    </rPh>
    <rPh sb="29" eb="31">
      <t>カサン</t>
    </rPh>
    <rPh sb="31" eb="32">
      <t>オヨ</t>
    </rPh>
    <rPh sb="33" eb="35">
      <t>イタク</t>
    </rPh>
    <rPh sb="35" eb="37">
      <t>レンケイ</t>
    </rPh>
    <rPh sb="37" eb="39">
      <t>カサン</t>
    </rPh>
    <rPh sb="45" eb="47">
      <t>サンテイ</t>
    </rPh>
    <rPh sb="49" eb="51">
      <t>バアイ</t>
    </rPh>
    <phoneticPr fontId="1"/>
  </si>
  <si>
    <t>・介護予防ケアマネジメントC（減算なし）
・介護予防ケアマネジメントC+高齢者虐待防止未実施減算
・介護予防ケアマネジメントC+高齢者虐待防止未実施減算+
　業務継続計画未策定減算
・介護予防ケアマネジメントC+業務継続計画未策定減算</t>
    <phoneticPr fontId="1"/>
  </si>
  <si>
    <r>
      <t>介護予防ケアマネジメントC介護職員等処遇改善加算３
（初回加算及び委託連携加算の</t>
    </r>
    <r>
      <rPr>
        <sz val="16"/>
        <color rgb="FFFF0000"/>
        <rFont val="ＭＳ Ｐゴシック"/>
        <family val="3"/>
        <charset val="128"/>
        <scheme val="minor"/>
      </rPr>
      <t>どちらも算定</t>
    </r>
    <r>
      <rPr>
        <sz val="16"/>
        <color theme="1"/>
        <rFont val="ＭＳ Ｐゴシック"/>
        <family val="3"/>
        <charset val="128"/>
        <scheme val="minor"/>
      </rPr>
      <t>する場合）</t>
    </r>
    <rPh sb="27" eb="29">
      <t>ショカイ</t>
    </rPh>
    <rPh sb="29" eb="31">
      <t>カサン</t>
    </rPh>
    <rPh sb="31" eb="32">
      <t>オヨ</t>
    </rPh>
    <rPh sb="33" eb="35">
      <t>イタク</t>
    </rPh>
    <rPh sb="35" eb="37">
      <t>レンケイ</t>
    </rPh>
    <rPh sb="37" eb="39">
      <t>カサン</t>
    </rPh>
    <rPh sb="44" eb="46">
      <t>サンテイ</t>
    </rPh>
    <rPh sb="48" eb="50">
      <t>バアイ</t>
    </rPh>
    <phoneticPr fontId="1"/>
  </si>
  <si>
    <r>
      <t xml:space="preserve">AF-
</t>
    </r>
    <r>
      <rPr>
        <b/>
        <sz val="16"/>
        <color theme="1"/>
        <rFont val="ＭＳ Ｐゴシック"/>
        <family val="3"/>
        <charset val="128"/>
        <scheme val="minor"/>
      </rPr>
      <t>7001</t>
    </r>
    <phoneticPr fontId="1"/>
  </si>
  <si>
    <r>
      <t xml:space="preserve">AF-
</t>
    </r>
    <r>
      <rPr>
        <b/>
        <sz val="16"/>
        <color theme="1"/>
        <rFont val="ＭＳ Ｐゴシック"/>
        <family val="3"/>
        <charset val="128"/>
        <scheme val="minor"/>
      </rPr>
      <t>7002</t>
    </r>
    <phoneticPr fontId="1"/>
  </si>
  <si>
    <r>
      <t xml:space="preserve">AF-
</t>
    </r>
    <r>
      <rPr>
        <b/>
        <sz val="16"/>
        <color theme="1"/>
        <rFont val="ＭＳ Ｐゴシック"/>
        <family val="3"/>
        <charset val="128"/>
        <scheme val="minor"/>
      </rPr>
      <t>7003</t>
    </r>
    <phoneticPr fontId="1"/>
  </si>
  <si>
    <r>
      <t xml:space="preserve">AF-
</t>
    </r>
    <r>
      <rPr>
        <b/>
        <sz val="16"/>
        <color theme="1"/>
        <rFont val="ＭＳ Ｐゴシック"/>
        <family val="3"/>
        <charset val="128"/>
        <scheme val="minor"/>
      </rPr>
      <t>7004</t>
    </r>
    <phoneticPr fontId="1"/>
  </si>
  <si>
    <r>
      <t xml:space="preserve">AF-
</t>
    </r>
    <r>
      <rPr>
        <b/>
        <sz val="16"/>
        <color theme="1"/>
        <rFont val="ＭＳ Ｐゴシック"/>
        <family val="3"/>
        <charset val="128"/>
        <scheme val="minor"/>
      </rPr>
      <t>7005</t>
    </r>
    <phoneticPr fontId="1"/>
  </si>
  <si>
    <r>
      <t xml:space="preserve">AF-
</t>
    </r>
    <r>
      <rPr>
        <b/>
        <sz val="16"/>
        <color theme="1"/>
        <rFont val="ＭＳ Ｐゴシック"/>
        <family val="3"/>
        <charset val="128"/>
        <scheme val="minor"/>
      </rPr>
      <t>7006</t>
    </r>
    <phoneticPr fontId="1"/>
  </si>
  <si>
    <r>
      <t xml:space="preserve">AF-
</t>
    </r>
    <r>
      <rPr>
        <b/>
        <sz val="16"/>
        <color theme="1"/>
        <rFont val="ＭＳ Ｐゴシック"/>
        <family val="3"/>
        <charset val="128"/>
        <scheme val="minor"/>
      </rPr>
      <t>7007</t>
    </r>
    <phoneticPr fontId="1"/>
  </si>
  <si>
    <r>
      <t xml:space="preserve">AF-
</t>
    </r>
    <r>
      <rPr>
        <b/>
        <sz val="16"/>
        <color theme="1"/>
        <rFont val="ＭＳ Ｐゴシック"/>
        <family val="3"/>
        <charset val="128"/>
        <scheme val="minor"/>
      </rPr>
      <t>7008</t>
    </r>
    <phoneticPr fontId="1"/>
  </si>
  <si>
    <r>
      <t xml:space="preserve">AF-
</t>
    </r>
    <r>
      <rPr>
        <b/>
        <sz val="16"/>
        <color theme="1"/>
        <rFont val="ＭＳ Ｐゴシック"/>
        <family val="3"/>
        <charset val="128"/>
        <scheme val="minor"/>
      </rPr>
      <t>7009</t>
    </r>
    <phoneticPr fontId="1"/>
  </si>
  <si>
    <r>
      <t xml:space="preserve">AF-
</t>
    </r>
    <r>
      <rPr>
        <b/>
        <sz val="16"/>
        <color theme="1"/>
        <rFont val="ＭＳ Ｐゴシック"/>
        <family val="3"/>
        <charset val="128"/>
        <scheme val="minor"/>
      </rPr>
      <t>7010</t>
    </r>
    <phoneticPr fontId="1"/>
  </si>
  <si>
    <r>
      <t xml:space="preserve">AF-
</t>
    </r>
    <r>
      <rPr>
        <b/>
        <sz val="16"/>
        <color theme="1"/>
        <rFont val="ＭＳ Ｐゴシック"/>
        <family val="3"/>
        <charset val="128"/>
        <scheme val="minor"/>
      </rPr>
      <t>7011</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</si>
</sst>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
      <strike/>
      <sz val="11"/>
      <color theme="1"/>
      <name val="ＭＳ Ｐゴシック"/>
      <family val="3"/>
      <charset val="128"/>
      <scheme val="minor"/>
    </font>
    <font>
      <sz val="16"/>
      <name val="ＭＳ Ｐゴシック"/>
      <family val="3"/>
      <charset val="128"/>
      <scheme val="minor"/>
    </font>
    <font>
      <sz val="11"/>
      <color rgb="FFFF0000"/>
      <name val="ＭＳ Ｐゴシック"/>
      <family val="3"/>
      <charset val="128"/>
      <scheme val="minor"/>
    </font>
    <font>
      <sz val="16"/>
      <name val="ＭＳ Ｐゴシック"/>
      <family val="3"/>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trike/>
      <sz val="16"/>
      <name val="ＭＳ Ｐゴシック"/>
      <family val="3"/>
      <charset val="128"/>
      <scheme val="minor"/>
    </font>
    <font>
      <sz val="16"/>
      <color rgb="FFFF0000"/>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26">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6" fillId="0" borderId="1" xfId="1" applyFont="1" applyBorder="1">
      <alignment vertical="center"/>
    </xf>
    <xf numFmtId="38" fontId="6" fillId="0" borderId="0" xfId="1" applyFont="1">
      <alignment vertical="center"/>
    </xf>
    <xf numFmtId="0" fontId="0" fillId="0" borderId="4" xfId="0" applyBorder="1" applyAlignment="1">
      <alignment vertical="center"/>
    </xf>
    <xf numFmtId="0" fontId="0" fillId="0" borderId="3" xfId="0" applyBorder="1">
      <alignment vertical="center"/>
    </xf>
    <xf numFmtId="0" fontId="0" fillId="0" borderId="2" xfId="0" applyBorder="1">
      <alignment vertical="center"/>
    </xf>
    <xf numFmtId="176" fontId="0" fillId="0" borderId="0" xfId="0" applyNumberFormat="1">
      <alignment vertical="center"/>
    </xf>
    <xf numFmtId="0" fontId="7" fillId="0" borderId="0" xfId="0" applyFont="1" applyFill="1" applyBorder="1" applyAlignment="1">
      <alignment vertical="center"/>
    </xf>
    <xf numFmtId="0" fontId="7" fillId="0" borderId="0" xfId="0" applyFont="1" applyAlignment="1">
      <alignment vertical="center"/>
    </xf>
    <xf numFmtId="38" fontId="6" fillId="0" borderId="1" xfId="1" applyFont="1" applyFill="1" applyBorder="1">
      <alignment vertical="center"/>
    </xf>
    <xf numFmtId="38" fontId="6" fillId="0" borderId="1" xfId="1" applyFont="1" applyFill="1" applyBorder="1">
      <alignment vertical="center"/>
    </xf>
    <xf numFmtId="0" fontId="0" fillId="0" borderId="1" xfId="0" applyFont="1" applyFill="1" applyBorder="1" applyAlignment="1">
      <alignment horizontal="right" vertical="center"/>
    </xf>
    <xf numFmtId="0" fontId="0" fillId="0" borderId="1" xfId="0" applyFont="1"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lignment vertical="center"/>
    </xf>
    <xf numFmtId="38" fontId="6" fillId="3" borderId="1" xfId="1" applyFont="1" applyFill="1" applyBorder="1">
      <alignment vertical="center"/>
    </xf>
    <xf numFmtId="0" fontId="0" fillId="3" borderId="1" xfId="0" applyFill="1" applyBorder="1" applyAlignment="1">
      <alignment horizontal="right" vertical="center"/>
    </xf>
    <xf numFmtId="0" fontId="0" fillId="0" borderId="1" xfId="0" applyBorder="1" applyAlignment="1">
      <alignment horizontal="center" vertical="center"/>
    </xf>
    <xf numFmtId="0" fontId="8" fillId="4" borderId="0" xfId="0" applyFont="1" applyFill="1" applyAlignment="1">
      <alignment vertical="center"/>
    </xf>
    <xf numFmtId="0" fontId="0" fillId="4" borderId="0" xfId="0" applyFill="1" applyAlignment="1">
      <alignment horizontal="center" vertical="center"/>
    </xf>
    <xf numFmtId="0" fontId="0" fillId="4" borderId="0" xfId="0" applyFill="1">
      <alignment vertical="center"/>
    </xf>
    <xf numFmtId="38" fontId="6" fillId="4" borderId="0" xfId="1" applyFont="1" applyFill="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6" xfId="0" applyFont="1" applyBorder="1">
      <alignment vertical="center"/>
    </xf>
    <xf numFmtId="177" fontId="9" fillId="0" borderId="0" xfId="1" applyNumberFormat="1" applyFont="1">
      <alignment vertical="center"/>
    </xf>
    <xf numFmtId="177" fontId="9" fillId="0" borderId="0" xfId="0" applyNumberFormat="1" applyFont="1">
      <alignment vertical="center"/>
    </xf>
    <xf numFmtId="0" fontId="9" fillId="0" borderId="0" xfId="0" applyFont="1" applyAlignment="1">
      <alignment horizontal="left" vertical="center"/>
    </xf>
    <xf numFmtId="0" fontId="8" fillId="0" borderId="0" xfId="0" applyFont="1" applyAlignment="1">
      <alignment vertical="center"/>
    </xf>
    <xf numFmtId="0" fontId="9" fillId="0" borderId="1" xfId="0" applyFont="1" applyFill="1" applyBorder="1">
      <alignment vertical="center"/>
    </xf>
    <xf numFmtId="38" fontId="9" fillId="0" borderId="1" xfId="1" applyFont="1" applyFill="1" applyBorder="1">
      <alignment vertical="center"/>
    </xf>
    <xf numFmtId="38" fontId="9" fillId="0" borderId="0" xfId="1" applyFont="1">
      <alignment vertical="center"/>
    </xf>
    <xf numFmtId="0" fontId="8" fillId="0" borderId="0" xfId="0" applyFont="1" applyAlignment="1">
      <alignment horizontal="center" vertical="center"/>
    </xf>
    <xf numFmtId="0" fontId="9" fillId="0" borderId="0" xfId="0" applyFont="1" applyAlignment="1">
      <alignment horizontal="right" vertical="center"/>
    </xf>
    <xf numFmtId="0" fontId="8"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ont="1" applyFill="1">
      <alignment vertical="center"/>
    </xf>
    <xf numFmtId="0" fontId="9"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0" fillId="6" borderId="0" xfId="0" applyFont="1" applyFill="1">
      <alignment vertical="center"/>
    </xf>
    <xf numFmtId="0" fontId="0" fillId="5" borderId="0" xfId="0" applyFont="1" applyFill="1">
      <alignment vertical="center"/>
    </xf>
    <xf numFmtId="0" fontId="11" fillId="0" borderId="0" xfId="0" applyFont="1" applyFill="1">
      <alignment vertical="center"/>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12" fillId="0" borderId="2" xfId="0" applyFont="1" applyFill="1" applyBorder="1" applyAlignment="1">
      <alignment vertical="center" shrinkToFit="1"/>
    </xf>
    <xf numFmtId="0" fontId="12" fillId="0" borderId="1" xfId="0" applyFont="1" applyFill="1" applyBorder="1">
      <alignment vertical="center"/>
    </xf>
    <xf numFmtId="0" fontId="12" fillId="0" borderId="4"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4" xfId="0" applyFont="1" applyFill="1" applyBorder="1" applyAlignment="1">
      <alignment vertical="center"/>
    </xf>
    <xf numFmtId="0" fontId="12" fillId="0" borderId="3" xfId="0" applyFont="1" applyFill="1" applyBorder="1" applyAlignment="1">
      <alignment horizontal="right" vertical="center" shrinkToFit="1"/>
    </xf>
    <xf numFmtId="0" fontId="12" fillId="0" borderId="1" xfId="0" applyFont="1" applyFill="1" applyBorder="1" applyAlignment="1">
      <alignment horizontal="center" vertical="center"/>
    </xf>
    <xf numFmtId="0" fontId="9" fillId="0" borderId="10" xfId="0" applyFont="1" applyFill="1" applyBorder="1" applyAlignment="1">
      <alignment horizontal="center" vertical="center"/>
    </xf>
    <xf numFmtId="38" fontId="12" fillId="0" borderId="0" xfId="1" applyFont="1" applyFill="1" applyBorder="1" applyAlignment="1">
      <alignment vertical="center" shrinkToFit="1"/>
    </xf>
    <xf numFmtId="0" fontId="12" fillId="0" borderId="1" xfId="0" applyFont="1" applyFill="1" applyBorder="1" applyAlignment="1">
      <alignment vertical="center" shrinkToFit="1"/>
    </xf>
    <xf numFmtId="0" fontId="13" fillId="0" borderId="0" xfId="0" applyFont="1" applyFill="1">
      <alignment vertical="center"/>
    </xf>
    <xf numFmtId="0" fontId="13" fillId="5" borderId="0" xfId="0" applyFont="1" applyFill="1">
      <alignment vertical="center"/>
    </xf>
    <xf numFmtId="0" fontId="13" fillId="6" borderId="0" xfId="0" applyFont="1" applyFill="1">
      <alignment vertical="center"/>
    </xf>
    <xf numFmtId="177" fontId="12" fillId="0" borderId="0" xfId="1" applyNumberFormat="1" applyFont="1" applyFill="1">
      <alignment vertical="center"/>
    </xf>
    <xf numFmtId="38" fontId="12" fillId="0" borderId="1" xfId="1" applyFont="1" applyFill="1" applyBorder="1">
      <alignment vertical="center"/>
    </xf>
    <xf numFmtId="3" fontId="12" fillId="0" borderId="1" xfId="1" applyNumberFormat="1" applyFont="1" applyFill="1" applyBorder="1">
      <alignment vertical="center"/>
    </xf>
    <xf numFmtId="177" fontId="12" fillId="0" borderId="6" xfId="0" applyNumberFormat="1" applyFont="1" applyFill="1" applyBorder="1">
      <alignment vertical="center"/>
    </xf>
    <xf numFmtId="177" fontId="12" fillId="0" borderId="0" xfId="0" applyNumberFormat="1" applyFont="1" applyFill="1" applyBorder="1">
      <alignment vertical="center"/>
    </xf>
    <xf numFmtId="177" fontId="12" fillId="0" borderId="0" xfId="0" applyNumberFormat="1" applyFont="1" applyFill="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right" vertical="center"/>
    </xf>
    <xf numFmtId="177" fontId="12" fillId="0" borderId="0" xfId="1" applyNumberFormat="1" applyFont="1">
      <alignment vertical="center"/>
    </xf>
    <xf numFmtId="0" fontId="12" fillId="2"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lignment vertical="center"/>
    </xf>
    <xf numFmtId="0" fontId="12" fillId="0" borderId="4" xfId="0" applyFont="1" applyFill="1" applyBorder="1" applyAlignment="1">
      <alignment horizontal="left" vertical="center"/>
    </xf>
    <xf numFmtId="38" fontId="12" fillId="0" borderId="1" xfId="1" applyFont="1" applyFill="1" applyBorder="1" applyAlignment="1">
      <alignment horizontal="right" vertical="center"/>
    </xf>
    <xf numFmtId="0" fontId="12" fillId="0" borderId="1" xfId="0" applyFont="1" applyFill="1" applyBorder="1" applyAlignment="1">
      <alignment vertical="center" wrapText="1"/>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9" xfId="0" applyFont="1" applyFill="1" applyBorder="1" applyAlignment="1">
      <alignment horizontal="left" vertical="center"/>
    </xf>
    <xf numFmtId="0" fontId="12" fillId="0" borderId="5" xfId="0" applyFont="1" applyFill="1" applyBorder="1" applyAlignment="1">
      <alignment horizontal="left" vertical="center"/>
    </xf>
    <xf numFmtId="0" fontId="12" fillId="0" borderId="9"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2" xfId="0" applyFont="1" applyFill="1" applyBorder="1" applyAlignment="1">
      <alignment vertical="center"/>
    </xf>
    <xf numFmtId="0" fontId="12" fillId="0" borderId="0" xfId="0" applyFont="1" applyFill="1" applyBorder="1" applyAlignment="1">
      <alignment horizontal="center" vertical="center"/>
    </xf>
    <xf numFmtId="0" fontId="12" fillId="0" borderId="6" xfId="0" applyFont="1" applyBorder="1">
      <alignment vertical="center"/>
    </xf>
    <xf numFmtId="0" fontId="12" fillId="0" borderId="6" xfId="0" applyFont="1" applyBorder="1" applyAlignment="1">
      <alignment horizontal="center" vertical="center"/>
    </xf>
    <xf numFmtId="0" fontId="12" fillId="0" borderId="6" xfId="0" applyFont="1" applyFill="1" applyBorder="1" applyAlignment="1">
      <alignment horizontal="left" vertical="center"/>
    </xf>
    <xf numFmtId="0" fontId="12" fillId="0" borderId="6" xfId="0" applyFont="1" applyFill="1" applyBorder="1" applyAlignment="1">
      <alignment horizontal="right" vertical="center"/>
    </xf>
    <xf numFmtId="3" fontId="12" fillId="0" borderId="1" xfId="1" applyNumberFormat="1" applyFont="1" applyFill="1" applyBorder="1" applyAlignment="1">
      <alignment horizontal="right" vertical="center"/>
    </xf>
    <xf numFmtId="0" fontId="12" fillId="0" borderId="5" xfId="0" applyFont="1" applyFill="1" applyBorder="1" applyAlignment="1">
      <alignment horizontal="right"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lignment vertical="center"/>
    </xf>
    <xf numFmtId="0" fontId="12" fillId="0" borderId="6" xfId="0" applyFont="1" applyFill="1" applyBorder="1" applyAlignment="1">
      <alignment horizontal="center" vertical="center" wrapText="1"/>
    </xf>
    <xf numFmtId="0" fontId="12" fillId="0" borderId="0" xfId="0" applyFont="1" applyFill="1" applyBorder="1">
      <alignment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right" vertical="center" wrapText="1"/>
    </xf>
    <xf numFmtId="0" fontId="12" fillId="0" borderId="0" xfId="0" applyFont="1" applyFill="1" applyBorder="1" applyAlignment="1">
      <alignment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lignment vertical="center"/>
    </xf>
    <xf numFmtId="0" fontId="12" fillId="0" borderId="13" xfId="0" applyFont="1" applyFill="1" applyBorder="1" applyAlignment="1">
      <alignment horizontal="right"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horizontal="center" vertical="center" wrapText="1"/>
    </xf>
    <xf numFmtId="0" fontId="12" fillId="0" borderId="0" xfId="0" applyFont="1" applyBorder="1" applyAlignment="1">
      <alignment horizontal="left" vertical="center"/>
    </xf>
    <xf numFmtId="177" fontId="12" fillId="5" borderId="0" xfId="0" applyNumberFormat="1" applyFont="1" applyFill="1" applyBorder="1">
      <alignment vertical="center"/>
    </xf>
    <xf numFmtId="177" fontId="12" fillId="0" borderId="0" xfId="0" applyNumberFormat="1" applyFont="1">
      <alignment vertical="center"/>
    </xf>
    <xf numFmtId="0" fontId="15" fillId="6" borderId="0" xfId="0" applyFont="1" applyFill="1">
      <alignment vertical="center"/>
    </xf>
    <xf numFmtId="38" fontId="12" fillId="0" borderId="0" xfId="1" applyFont="1">
      <alignment vertical="center"/>
    </xf>
    <xf numFmtId="0" fontId="15" fillId="0" borderId="0" xfId="0" applyFont="1">
      <alignment vertical="center"/>
    </xf>
    <xf numFmtId="0" fontId="12" fillId="0" borderId="7" xfId="0" applyFont="1" applyFill="1" applyBorder="1" applyAlignment="1">
      <alignment vertical="center" wrapText="1"/>
    </xf>
    <xf numFmtId="3" fontId="12" fillId="0" borderId="4" xfId="0" applyNumberFormat="1" applyFont="1" applyFill="1" applyBorder="1" applyAlignment="1">
      <alignment vertical="center"/>
    </xf>
    <xf numFmtId="0" fontId="12" fillId="0" borderId="3" xfId="0" applyFont="1" applyFill="1" applyBorder="1" applyAlignment="1">
      <alignment vertical="center"/>
    </xf>
    <xf numFmtId="0" fontId="12" fillId="0" borderId="10" xfId="0" applyFont="1" applyFill="1" applyBorder="1" applyAlignment="1">
      <alignment horizontal="right" vertical="center" wrapText="1"/>
    </xf>
    <xf numFmtId="0" fontId="12" fillId="0" borderId="15" xfId="0" applyFont="1" applyFill="1" applyBorder="1" applyAlignment="1">
      <alignment horizontal="left" vertical="center" wrapText="1"/>
    </xf>
    <xf numFmtId="0" fontId="12" fillId="0" borderId="15" xfId="0" applyFont="1" applyFill="1" applyBorder="1" applyAlignment="1">
      <alignment horizontal="right" vertical="center" wrapText="1"/>
    </xf>
    <xf numFmtId="0" fontId="12" fillId="0" borderId="11" xfId="0" applyFont="1" applyFill="1" applyBorder="1" applyAlignment="1">
      <alignment horizontal="left" vertical="center" wrapText="1"/>
    </xf>
    <xf numFmtId="0" fontId="12" fillId="0" borderId="13" xfId="0" applyFont="1" applyFill="1" applyBorder="1" applyAlignment="1">
      <alignment vertical="center"/>
    </xf>
    <xf numFmtId="0" fontId="12" fillId="0" borderId="4"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1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5" fillId="2" borderId="0" xfId="0" applyFont="1" applyFill="1">
      <alignment vertical="center"/>
    </xf>
    <xf numFmtId="0" fontId="12" fillId="0" borderId="7" xfId="0" applyFont="1" applyFill="1" applyBorder="1" applyAlignment="1">
      <alignment vertical="center" wrapText="1"/>
    </xf>
    <xf numFmtId="0" fontId="12" fillId="0" borderId="4" xfId="0" applyFont="1" applyFill="1" applyBorder="1">
      <alignment vertical="center"/>
    </xf>
    <xf numFmtId="3" fontId="12" fillId="0" borderId="1" xfId="1" applyNumberFormat="1" applyFont="1" applyFill="1" applyBorder="1" applyAlignment="1">
      <alignmen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right" vertical="center"/>
    </xf>
    <xf numFmtId="3" fontId="12" fillId="0" borderId="0" xfId="0" applyNumberFormat="1" applyFont="1" applyFill="1" applyBorder="1">
      <alignment vertical="center"/>
    </xf>
    <xf numFmtId="3" fontId="12" fillId="0" borderId="0" xfId="0" applyNumberFormat="1" applyFont="1">
      <alignment vertical="center"/>
    </xf>
    <xf numFmtId="38" fontId="15" fillId="0" borderId="0" xfId="1"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2" fillId="0" borderId="3" xfId="0" applyFont="1" applyFill="1" applyBorder="1">
      <alignment vertical="center"/>
    </xf>
    <xf numFmtId="0" fontId="12" fillId="0" borderId="0" xfId="0" applyFont="1" applyFill="1" applyAlignment="1">
      <alignment horizontal="center" vertical="center"/>
    </xf>
    <xf numFmtId="0" fontId="12" fillId="0" borderId="0" xfId="0" applyFont="1" applyFill="1">
      <alignment vertical="center"/>
    </xf>
    <xf numFmtId="0" fontId="15" fillId="0" borderId="0" xfId="0" applyFont="1" applyFill="1">
      <alignment vertical="center"/>
    </xf>
    <xf numFmtId="3" fontId="12" fillId="0" borderId="3" xfId="1" applyNumberFormat="1" applyFont="1" applyFill="1" applyBorder="1">
      <alignment vertical="center"/>
    </xf>
    <xf numFmtId="177" fontId="12" fillId="5" borderId="6" xfId="0" applyNumberFormat="1" applyFont="1" applyFill="1" applyBorder="1">
      <alignment vertical="center"/>
    </xf>
    <xf numFmtId="177" fontId="9" fillId="0" borderId="0" xfId="1" applyNumberFormat="1" applyFont="1" applyFill="1">
      <alignment vertical="center"/>
    </xf>
    <xf numFmtId="177" fontId="9" fillId="0" borderId="0" xfId="0" applyNumberFormat="1" applyFont="1" applyFill="1">
      <alignment vertical="center"/>
    </xf>
    <xf numFmtId="3" fontId="12" fillId="0" borderId="1" xfId="1" applyNumberFormat="1" applyFont="1" applyFill="1" applyBorder="1" applyAlignment="1">
      <alignment vertical="center" shrinkToFit="1"/>
    </xf>
    <xf numFmtId="3" fontId="12" fillId="0" borderId="0" xfId="1" applyNumberFormat="1" applyFont="1" applyFill="1" applyBorder="1" applyAlignment="1">
      <alignment vertical="center" shrinkToFit="1"/>
    </xf>
    <xf numFmtId="0" fontId="12" fillId="0" borderId="0" xfId="0" applyFont="1" applyFill="1" applyBorder="1" applyAlignment="1">
      <alignment vertical="center" shrinkToFit="1"/>
    </xf>
    <xf numFmtId="0" fontId="12" fillId="0" borderId="0" xfId="0" applyFont="1" applyBorder="1" applyAlignment="1">
      <alignment horizontal="right" vertical="center"/>
    </xf>
    <xf numFmtId="38" fontId="12" fillId="5" borderId="0" xfId="1" applyFont="1" applyFill="1" applyBorder="1" applyAlignment="1">
      <alignment vertical="center" shrinkToFit="1"/>
    </xf>
    <xf numFmtId="0" fontId="12" fillId="0" borderId="0" xfId="0" applyFont="1" applyAlignment="1">
      <alignment horizontal="center" vertical="center" shrinkToFit="1"/>
    </xf>
    <xf numFmtId="176" fontId="15" fillId="0" borderId="0" xfId="0" applyNumberFormat="1" applyFont="1" applyFill="1">
      <alignment vertical="center"/>
    </xf>
    <xf numFmtId="0" fontId="12" fillId="0" borderId="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4" xfId="0" applyFont="1" applyFill="1" applyBorder="1" applyAlignment="1">
      <alignment vertical="center" shrinkToFit="1"/>
    </xf>
    <xf numFmtId="38" fontId="15" fillId="0" borderId="0" xfId="1" applyFont="1" applyFill="1">
      <alignment vertical="center"/>
    </xf>
    <xf numFmtId="0" fontId="12" fillId="0" borderId="6" xfId="0" applyFont="1" applyFill="1" applyBorder="1" applyAlignment="1">
      <alignment vertical="center" shrinkToFit="1"/>
    </xf>
    <xf numFmtId="0" fontId="12" fillId="0" borderId="13" xfId="0" applyFont="1" applyFill="1" applyBorder="1" applyAlignment="1">
      <alignment horizontal="right" vertical="center" shrinkToFit="1"/>
    </xf>
    <xf numFmtId="0" fontId="12" fillId="0" borderId="4" xfId="0" applyFont="1" applyFill="1" applyBorder="1" applyAlignment="1">
      <alignment horizontal="right" vertical="center" shrinkToFit="1"/>
    </xf>
    <xf numFmtId="0" fontId="12" fillId="0" borderId="1" xfId="0" applyFont="1" applyFill="1" applyBorder="1" applyAlignment="1">
      <alignment horizontal="right" vertical="center" shrinkToFit="1"/>
    </xf>
    <xf numFmtId="0" fontId="14" fillId="0" borderId="2" xfId="0" applyFont="1" applyFill="1" applyBorder="1" applyAlignment="1">
      <alignment vertical="center" shrinkToFit="1"/>
    </xf>
    <xf numFmtId="0" fontId="12" fillId="0" borderId="1" xfId="0" applyFont="1" applyFill="1" applyBorder="1" applyAlignment="1">
      <alignment horizontal="center" vertical="center" shrinkToFit="1"/>
    </xf>
    <xf numFmtId="0" fontId="12" fillId="0" borderId="0" xfId="0" applyFont="1" applyFill="1" applyBorder="1" applyAlignment="1">
      <alignment vertical="center" wrapText="1" shrinkToFit="1"/>
    </xf>
    <xf numFmtId="0" fontId="12" fillId="0" borderId="0" xfId="0" applyFont="1" applyFill="1" applyBorder="1" applyAlignment="1">
      <alignment horizontal="left" vertical="center" shrinkToFit="1"/>
    </xf>
    <xf numFmtId="0" fontId="12" fillId="0" borderId="0" xfId="0" applyFont="1" applyFill="1" applyBorder="1" applyAlignment="1">
      <alignment horizontal="right" vertical="center" shrinkToFit="1"/>
    </xf>
    <xf numFmtId="0" fontId="12" fillId="0" borderId="0" xfId="0" applyFont="1" applyFill="1" applyBorder="1" applyAlignment="1">
      <alignment horizontal="center" vertical="center" shrinkToFit="1"/>
    </xf>
    <xf numFmtId="38" fontId="12" fillId="0" borderId="1" xfId="1" applyFont="1" applyFill="1" applyBorder="1" applyAlignment="1">
      <alignment vertical="center" shrinkToFit="1"/>
    </xf>
    <xf numFmtId="0" fontId="12" fillId="0" borderId="0" xfId="0" applyFont="1" applyFill="1" applyBorder="1" applyAlignment="1">
      <alignment horizontal="left" vertical="center" wrapText="1" shrinkToFit="1"/>
    </xf>
    <xf numFmtId="0" fontId="12" fillId="0" borderId="12" xfId="0" applyFont="1" applyFill="1" applyBorder="1" applyAlignment="1">
      <alignment horizontal="left" vertical="center"/>
    </xf>
    <xf numFmtId="0" fontId="12" fillId="0" borderId="10" xfId="0" applyFont="1" applyFill="1" applyBorder="1" applyAlignment="1">
      <alignment vertical="center" shrinkToFit="1"/>
    </xf>
    <xf numFmtId="0" fontId="12" fillId="0" borderId="6" xfId="0" applyFont="1" applyFill="1" applyBorder="1" applyAlignment="1">
      <alignment horizontal="center" vertical="center" shrinkToFit="1"/>
    </xf>
    <xf numFmtId="0" fontId="12" fillId="0" borderId="6" xfId="0" applyFont="1" applyFill="1" applyBorder="1" applyAlignment="1">
      <alignment horizontal="right" vertical="center" shrinkToFit="1"/>
    </xf>
    <xf numFmtId="0" fontId="12" fillId="0" borderId="15"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0" xfId="0" applyFont="1" applyFill="1" applyAlignment="1">
      <alignment vertical="center" shrinkToFit="1"/>
    </xf>
    <xf numFmtId="0" fontId="12" fillId="0" borderId="0" xfId="0" applyFont="1" applyFill="1" applyAlignment="1">
      <alignment vertical="center" wrapText="1" shrinkToFit="1"/>
    </xf>
    <xf numFmtId="0" fontId="12" fillId="0" borderId="0" xfId="0" applyFont="1" applyFill="1" applyAlignment="1">
      <alignment horizontal="right" vertical="center" shrinkToFit="1"/>
    </xf>
    <xf numFmtId="0" fontId="12" fillId="0" borderId="0" xfId="0" applyFont="1" applyFill="1" applyAlignment="1">
      <alignment horizontal="center" vertical="center" shrinkToFit="1"/>
    </xf>
    <xf numFmtId="0" fontId="12" fillId="0" borderId="0" xfId="0" applyFont="1" applyAlignment="1">
      <alignment vertical="center" shrinkToFit="1"/>
    </xf>
    <xf numFmtId="0" fontId="12" fillId="0" borderId="0" xfId="0" applyFont="1" applyAlignment="1">
      <alignment vertical="center" wrapText="1" shrinkToFit="1"/>
    </xf>
    <xf numFmtId="0" fontId="12" fillId="0" borderId="0" xfId="0" applyFont="1" applyAlignment="1">
      <alignment horizontal="right" vertical="center" shrinkToFit="1"/>
    </xf>
    <xf numFmtId="0" fontId="12" fillId="5" borderId="0" xfId="0" applyFont="1" applyFill="1" applyBorder="1" applyAlignment="1">
      <alignment vertical="center" shrinkToFit="1"/>
    </xf>
    <xf numFmtId="0" fontId="17" fillId="0" borderId="0" xfId="0" applyFont="1" applyAlignment="1">
      <alignment horizontal="center" vertical="center"/>
    </xf>
    <xf numFmtId="0" fontId="17" fillId="0" borderId="0" xfId="0" applyFont="1">
      <alignment vertical="center"/>
    </xf>
    <xf numFmtId="176" fontId="15" fillId="0" borderId="0" xfId="0" applyNumberFormat="1" applyFont="1">
      <alignment vertical="center"/>
    </xf>
    <xf numFmtId="0" fontId="18" fillId="0" borderId="4" xfId="0" applyFont="1" applyFill="1" applyBorder="1" applyAlignment="1">
      <alignment horizontal="right" vertical="center"/>
    </xf>
    <xf numFmtId="0" fontId="18" fillId="0" borderId="4" xfId="0" applyFont="1" applyFill="1" applyBorder="1">
      <alignment vertical="center"/>
    </xf>
    <xf numFmtId="0" fontId="12" fillId="0" borderId="8" xfId="0" applyFont="1" applyFill="1" applyBorder="1" applyAlignment="1">
      <alignment vertical="center" wrapText="1"/>
    </xf>
    <xf numFmtId="0" fontId="18" fillId="0" borderId="4" xfId="0" applyFont="1" applyFill="1" applyBorder="1" applyAlignment="1">
      <alignment horizontal="left" vertical="center" wrapText="1"/>
    </xf>
    <xf numFmtId="0" fontId="12" fillId="0" borderId="3" xfId="0" applyFont="1" applyFill="1" applyBorder="1" applyAlignment="1">
      <alignment horizontal="right" vertical="center" wrapText="1"/>
    </xf>
    <xf numFmtId="49" fontId="12" fillId="0" borderId="1" xfId="1" applyNumberFormat="1" applyFont="1" applyFill="1" applyBorder="1" applyAlignment="1">
      <alignment horizontal="right" vertical="center"/>
    </xf>
    <xf numFmtId="0" fontId="14" fillId="0" borderId="1" xfId="0" applyFont="1" applyFill="1" applyBorder="1">
      <alignment vertical="center"/>
    </xf>
    <xf numFmtId="38" fontId="12" fillId="0" borderId="1" xfId="1" applyFont="1" applyFill="1" applyBorder="1" applyAlignment="1">
      <alignment vertical="center"/>
    </xf>
    <xf numFmtId="0" fontId="12" fillId="0" borderId="0" xfId="0" applyFont="1" applyFill="1" applyAlignment="1">
      <alignment vertical="center" wrapText="1"/>
    </xf>
    <xf numFmtId="0" fontId="15" fillId="0" borderId="0" xfId="0" applyFont="1" applyFill="1" applyAlignment="1">
      <alignment horizontal="center" vertical="center"/>
    </xf>
    <xf numFmtId="0" fontId="12" fillId="2" borderId="1" xfId="0" applyFont="1" applyFill="1" applyBorder="1" applyAlignment="1">
      <alignment horizontal="center" vertical="center"/>
    </xf>
    <xf numFmtId="38" fontId="16" fillId="2" borderId="1" xfId="1" applyFont="1" applyFill="1" applyBorder="1" applyAlignment="1">
      <alignment horizontal="center" vertical="center" wrapText="1"/>
    </xf>
    <xf numFmtId="38" fontId="16" fillId="2" borderId="1" xfId="1" applyFont="1" applyFill="1" applyBorder="1" applyAlignment="1">
      <alignment horizontal="center" vertical="center"/>
    </xf>
    <xf numFmtId="0" fontId="12" fillId="0" borderId="5"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10"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7"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4" xfId="0" applyFont="1" applyFill="1" applyBorder="1" applyAlignment="1">
      <alignment horizontal="left" vertical="center"/>
    </xf>
    <xf numFmtId="0" fontId="12" fillId="0" borderId="4"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5"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38" fontId="9" fillId="2" borderId="1" xfId="1" applyFont="1" applyFill="1" applyBorder="1" applyAlignment="1">
      <alignment horizontal="center" vertical="center" wrapText="1"/>
    </xf>
    <xf numFmtId="38" fontId="9" fillId="2" borderId="1" xfId="1" applyFont="1"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0" fillId="0" borderId="9"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Font="1" applyBorder="1" applyAlignment="1">
      <alignment vertical="center" shrinkToFit="1"/>
    </xf>
    <xf numFmtId="0" fontId="0" fillId="0" borderId="4" xfId="0" applyFont="1" applyBorder="1" applyAlignment="1">
      <alignment vertical="center" shrinkToFit="1"/>
    </xf>
    <xf numFmtId="38" fontId="6" fillId="2" borderId="1" xfId="1"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0" borderId="9" xfId="0" applyFill="1" applyBorder="1" applyAlignment="1">
      <alignment vertical="center" wrapText="1"/>
    </xf>
    <xf numFmtId="0" fontId="0" fillId="0" borderId="11"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2" xfId="0" applyFill="1" applyBorder="1" applyAlignment="1">
      <alignment vertical="center" wrapText="1"/>
    </xf>
    <xf numFmtId="0" fontId="0" fillId="0" borderId="13" xfId="0" applyFill="1" applyBorder="1" applyAlignment="1">
      <alignment vertical="center" wrapText="1"/>
    </xf>
    <xf numFmtId="3" fontId="0" fillId="0" borderId="2" xfId="0" applyNumberFormat="1" applyFont="1"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6" xfId="0" applyFill="1" applyBorder="1" applyAlignment="1">
      <alignment vertical="center"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3" borderId="2" xfId="0" applyFill="1" applyBorder="1" applyAlignment="1">
      <alignment vertical="center" wrapText="1"/>
    </xf>
    <xf numFmtId="0" fontId="0" fillId="3" borderId="3" xfId="0" applyFill="1" applyBorder="1" applyAlignment="1">
      <alignment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8" xfId="0" applyBorder="1" applyAlignment="1">
      <alignment horizontal="center" vertical="center" wrapText="1"/>
    </xf>
    <xf numFmtId="38" fontId="12" fillId="2" borderId="7" xfId="1" applyFont="1" applyFill="1" applyBorder="1" applyAlignment="1">
      <alignment horizontal="center" vertical="center" wrapText="1" shrinkToFit="1"/>
    </xf>
    <xf numFmtId="38" fontId="12" fillId="2" borderId="10" xfId="1" applyFont="1" applyFill="1" applyBorder="1" applyAlignment="1">
      <alignment horizontal="center" vertical="center" wrapText="1" shrinkToFit="1"/>
    </xf>
    <xf numFmtId="0" fontId="12" fillId="0" borderId="1" xfId="0" applyFont="1" applyFill="1" applyBorder="1" applyAlignment="1">
      <alignment horizontal="left" vertical="center" wrapText="1"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6" xfId="0" applyFont="1" applyBorder="1" applyAlignment="1">
      <alignment horizontal="left" vertical="center"/>
    </xf>
    <xf numFmtId="0" fontId="12" fillId="2" borderId="7"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xf>
    <xf numFmtId="0" fontId="12" fillId="0" borderId="1" xfId="0" applyFont="1" applyFill="1" applyBorder="1" applyAlignment="1">
      <alignment vertical="center" wrapText="1" shrinkToFit="1"/>
    </xf>
    <xf numFmtId="0" fontId="12" fillId="2" borderId="7"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 xfId="0" applyFont="1" applyFill="1" applyBorder="1" applyAlignment="1">
      <alignment horizontal="center" vertical="center" shrinkToFit="1"/>
    </xf>
    <xf numFmtId="38" fontId="12" fillId="2" borderId="1" xfId="1" applyFont="1" applyFill="1" applyBorder="1" applyAlignment="1">
      <alignment horizontal="center" vertical="center" wrapText="1" shrinkToFit="1"/>
    </xf>
    <xf numFmtId="0" fontId="12" fillId="0" borderId="1"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12" fillId="0" borderId="4"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3" xfId="0" applyFont="1" applyFill="1" applyBorder="1" applyAlignment="1">
      <alignment horizontal="left" vertical="center"/>
    </xf>
    <xf numFmtId="0" fontId="12" fillId="0" borderId="11"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2" borderId="5" xfId="0" applyFont="1" applyFill="1" applyBorder="1" applyAlignment="1">
      <alignment horizontal="lef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vertical="center" wrapText="1"/>
    </xf>
    <xf numFmtId="0" fontId="12" fillId="0" borderId="10" xfId="0" applyFont="1" applyFill="1" applyBorder="1" applyAlignment="1">
      <alignment vertical="center" wrapText="1"/>
    </xf>
    <xf numFmtId="0" fontId="12" fillId="0" borderId="12"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2" xfId="0" applyFont="1" applyFill="1" applyBorder="1" applyAlignment="1">
      <alignment horizontal="right" vertical="center"/>
    </xf>
    <xf numFmtId="38" fontId="12" fillId="2" borderId="1" xfId="1" applyFont="1" applyFill="1" applyBorder="1" applyAlignment="1">
      <alignment horizontal="center" vertical="center" wrapText="1"/>
    </xf>
    <xf numFmtId="38" fontId="12" fillId="2" borderId="1" xfId="1" applyFont="1" applyFill="1" applyBorder="1" applyAlignment="1">
      <alignment horizontal="center" vertical="center"/>
    </xf>
    <xf numFmtId="0" fontId="12" fillId="0" borderId="9" xfId="0" applyFont="1" applyFill="1" applyBorder="1" applyAlignment="1">
      <alignment horizontal="left" vertical="center" wrapText="1"/>
    </xf>
    <xf numFmtId="38" fontId="12" fillId="2" borderId="7" xfId="1" applyFont="1" applyFill="1" applyBorder="1" applyAlignment="1">
      <alignment horizontal="center" vertical="center" wrapText="1"/>
    </xf>
    <xf numFmtId="38" fontId="12" fillId="2" borderId="10" xfId="1"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3" fontId="12" fillId="0" borderId="2"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11" xfId="0" applyFont="1" applyFill="1" applyBorder="1" applyAlignment="1">
      <alignment horizontal="left" vertical="center"/>
    </xf>
    <xf numFmtId="38" fontId="12" fillId="2" borderId="10" xfId="1" applyFont="1" applyFill="1" applyBorder="1" applyAlignment="1">
      <alignment horizontal="center" vertical="center" wrapText="1"/>
    </xf>
    <xf numFmtId="0" fontId="9" fillId="2" borderId="10"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2" fillId="0" borderId="15"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3" xfId="0" applyFont="1" applyFill="1" applyBorder="1" applyAlignment="1">
      <alignment horizontal="left" vertical="center"/>
    </xf>
    <xf numFmtId="0" fontId="12" fillId="0" borderId="3" xfId="0" applyFont="1" applyFill="1" applyBorder="1" applyAlignment="1">
      <alignment horizontal="left" vertical="center" wrapText="1"/>
    </xf>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38" fontId="9" fillId="2" borderId="7" xfId="1" applyFont="1" applyFill="1" applyBorder="1" applyAlignment="1">
      <alignment horizontal="center" vertical="center" wrapText="1"/>
    </xf>
    <xf numFmtId="38" fontId="9" fillId="2" borderId="10" xfId="1" applyFont="1" applyFill="1" applyBorder="1" applyAlignment="1">
      <alignment horizontal="center" vertical="center"/>
    </xf>
    <xf numFmtId="0" fontId="9" fillId="2" borderId="7" xfId="0" applyFont="1" applyFill="1" applyBorder="1" applyAlignment="1">
      <alignment horizontal="center" vertical="center"/>
    </xf>
    <xf numFmtId="0" fontId="12" fillId="2" borderId="16" xfId="0" applyFont="1" applyFill="1" applyBorder="1" applyAlignment="1">
      <alignment horizontal="center" vertical="center"/>
    </xf>
    <xf numFmtId="38" fontId="16" fillId="2" borderId="16" xfId="1" applyFont="1" applyFill="1" applyBorder="1" applyAlignment="1">
      <alignment horizontal="center" vertical="center" wrapText="1"/>
    </xf>
    <xf numFmtId="38" fontId="9" fillId="5" borderId="0" xfId="1" applyFont="1" applyFill="1">
      <alignment vertical="center"/>
    </xf>
    <xf numFmtId="0" fontId="9" fillId="2" borderId="16" xfId="0" applyFont="1" applyFill="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lignment vertical="center"/>
    </xf>
    <xf numFmtId="0" fontId="9" fillId="0" borderId="1" xfId="0" applyFont="1" applyBorder="1" applyAlignment="1">
      <alignment horizontal="left" vertical="center"/>
    </xf>
    <xf numFmtId="0" fontId="9" fillId="0" borderId="11" xfId="0" applyFont="1" applyBorder="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9" fillId="0" borderId="10" xfId="0" applyFont="1"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24" xfId="0" applyFont="1" applyBorder="1" applyAlignment="1">
      <alignment horizontal="left" vertical="center" wrapText="1"/>
    </xf>
    <xf numFmtId="0" fontId="9" fillId="0" borderId="24"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lignment vertical="center"/>
    </xf>
    <xf numFmtId="0" fontId="9" fillId="0" borderId="26" xfId="0" applyFont="1" applyBorder="1">
      <alignment vertical="center"/>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6" xfId="0" applyFont="1" applyBorder="1" applyAlignment="1">
      <alignment horizontal="left" vertical="center" wrapText="1"/>
    </xf>
    <xf numFmtId="0" fontId="9" fillId="0" borderId="16" xfId="0" applyFont="1" applyBorder="1" applyAlignment="1">
      <alignment horizontal="left" vertical="center"/>
    </xf>
    <xf numFmtId="0" fontId="9" fillId="0" borderId="16" xfId="0" applyFont="1" applyBorder="1" applyAlignment="1">
      <alignment horizontal="center" vertical="center"/>
    </xf>
    <xf numFmtId="0" fontId="9" fillId="0" borderId="27" xfId="0" applyFont="1" applyBorder="1">
      <alignment vertical="center"/>
    </xf>
    <xf numFmtId="0" fontId="9" fillId="0" borderId="28" xfId="0" applyFont="1" applyBorder="1">
      <alignment vertical="center"/>
    </xf>
    <xf numFmtId="0" fontId="12" fillId="2" borderId="17" xfId="0" applyFont="1" applyFill="1" applyBorder="1">
      <alignment vertical="center"/>
    </xf>
    <xf numFmtId="0" fontId="12" fillId="2" borderId="10" xfId="0" applyFont="1" applyFill="1" applyBorder="1">
      <alignment vertical="center"/>
    </xf>
    <xf numFmtId="0" fontId="12" fillId="0" borderId="2" xfId="0" applyFont="1" applyBorder="1">
      <alignment vertical="center"/>
    </xf>
    <xf numFmtId="0" fontId="12" fillId="0" borderId="5" xfId="0" applyFont="1" applyBorder="1" applyAlignment="1">
      <alignment horizontal="center" vertical="center" wrapText="1"/>
    </xf>
    <xf numFmtId="3" fontId="12" fillId="0" borderId="9" xfId="0" applyNumberFormat="1" applyFont="1" applyBorder="1" applyAlignment="1">
      <alignment horizontal="right" vertical="center"/>
    </xf>
    <xf numFmtId="3" fontId="12" fillId="0" borderId="5" xfId="0" applyNumberFormat="1" applyFont="1" applyBorder="1" applyAlignment="1">
      <alignment horizontal="right" vertical="center"/>
    </xf>
    <xf numFmtId="0" fontId="12" fillId="0" borderId="3" xfId="0" applyFont="1" applyBorder="1">
      <alignment vertical="center"/>
    </xf>
    <xf numFmtId="3" fontId="12" fillId="0" borderId="1" xfId="0" applyNumberFormat="1" applyFont="1" applyBorder="1">
      <alignment vertical="center"/>
    </xf>
    <xf numFmtId="0" fontId="12" fillId="0" borderId="0" xfId="0" applyFont="1" applyAlignment="1">
      <alignment horizontal="center" vertical="center" wrapText="1"/>
    </xf>
    <xf numFmtId="0" fontId="12" fillId="0" borderId="7" xfId="0"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4" xfId="0" applyFont="1" applyBorder="1" applyAlignment="1">
      <alignment horizontal="right" vertical="center"/>
    </xf>
    <xf numFmtId="0" fontId="12" fillId="0" borderId="10" xfId="0" applyFont="1" applyBorder="1" applyAlignment="1">
      <alignment horizontal="right" vertical="center" wrapText="1"/>
    </xf>
    <xf numFmtId="0" fontId="12" fillId="0" borderId="6" xfId="0" applyFont="1" applyBorder="1" applyAlignment="1">
      <alignmen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3" fontId="12" fillId="0" borderId="4" xfId="0" applyNumberFormat="1" applyFont="1" applyBorder="1" applyAlignment="1">
      <alignment horizontal="right" vertical="center"/>
    </xf>
    <xf numFmtId="0" fontId="12" fillId="0" borderId="9" xfId="0" applyFont="1" applyBorder="1" applyAlignment="1">
      <alignment horizontal="right" vertical="center"/>
    </xf>
    <xf numFmtId="0" fontId="12" fillId="0" borderId="5" xfId="0" applyFont="1" applyBorder="1" applyAlignment="1">
      <alignment horizontal="right" vertical="center"/>
    </xf>
    <xf numFmtId="0" fontId="12" fillId="0" borderId="14" xfId="0" applyFont="1" applyBorder="1" applyAlignment="1">
      <alignment horizontal="right" vertical="center"/>
    </xf>
    <xf numFmtId="0" fontId="12" fillId="0" borderId="0" xfId="0" applyFont="1" applyAlignment="1">
      <alignment horizontal="right" vertical="center"/>
    </xf>
    <xf numFmtId="0" fontId="12" fillId="0" borderId="6" xfId="0" applyFont="1" applyBorder="1" applyAlignment="1">
      <alignment horizontal="center" vertical="center" wrapText="1"/>
    </xf>
    <xf numFmtId="0" fontId="12" fillId="0" borderId="1" xfId="0" applyFont="1" applyBorder="1" applyAlignment="1">
      <alignment horizontal="left" vertical="center"/>
    </xf>
    <xf numFmtId="3" fontId="12" fillId="0" borderId="2" xfId="0" applyNumberFormat="1" applyFont="1" applyBorder="1" applyAlignment="1">
      <alignment horizontal="right" vertical="center"/>
    </xf>
    <xf numFmtId="3" fontId="12" fillId="0" borderId="4" xfId="0" applyNumberFormat="1" applyFont="1" applyBorder="1" applyAlignment="1">
      <alignment horizontal="right" vertical="center"/>
    </xf>
    <xf numFmtId="0" fontId="12" fillId="0" borderId="7" xfId="0" applyFont="1" applyBorder="1" applyAlignment="1">
      <alignment horizontal="center" vertical="center"/>
    </xf>
    <xf numFmtId="0" fontId="12" fillId="0" borderId="7" xfId="0" applyFont="1" applyBorder="1">
      <alignment vertical="center"/>
    </xf>
    <xf numFmtId="0" fontId="12" fillId="0" borderId="7" xfId="0" applyFont="1" applyBorder="1" applyAlignment="1">
      <alignment horizontal="left" vertical="center"/>
    </xf>
    <xf numFmtId="0" fontId="12" fillId="0" borderId="11" xfId="0" applyFont="1" applyBorder="1">
      <alignment vertical="center"/>
    </xf>
    <xf numFmtId="3" fontId="12" fillId="0" borderId="7" xfId="0" applyNumberFormat="1" applyFont="1" applyBorder="1">
      <alignment vertical="center"/>
    </xf>
    <xf numFmtId="0" fontId="12" fillId="0" borderId="9" xfId="0" applyFont="1" applyBorder="1" applyAlignment="1">
      <alignment horizontal="left" vertical="center"/>
    </xf>
    <xf numFmtId="0" fontId="12" fillId="0" borderId="5" xfId="0" applyFont="1" applyBorder="1" applyAlignment="1">
      <alignment horizontal="left" vertical="center"/>
    </xf>
    <xf numFmtId="0" fontId="12" fillId="0" borderId="11" xfId="0" applyFont="1" applyBorder="1" applyAlignment="1">
      <alignment horizontal="left" vertical="center"/>
    </xf>
    <xf numFmtId="0" fontId="12" fillId="0" borderId="7" xfId="0" applyFont="1" applyBorder="1" applyAlignment="1">
      <alignment horizontal="center" vertical="center"/>
    </xf>
    <xf numFmtId="0" fontId="12" fillId="0" borderId="4" xfId="0" applyFont="1" applyBorder="1">
      <alignment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center"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xf>
    <xf numFmtId="0" fontId="12" fillId="0" borderId="1" xfId="0" applyFont="1" applyBorder="1" applyAlignment="1">
      <alignment horizontal="left" vertical="center" wrapText="1"/>
    </xf>
    <xf numFmtId="0" fontId="12" fillId="0" borderId="10" xfId="0" applyFont="1" applyBorder="1" applyAlignment="1">
      <alignment horizontal="left" vertical="center"/>
    </xf>
    <xf numFmtId="0" fontId="12" fillId="0" borderId="1" xfId="0" applyFont="1" applyBorder="1" applyAlignment="1">
      <alignment vertical="center" wrapText="1"/>
    </xf>
    <xf numFmtId="0" fontId="12" fillId="0" borderId="10" xfId="0" applyFont="1" applyBorder="1" applyAlignment="1">
      <alignment horizontal="center" vertical="center"/>
    </xf>
    <xf numFmtId="0" fontId="12" fillId="0" borderId="5" xfId="0" applyFont="1" applyBorder="1">
      <alignmen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9" fillId="0" borderId="17" xfId="0" applyFont="1" applyBorder="1" applyAlignment="1">
      <alignment horizontal="center" vertical="center"/>
    </xf>
    <xf numFmtId="0" fontId="9" fillId="0" borderId="8" xfId="0" applyFont="1" applyBorder="1" applyAlignment="1">
      <alignment horizontal="center" vertical="center"/>
    </xf>
    <xf numFmtId="0" fontId="9" fillId="0" borderId="29" xfId="0" applyFont="1" applyBorder="1" applyAlignment="1">
      <alignment horizontal="center" vertical="center"/>
    </xf>
    <xf numFmtId="0" fontId="8" fillId="2" borderId="19" xfId="0" applyFont="1" applyFill="1" applyBorder="1" applyAlignment="1">
      <alignment horizontal="center" vertical="center"/>
    </xf>
    <xf numFmtId="0" fontId="9" fillId="0" borderId="5" xfId="0" applyFont="1" applyBorder="1" applyAlignment="1">
      <alignment horizontal="center" vertical="center"/>
    </xf>
    <xf numFmtId="0" fontId="9" fillId="0" borderId="5" xfId="0" applyFont="1" applyBorder="1">
      <alignment vertical="center"/>
    </xf>
    <xf numFmtId="0" fontId="0" fillId="0" borderId="18" xfId="0" applyBorder="1">
      <alignment vertical="center"/>
    </xf>
    <xf numFmtId="0" fontId="9" fillId="0" borderId="30"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5143500</xdr:colOff>
      <xdr:row>3</xdr:row>
      <xdr:rowOff>476250</xdr:rowOff>
    </xdr:from>
    <xdr:to>
      <xdr:col>5</xdr:col>
      <xdr:colOff>247650</xdr:colOff>
      <xdr:row>7</xdr:row>
      <xdr:rowOff>76200</xdr:rowOff>
    </xdr:to>
    <xdr:sp macro="" textlink="">
      <xdr:nvSpPr>
        <xdr:cNvPr id="2" name="正方形/長方形 1">
          <a:extLst>
            <a:ext uri="{FF2B5EF4-FFF2-40B4-BE49-F238E27FC236}">
              <a16:creationId xmlns:a16="http://schemas.microsoft.com/office/drawing/2014/main" id="{84DE1646-13DA-4C09-BE13-58070D7FD033}"/>
            </a:ext>
          </a:extLst>
        </xdr:cNvPr>
        <xdr:cNvSpPr/>
      </xdr:nvSpPr>
      <xdr:spPr>
        <a:xfrm>
          <a:off x="7543800" y="2019300"/>
          <a:ext cx="6515100" cy="264795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chemeClr val="tx1"/>
              </a:solidFill>
            </a:rPr>
            <a:t>変更なし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509587</xdr:colOff>
      <xdr:row>6</xdr:row>
      <xdr:rowOff>276225</xdr:rowOff>
    </xdr:from>
    <xdr:to>
      <xdr:col>9</xdr:col>
      <xdr:colOff>564015</xdr:colOff>
      <xdr:row>8</xdr:row>
      <xdr:rowOff>16669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045993" y="2371725"/>
          <a:ext cx="5102678" cy="45481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600">
              <a:solidFill>
                <a:schemeClr val="dk1"/>
              </a:solidFill>
              <a:latin typeface="+mn-lt"/>
              <a:ea typeface="+mn-ea"/>
              <a:cs typeface="+mn-cs"/>
            </a:rPr>
            <a:t>網掛け部分は、</a:t>
          </a:r>
          <a:r>
            <a:rPr kumimoji="1" lang="ja-JP" altLang="en-US" sz="1600"/>
            <a:t>上越市では使用しません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80"/>
    <pageSetUpPr fitToPage="1"/>
  </sheetPr>
  <dimension ref="A1:CI46"/>
  <sheetViews>
    <sheetView view="pageBreakPreview" zoomScale="50" zoomScaleNormal="75" zoomScaleSheetLayoutView="50" zoomScalePageLayoutView="70" workbookViewId="0">
      <selection activeCell="D34" sqref="D34:F34"/>
    </sheetView>
  </sheetViews>
  <sheetFormatPr defaultRowHeight="30.75" customHeight="1" x14ac:dyDescent="0.15"/>
  <cols>
    <col min="1" max="2" width="13.875" style="162" customWidth="1"/>
    <col min="3" max="3" width="71.125" style="139" bestFit="1" customWidth="1"/>
    <col min="4" max="4" width="44.5" style="139" bestFit="1" customWidth="1"/>
    <col min="5" max="5" width="56.25" style="139" bestFit="1" customWidth="1"/>
    <col min="6" max="6" width="56.625" style="139" bestFit="1" customWidth="1"/>
    <col min="7" max="7" width="56.625" style="139" customWidth="1"/>
    <col min="8" max="8" width="44.375" style="139" bestFit="1" customWidth="1"/>
    <col min="9" max="9" width="13.875" style="160" customWidth="1"/>
    <col min="10" max="10" width="13.875" style="162" customWidth="1"/>
    <col min="11" max="11" width="2.5" style="211" customWidth="1"/>
    <col min="12" max="16384" width="9" style="139"/>
  </cols>
  <sheetData>
    <row r="1" spans="1:87" ht="33" customHeight="1" x14ac:dyDescent="0.15">
      <c r="A1" s="71" t="s">
        <v>150</v>
      </c>
      <c r="B1" s="209"/>
      <c r="C1" s="210"/>
      <c r="D1" s="210"/>
      <c r="E1" s="210"/>
      <c r="F1" s="210"/>
      <c r="G1" s="210"/>
    </row>
    <row r="2" spans="1:87" ht="32.25" customHeight="1" x14ac:dyDescent="0.15">
      <c r="A2" s="233" t="s">
        <v>2</v>
      </c>
      <c r="B2" s="234"/>
      <c r="C2" s="235" t="s">
        <v>3</v>
      </c>
      <c r="D2" s="226" t="s">
        <v>4</v>
      </c>
      <c r="E2" s="226"/>
      <c r="F2" s="226"/>
      <c r="G2" s="226"/>
      <c r="H2" s="226"/>
      <c r="I2" s="223" t="s">
        <v>7</v>
      </c>
      <c r="J2" s="226" t="s">
        <v>8</v>
      </c>
    </row>
    <row r="3" spans="1:87" ht="32.25" customHeight="1" x14ac:dyDescent="0.15">
      <c r="A3" s="77" t="s">
        <v>0</v>
      </c>
      <c r="B3" s="77" t="s">
        <v>1</v>
      </c>
      <c r="C3" s="236"/>
      <c r="D3" s="226"/>
      <c r="E3" s="226"/>
      <c r="F3" s="226"/>
      <c r="G3" s="226"/>
      <c r="H3" s="226"/>
      <c r="I3" s="224"/>
      <c r="J3" s="226"/>
    </row>
    <row r="4" spans="1:87" ht="32.25" customHeight="1" x14ac:dyDescent="0.15">
      <c r="A4" s="79" t="s">
        <v>70</v>
      </c>
      <c r="B4" s="79">
        <v>1111</v>
      </c>
      <c r="C4" s="53" t="s">
        <v>514</v>
      </c>
      <c r="D4" s="237" t="s">
        <v>237</v>
      </c>
      <c r="E4" s="153" t="s">
        <v>238</v>
      </c>
      <c r="F4" s="107"/>
      <c r="G4" s="56"/>
      <c r="H4" s="142"/>
      <c r="I4" s="66">
        <v>1176</v>
      </c>
      <c r="J4" s="127" t="s">
        <v>9</v>
      </c>
      <c r="K4" s="178"/>
      <c r="L4" s="167"/>
    </row>
    <row r="5" spans="1:87" ht="32.25" customHeight="1" x14ac:dyDescent="0.15">
      <c r="A5" s="79" t="s">
        <v>70</v>
      </c>
      <c r="B5" s="79">
        <v>2111</v>
      </c>
      <c r="C5" s="53" t="s">
        <v>515</v>
      </c>
      <c r="D5" s="238"/>
      <c r="E5" s="143" t="s">
        <v>247</v>
      </c>
      <c r="F5" s="107" t="s">
        <v>487</v>
      </c>
      <c r="G5" s="212"/>
      <c r="H5" s="149" t="s">
        <v>223</v>
      </c>
      <c r="I5" s="66">
        <v>39</v>
      </c>
      <c r="J5" s="127" t="s">
        <v>10</v>
      </c>
      <c r="K5" s="178"/>
      <c r="L5" s="182"/>
    </row>
    <row r="6" spans="1:87" ht="32.25" customHeight="1" x14ac:dyDescent="0.15">
      <c r="A6" s="79" t="s">
        <v>70</v>
      </c>
      <c r="B6" s="79">
        <v>1211</v>
      </c>
      <c r="C6" s="53" t="s">
        <v>516</v>
      </c>
      <c r="D6" s="239"/>
      <c r="E6" s="153" t="s">
        <v>240</v>
      </c>
      <c r="F6" s="154"/>
      <c r="G6" s="213"/>
      <c r="H6" s="164"/>
      <c r="I6" s="66">
        <v>2349</v>
      </c>
      <c r="J6" s="127" t="s">
        <v>9</v>
      </c>
      <c r="K6" s="178"/>
      <c r="L6" s="167"/>
    </row>
    <row r="7" spans="1:87" ht="32.25" customHeight="1" x14ac:dyDescent="0.15">
      <c r="A7" s="79" t="s">
        <v>70</v>
      </c>
      <c r="B7" s="79">
        <v>2211</v>
      </c>
      <c r="C7" s="53" t="s">
        <v>517</v>
      </c>
      <c r="D7" s="239"/>
      <c r="E7" s="143" t="s">
        <v>248</v>
      </c>
      <c r="F7" s="107" t="s">
        <v>487</v>
      </c>
      <c r="G7" s="212"/>
      <c r="H7" s="149" t="s">
        <v>224</v>
      </c>
      <c r="I7" s="66">
        <v>77</v>
      </c>
      <c r="J7" s="127" t="s">
        <v>10</v>
      </c>
      <c r="K7" s="178"/>
      <c r="L7" s="182"/>
    </row>
    <row r="8" spans="1:87" ht="32.25" customHeight="1" x14ac:dyDescent="0.15">
      <c r="A8" s="79" t="s">
        <v>70</v>
      </c>
      <c r="B8" s="79">
        <v>1321</v>
      </c>
      <c r="C8" s="53" t="s">
        <v>518</v>
      </c>
      <c r="D8" s="239"/>
      <c r="E8" s="214" t="s">
        <v>239</v>
      </c>
      <c r="F8" s="154"/>
      <c r="G8" s="213"/>
      <c r="H8" s="164"/>
      <c r="I8" s="66">
        <v>3727</v>
      </c>
      <c r="J8" s="127" t="s">
        <v>9</v>
      </c>
      <c r="K8" s="178"/>
      <c r="L8" s="167"/>
    </row>
    <row r="9" spans="1:87" ht="32.25" customHeight="1" x14ac:dyDescent="0.15">
      <c r="A9" s="79" t="s">
        <v>70</v>
      </c>
      <c r="B9" s="79">
        <v>2321</v>
      </c>
      <c r="C9" s="53" t="s">
        <v>519</v>
      </c>
      <c r="D9" s="240"/>
      <c r="E9" s="143" t="s">
        <v>249</v>
      </c>
      <c r="F9" s="107" t="s">
        <v>487</v>
      </c>
      <c r="G9" s="212"/>
      <c r="H9" s="92" t="s">
        <v>225</v>
      </c>
      <c r="I9" s="66">
        <v>123</v>
      </c>
      <c r="J9" s="127" t="s">
        <v>10</v>
      </c>
      <c r="K9" s="178"/>
      <c r="L9" s="182"/>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167"/>
    </row>
    <row r="10" spans="1:87" ht="32.25" customHeight="1" x14ac:dyDescent="0.15">
      <c r="A10" s="79" t="s">
        <v>146</v>
      </c>
      <c r="B10" s="79" t="s">
        <v>226</v>
      </c>
      <c r="C10" s="53" t="s">
        <v>520</v>
      </c>
      <c r="D10" s="237" t="s">
        <v>218</v>
      </c>
      <c r="E10" s="237" t="s">
        <v>486</v>
      </c>
      <c r="F10" s="237" t="s">
        <v>238</v>
      </c>
      <c r="G10" s="215"/>
      <c r="H10" s="216" t="s">
        <v>219</v>
      </c>
      <c r="I10" s="217">
        <v>-12</v>
      </c>
      <c r="J10" s="127" t="s">
        <v>167</v>
      </c>
      <c r="K10" s="178"/>
      <c r="L10" s="182"/>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row>
    <row r="11" spans="1:87" ht="32.25" customHeight="1" x14ac:dyDescent="0.15">
      <c r="A11" s="79" t="s">
        <v>146</v>
      </c>
      <c r="B11" s="79" t="s">
        <v>227</v>
      </c>
      <c r="C11" s="53" t="s">
        <v>521</v>
      </c>
      <c r="D11" s="238"/>
      <c r="E11" s="238"/>
      <c r="F11" s="241"/>
      <c r="G11" s="101" t="s">
        <v>487</v>
      </c>
      <c r="H11" s="216" t="s">
        <v>220</v>
      </c>
      <c r="I11" s="217" t="s">
        <v>483</v>
      </c>
      <c r="J11" s="127" t="s">
        <v>10</v>
      </c>
      <c r="K11" s="178"/>
      <c r="L11" s="182"/>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row>
    <row r="12" spans="1:87" ht="32.25" customHeight="1" x14ac:dyDescent="0.15">
      <c r="A12" s="79" t="s">
        <v>146</v>
      </c>
      <c r="B12" s="79" t="s">
        <v>228</v>
      </c>
      <c r="C12" s="53" t="s">
        <v>522</v>
      </c>
      <c r="D12" s="238"/>
      <c r="E12" s="238"/>
      <c r="F12" s="242" t="s">
        <v>240</v>
      </c>
      <c r="G12" s="213"/>
      <c r="H12" s="216" t="s">
        <v>221</v>
      </c>
      <c r="I12" s="217" t="s">
        <v>484</v>
      </c>
      <c r="J12" s="127" t="s">
        <v>9</v>
      </c>
      <c r="K12" s="178"/>
      <c r="L12" s="182"/>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row>
    <row r="13" spans="1:87" ht="32.25" customHeight="1" x14ac:dyDescent="0.15">
      <c r="A13" s="79" t="s">
        <v>146</v>
      </c>
      <c r="B13" s="79" t="s">
        <v>229</v>
      </c>
      <c r="C13" s="53" t="s">
        <v>523</v>
      </c>
      <c r="D13" s="238"/>
      <c r="E13" s="238"/>
      <c r="F13" s="243"/>
      <c r="G13" s="101" t="s">
        <v>487</v>
      </c>
      <c r="H13" s="216" t="s">
        <v>220</v>
      </c>
      <c r="I13" s="217" t="s">
        <v>483</v>
      </c>
      <c r="J13" s="127" t="s">
        <v>10</v>
      </c>
      <c r="K13" s="178"/>
      <c r="L13" s="182"/>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167"/>
      <c r="CE13" s="167"/>
      <c r="CF13" s="167"/>
      <c r="CG13" s="167"/>
      <c r="CH13" s="167"/>
      <c r="CI13" s="167"/>
    </row>
    <row r="14" spans="1:87" ht="32.25" customHeight="1" x14ac:dyDescent="0.15">
      <c r="A14" s="79" t="s">
        <v>694</v>
      </c>
      <c r="B14" s="79" t="s">
        <v>230</v>
      </c>
      <c r="C14" s="53" t="s">
        <v>524</v>
      </c>
      <c r="D14" s="238"/>
      <c r="E14" s="238"/>
      <c r="F14" s="242" t="s">
        <v>239</v>
      </c>
      <c r="G14" s="213"/>
      <c r="H14" s="216" t="s">
        <v>222</v>
      </c>
      <c r="I14" s="217" t="s">
        <v>485</v>
      </c>
      <c r="J14" s="127" t="s">
        <v>9</v>
      </c>
      <c r="K14" s="178"/>
      <c r="L14" s="182"/>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row>
    <row r="15" spans="1:87" ht="32.25" customHeight="1" x14ac:dyDescent="0.15">
      <c r="A15" s="79" t="s">
        <v>146</v>
      </c>
      <c r="B15" s="79" t="s">
        <v>231</v>
      </c>
      <c r="C15" s="53" t="s">
        <v>525</v>
      </c>
      <c r="D15" s="241"/>
      <c r="E15" s="241"/>
      <c r="F15" s="243"/>
      <c r="G15" s="101" t="s">
        <v>487</v>
      </c>
      <c r="H15" s="216" t="s">
        <v>220</v>
      </c>
      <c r="I15" s="217" t="s">
        <v>483</v>
      </c>
      <c r="J15" s="127" t="s">
        <v>10</v>
      </c>
      <c r="K15" s="178"/>
      <c r="L15" s="182"/>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row>
    <row r="16" spans="1:87" ht="32.25" customHeight="1" x14ac:dyDescent="0.15">
      <c r="A16" s="79" t="s">
        <v>146</v>
      </c>
      <c r="B16" s="79" t="s">
        <v>695</v>
      </c>
      <c r="C16" s="53" t="s">
        <v>700</v>
      </c>
      <c r="D16" s="237" t="s">
        <v>706</v>
      </c>
      <c r="E16" s="237" t="s">
        <v>486</v>
      </c>
      <c r="F16" s="237" t="s">
        <v>238</v>
      </c>
      <c r="G16" s="215"/>
      <c r="H16" s="216" t="s">
        <v>219</v>
      </c>
      <c r="I16" s="217">
        <v>-12</v>
      </c>
      <c r="J16" s="127" t="s">
        <v>167</v>
      </c>
      <c r="K16" s="178"/>
      <c r="L16" s="182"/>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row>
    <row r="17" spans="1:87" ht="32.25" customHeight="1" x14ac:dyDescent="0.15">
      <c r="A17" s="79" t="s">
        <v>146</v>
      </c>
      <c r="B17" s="79" t="s">
        <v>696</v>
      </c>
      <c r="C17" s="53" t="s">
        <v>701</v>
      </c>
      <c r="D17" s="238"/>
      <c r="E17" s="238"/>
      <c r="F17" s="241"/>
      <c r="G17" s="101" t="s">
        <v>487</v>
      </c>
      <c r="H17" s="216" t="s">
        <v>220</v>
      </c>
      <c r="I17" s="217" t="s">
        <v>483</v>
      </c>
      <c r="J17" s="127" t="s">
        <v>10</v>
      </c>
      <c r="K17" s="178"/>
      <c r="L17" s="182"/>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row>
    <row r="18" spans="1:87" ht="32.25" customHeight="1" x14ac:dyDescent="0.15">
      <c r="A18" s="79" t="s">
        <v>146</v>
      </c>
      <c r="B18" s="79" t="s">
        <v>697</v>
      </c>
      <c r="C18" s="53" t="s">
        <v>702</v>
      </c>
      <c r="D18" s="238"/>
      <c r="E18" s="238"/>
      <c r="F18" s="242" t="s">
        <v>240</v>
      </c>
      <c r="G18" s="213"/>
      <c r="H18" s="216" t="s">
        <v>221</v>
      </c>
      <c r="I18" s="217" t="s">
        <v>484</v>
      </c>
      <c r="J18" s="127" t="s">
        <v>9</v>
      </c>
      <c r="K18" s="178"/>
      <c r="L18" s="182"/>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row>
    <row r="19" spans="1:87" ht="32.25" customHeight="1" x14ac:dyDescent="0.15">
      <c r="A19" s="79" t="s">
        <v>146</v>
      </c>
      <c r="B19" s="79" t="s">
        <v>698</v>
      </c>
      <c r="C19" s="53" t="s">
        <v>703</v>
      </c>
      <c r="D19" s="238"/>
      <c r="E19" s="238"/>
      <c r="F19" s="243"/>
      <c r="G19" s="101" t="s">
        <v>487</v>
      </c>
      <c r="H19" s="216" t="s">
        <v>220</v>
      </c>
      <c r="I19" s="217" t="s">
        <v>483</v>
      </c>
      <c r="J19" s="127" t="s">
        <v>10</v>
      </c>
      <c r="K19" s="178"/>
      <c r="L19" s="182"/>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row>
    <row r="20" spans="1:87" ht="32.25" customHeight="1" x14ac:dyDescent="0.15">
      <c r="A20" s="79" t="s">
        <v>146</v>
      </c>
      <c r="B20" s="79" t="s">
        <v>267</v>
      </c>
      <c r="C20" s="53" t="s">
        <v>704</v>
      </c>
      <c r="D20" s="238"/>
      <c r="E20" s="238"/>
      <c r="F20" s="242" t="s">
        <v>239</v>
      </c>
      <c r="G20" s="213"/>
      <c r="H20" s="216" t="s">
        <v>222</v>
      </c>
      <c r="I20" s="217" t="s">
        <v>485</v>
      </c>
      <c r="J20" s="127" t="s">
        <v>9</v>
      </c>
      <c r="K20" s="178"/>
      <c r="L20" s="182"/>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row>
    <row r="21" spans="1:87" ht="32.25" customHeight="1" x14ac:dyDescent="0.15">
      <c r="A21" s="79" t="s">
        <v>146</v>
      </c>
      <c r="B21" s="79" t="s">
        <v>699</v>
      </c>
      <c r="C21" s="53" t="s">
        <v>705</v>
      </c>
      <c r="D21" s="241"/>
      <c r="E21" s="241"/>
      <c r="F21" s="243"/>
      <c r="G21" s="101" t="s">
        <v>487</v>
      </c>
      <c r="H21" s="216" t="s">
        <v>220</v>
      </c>
      <c r="I21" s="217" t="s">
        <v>483</v>
      </c>
      <c r="J21" s="127" t="s">
        <v>10</v>
      </c>
      <c r="K21" s="178"/>
      <c r="L21" s="182"/>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row>
    <row r="22" spans="1:87" s="137" customFormat="1" ht="32.25" customHeight="1" x14ac:dyDescent="0.15">
      <c r="A22" s="79" t="s">
        <v>146</v>
      </c>
      <c r="B22" s="79">
        <v>6001</v>
      </c>
      <c r="C22" s="53" t="s">
        <v>526</v>
      </c>
      <c r="D22" s="245" t="s">
        <v>236</v>
      </c>
      <c r="E22" s="246" t="s">
        <v>232</v>
      </c>
      <c r="F22" s="246"/>
      <c r="G22" s="101"/>
      <c r="H22" s="149" t="s">
        <v>203</v>
      </c>
      <c r="I22" s="66"/>
      <c r="J22" s="248" t="s">
        <v>167</v>
      </c>
      <c r="K22" s="178"/>
      <c r="L22" s="182"/>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row>
    <row r="23" spans="1:87" s="137" customFormat="1" ht="32.25" customHeight="1" x14ac:dyDescent="0.15">
      <c r="A23" s="79" t="s">
        <v>146</v>
      </c>
      <c r="B23" s="79">
        <v>6003</v>
      </c>
      <c r="C23" s="53" t="s">
        <v>527</v>
      </c>
      <c r="D23" s="245"/>
      <c r="E23" s="247" t="s">
        <v>320</v>
      </c>
      <c r="F23" s="247"/>
      <c r="G23" s="151"/>
      <c r="H23" s="149" t="s">
        <v>235</v>
      </c>
      <c r="I23" s="66"/>
      <c r="J23" s="249"/>
      <c r="K23" s="178"/>
      <c r="L23" s="182"/>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row>
    <row r="24" spans="1:87" s="137" customFormat="1" ht="32.25" customHeight="1" x14ac:dyDescent="0.15">
      <c r="A24" s="79" t="s">
        <v>146</v>
      </c>
      <c r="B24" s="79">
        <v>6002</v>
      </c>
      <c r="C24" s="53" t="s">
        <v>528</v>
      </c>
      <c r="D24" s="245"/>
      <c r="E24" s="247" t="s">
        <v>233</v>
      </c>
      <c r="F24" s="247"/>
      <c r="G24" s="151"/>
      <c r="H24" s="149" t="s">
        <v>234</v>
      </c>
      <c r="I24" s="66"/>
      <c r="J24" s="250"/>
      <c r="K24" s="178"/>
      <c r="L24" s="182"/>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row>
    <row r="25" spans="1:87" ht="32.25" customHeight="1" x14ac:dyDescent="0.15">
      <c r="A25" s="79" t="s">
        <v>146</v>
      </c>
      <c r="B25" s="79">
        <v>8000</v>
      </c>
      <c r="C25" s="53" t="s">
        <v>85</v>
      </c>
      <c r="D25" s="230" t="s">
        <v>6</v>
      </c>
      <c r="E25" s="230"/>
      <c r="F25" s="228" t="s">
        <v>15</v>
      </c>
      <c r="G25" s="228"/>
      <c r="H25" s="228"/>
      <c r="I25" s="66"/>
      <c r="J25" s="79" t="s">
        <v>12</v>
      </c>
      <c r="K25" s="178"/>
      <c r="L25" s="167"/>
    </row>
    <row r="26" spans="1:87" ht="32.25" customHeight="1" x14ac:dyDescent="0.15">
      <c r="A26" s="86" t="s">
        <v>70</v>
      </c>
      <c r="B26" s="79">
        <v>8001</v>
      </c>
      <c r="C26" s="53" t="s">
        <v>86</v>
      </c>
      <c r="D26" s="231"/>
      <c r="E26" s="231"/>
      <c r="F26" s="228" t="s">
        <v>15</v>
      </c>
      <c r="G26" s="228"/>
      <c r="H26" s="228"/>
      <c r="I26" s="66"/>
      <c r="J26" s="79" t="s">
        <v>13</v>
      </c>
      <c r="K26" s="178"/>
      <c r="L26" s="167"/>
    </row>
    <row r="27" spans="1:87" ht="32.25" customHeight="1" x14ac:dyDescent="0.15">
      <c r="A27" s="86" t="s">
        <v>70</v>
      </c>
      <c r="B27" s="79">
        <v>8100</v>
      </c>
      <c r="C27" s="53" t="s">
        <v>87</v>
      </c>
      <c r="D27" s="227" t="s">
        <v>5</v>
      </c>
      <c r="E27" s="227"/>
      <c r="F27" s="228" t="s">
        <v>16</v>
      </c>
      <c r="G27" s="228"/>
      <c r="H27" s="228"/>
      <c r="I27" s="66"/>
      <c r="J27" s="79" t="s">
        <v>12</v>
      </c>
      <c r="K27" s="178"/>
      <c r="L27" s="167"/>
    </row>
    <row r="28" spans="1:87" ht="32.25" customHeight="1" x14ac:dyDescent="0.15">
      <c r="A28" s="86" t="s">
        <v>70</v>
      </c>
      <c r="B28" s="79">
        <v>8101</v>
      </c>
      <c r="C28" s="53" t="s">
        <v>88</v>
      </c>
      <c r="D28" s="227"/>
      <c r="E28" s="227"/>
      <c r="F28" s="228" t="s">
        <v>16</v>
      </c>
      <c r="G28" s="228"/>
      <c r="H28" s="228"/>
      <c r="I28" s="66"/>
      <c r="J28" s="79" t="s">
        <v>13</v>
      </c>
      <c r="K28" s="178"/>
      <c r="L28" s="167"/>
    </row>
    <row r="29" spans="1:87" ht="32.25" customHeight="1" x14ac:dyDescent="0.15">
      <c r="A29" s="86" t="s">
        <v>70</v>
      </c>
      <c r="B29" s="79">
        <v>8110</v>
      </c>
      <c r="C29" s="53" t="s">
        <v>89</v>
      </c>
      <c r="D29" s="227" t="s">
        <v>209</v>
      </c>
      <c r="E29" s="227"/>
      <c r="F29" s="228" t="s">
        <v>17</v>
      </c>
      <c r="G29" s="228"/>
      <c r="H29" s="228"/>
      <c r="I29" s="66"/>
      <c r="J29" s="79" t="s">
        <v>12</v>
      </c>
      <c r="K29" s="178"/>
      <c r="L29" s="167"/>
    </row>
    <row r="30" spans="1:87" ht="32.25" customHeight="1" x14ac:dyDescent="0.15">
      <c r="A30" s="86" t="s">
        <v>70</v>
      </c>
      <c r="B30" s="79">
        <v>8111</v>
      </c>
      <c r="C30" s="53" t="s">
        <v>90</v>
      </c>
      <c r="D30" s="227"/>
      <c r="E30" s="227"/>
      <c r="F30" s="228" t="s">
        <v>17</v>
      </c>
      <c r="G30" s="228"/>
      <c r="H30" s="228"/>
      <c r="I30" s="66"/>
      <c r="J30" s="79" t="s">
        <v>13</v>
      </c>
      <c r="K30" s="178"/>
      <c r="L30" s="167"/>
    </row>
    <row r="31" spans="1:87" ht="32.25" customHeight="1" x14ac:dyDescent="0.15">
      <c r="A31" s="86" t="s">
        <v>70</v>
      </c>
      <c r="B31" s="79">
        <v>4001</v>
      </c>
      <c r="C31" s="53" t="s">
        <v>145</v>
      </c>
      <c r="D31" s="231" t="s">
        <v>448</v>
      </c>
      <c r="E31" s="232"/>
      <c r="F31" s="229" t="s">
        <v>18</v>
      </c>
      <c r="G31" s="228"/>
      <c r="H31" s="228"/>
      <c r="I31" s="66">
        <v>200</v>
      </c>
      <c r="J31" s="242" t="s">
        <v>12</v>
      </c>
      <c r="K31" s="178"/>
      <c r="L31" s="167"/>
    </row>
    <row r="32" spans="1:87" ht="32.25" customHeight="1" x14ac:dyDescent="0.15">
      <c r="A32" s="86" t="s">
        <v>70</v>
      </c>
      <c r="B32" s="79">
        <v>0</v>
      </c>
      <c r="C32" s="53" t="s">
        <v>154</v>
      </c>
      <c r="D32" s="231" t="s">
        <v>449</v>
      </c>
      <c r="E32" s="231"/>
      <c r="F32" s="107" t="s">
        <v>158</v>
      </c>
      <c r="G32" s="56"/>
      <c r="H32" s="149" t="s">
        <v>19</v>
      </c>
      <c r="I32" s="66">
        <v>100</v>
      </c>
      <c r="J32" s="253"/>
      <c r="K32" s="178"/>
      <c r="L32" s="167"/>
    </row>
    <row r="33" spans="1:12" ht="32.25" customHeight="1" x14ac:dyDescent="0.15">
      <c r="A33" s="86" t="s">
        <v>70</v>
      </c>
      <c r="B33" s="79">
        <v>4002</v>
      </c>
      <c r="C33" s="53" t="s">
        <v>1222</v>
      </c>
      <c r="D33" s="231"/>
      <c r="E33" s="231"/>
      <c r="F33" s="107" t="s">
        <v>159</v>
      </c>
      <c r="G33" s="56"/>
      <c r="H33" s="149" t="s">
        <v>18</v>
      </c>
      <c r="I33" s="66">
        <v>200</v>
      </c>
      <c r="J33" s="253"/>
      <c r="K33" s="178"/>
      <c r="L33" s="167"/>
    </row>
    <row r="34" spans="1:12" ht="32.25" customHeight="1" x14ac:dyDescent="0.15">
      <c r="A34" s="86" t="s">
        <v>146</v>
      </c>
      <c r="B34" s="79">
        <v>6102</v>
      </c>
      <c r="C34" s="218" t="s">
        <v>216</v>
      </c>
      <c r="D34" s="251" t="s">
        <v>450</v>
      </c>
      <c r="E34" s="251"/>
      <c r="F34" s="252"/>
      <c r="G34" s="101"/>
      <c r="H34" s="149" t="s">
        <v>217</v>
      </c>
      <c r="I34" s="66">
        <v>50</v>
      </c>
      <c r="J34" s="188" t="s">
        <v>488</v>
      </c>
      <c r="K34" s="178"/>
      <c r="L34" s="167"/>
    </row>
    <row r="35" spans="1:12" s="167" customFormat="1" ht="32.25" customHeight="1" x14ac:dyDescent="0.15">
      <c r="A35" s="86" t="s">
        <v>146</v>
      </c>
      <c r="B35" s="79">
        <v>6269</v>
      </c>
      <c r="C35" s="53" t="s">
        <v>1223</v>
      </c>
      <c r="D35" s="254" t="s">
        <v>529</v>
      </c>
      <c r="E35" s="255"/>
      <c r="F35" s="52" t="s">
        <v>1166</v>
      </c>
      <c r="G35" s="154"/>
      <c r="H35" s="149" t="s">
        <v>1224</v>
      </c>
      <c r="I35" s="219"/>
      <c r="J35" s="244" t="s">
        <v>241</v>
      </c>
      <c r="K35" s="178"/>
    </row>
    <row r="36" spans="1:12" s="167" customFormat="1" ht="32.25" customHeight="1" x14ac:dyDescent="0.15">
      <c r="A36" s="86" t="s">
        <v>146</v>
      </c>
      <c r="B36" s="79">
        <v>6183</v>
      </c>
      <c r="C36" s="53" t="s">
        <v>751</v>
      </c>
      <c r="D36" s="256"/>
      <c r="E36" s="257"/>
      <c r="F36" s="52" t="s">
        <v>1161</v>
      </c>
      <c r="G36" s="154"/>
      <c r="H36" s="149" t="s">
        <v>748</v>
      </c>
      <c r="I36" s="219"/>
      <c r="J36" s="244"/>
      <c r="K36" s="178"/>
    </row>
    <row r="37" spans="1:12" s="167" customFormat="1" ht="32.25" customHeight="1" x14ac:dyDescent="0.15">
      <c r="A37" s="86" t="s">
        <v>146</v>
      </c>
      <c r="B37" s="79">
        <v>6270</v>
      </c>
      <c r="C37" s="53" t="s">
        <v>1225</v>
      </c>
      <c r="D37" s="256"/>
      <c r="E37" s="257"/>
      <c r="F37" s="52" t="s">
        <v>1226</v>
      </c>
      <c r="G37" s="154"/>
      <c r="H37" s="149" t="s">
        <v>1227</v>
      </c>
      <c r="I37" s="219"/>
      <c r="J37" s="244"/>
      <c r="K37" s="178"/>
    </row>
    <row r="38" spans="1:12" s="167" customFormat="1" ht="32.25" customHeight="1" x14ac:dyDescent="0.15">
      <c r="A38" s="86" t="s">
        <v>70</v>
      </c>
      <c r="B38" s="79">
        <v>6184</v>
      </c>
      <c r="C38" s="53" t="s">
        <v>752</v>
      </c>
      <c r="D38" s="256"/>
      <c r="E38" s="257"/>
      <c r="F38" s="52" t="s">
        <v>749</v>
      </c>
      <c r="G38" s="154"/>
      <c r="H38" s="149" t="s">
        <v>750</v>
      </c>
      <c r="I38" s="66"/>
      <c r="J38" s="244"/>
      <c r="K38" s="178"/>
    </row>
    <row r="39" spans="1:12" s="167" customFormat="1" ht="32.25" customHeight="1" x14ac:dyDescent="0.15">
      <c r="A39" s="86" t="s">
        <v>70</v>
      </c>
      <c r="B39" s="79">
        <v>6271</v>
      </c>
      <c r="C39" s="53" t="s">
        <v>155</v>
      </c>
      <c r="D39" s="256"/>
      <c r="E39" s="257"/>
      <c r="F39" s="52" t="s">
        <v>1171</v>
      </c>
      <c r="G39" s="154"/>
      <c r="H39" s="149" t="s">
        <v>1228</v>
      </c>
      <c r="I39" s="66"/>
      <c r="J39" s="244"/>
      <c r="K39" s="178"/>
    </row>
    <row r="40" spans="1:12" s="167" customFormat="1" ht="32.25" customHeight="1" x14ac:dyDescent="0.15">
      <c r="A40" s="86" t="s">
        <v>146</v>
      </c>
      <c r="B40" s="79">
        <v>6380</v>
      </c>
      <c r="C40" s="53" t="s">
        <v>469</v>
      </c>
      <c r="D40" s="256"/>
      <c r="E40" s="257"/>
      <c r="F40" s="52" t="s">
        <v>1173</v>
      </c>
      <c r="G40" s="154"/>
      <c r="H40" s="149" t="s">
        <v>1229</v>
      </c>
      <c r="I40" s="66"/>
      <c r="J40" s="244"/>
      <c r="K40" s="178"/>
    </row>
    <row r="41" spans="1:12" ht="30.75" customHeight="1" x14ac:dyDescent="0.15">
      <c r="A41" s="225" t="s">
        <v>530</v>
      </c>
      <c r="B41" s="225"/>
      <c r="C41" s="225"/>
      <c r="D41" s="225"/>
      <c r="E41" s="225"/>
      <c r="F41" s="225"/>
      <c r="G41" s="225"/>
      <c r="H41" s="225"/>
      <c r="I41" s="225"/>
      <c r="J41" s="225"/>
      <c r="K41" s="220"/>
      <c r="L41" s="167"/>
    </row>
    <row r="42" spans="1:12" ht="30.75" customHeight="1" x14ac:dyDescent="0.15">
      <c r="A42" s="220"/>
      <c r="B42" s="220"/>
      <c r="C42" s="220"/>
      <c r="D42" s="220"/>
      <c r="E42" s="220"/>
      <c r="F42" s="220"/>
      <c r="G42" s="220"/>
      <c r="H42" s="220"/>
      <c r="I42" s="220"/>
      <c r="J42" s="220"/>
      <c r="K42" s="220"/>
      <c r="L42" s="167"/>
    </row>
    <row r="43" spans="1:12" ht="30.75" customHeight="1" x14ac:dyDescent="0.15">
      <c r="A43" s="221"/>
      <c r="B43" s="221"/>
      <c r="C43" s="167"/>
      <c r="D43" s="167"/>
      <c r="E43" s="167"/>
      <c r="F43" s="167"/>
      <c r="G43" s="167"/>
      <c r="H43" s="167"/>
      <c r="I43" s="182"/>
      <c r="J43" s="221"/>
      <c r="K43" s="178"/>
      <c r="L43" s="167"/>
    </row>
    <row r="44" spans="1:12" ht="30.75" customHeight="1" x14ac:dyDescent="0.15">
      <c r="A44" s="221"/>
      <c r="B44" s="221"/>
      <c r="C44" s="167"/>
      <c r="D44" s="167"/>
      <c r="E44" s="167"/>
      <c r="F44" s="167"/>
      <c r="G44" s="167"/>
      <c r="H44" s="167"/>
      <c r="I44" s="182"/>
      <c r="J44" s="221"/>
      <c r="K44" s="178"/>
      <c r="L44" s="167"/>
    </row>
    <row r="45" spans="1:12" ht="30.75" customHeight="1" x14ac:dyDescent="0.15">
      <c r="A45" s="221"/>
      <c r="B45" s="221"/>
      <c r="C45" s="167"/>
      <c r="D45" s="167"/>
      <c r="E45" s="167"/>
      <c r="F45" s="167"/>
      <c r="G45" s="167"/>
      <c r="H45" s="167"/>
      <c r="I45" s="182"/>
      <c r="J45" s="221"/>
      <c r="K45" s="178"/>
      <c r="L45" s="167"/>
    </row>
    <row r="46" spans="1:12" ht="30.75" customHeight="1" x14ac:dyDescent="0.15">
      <c r="A46" s="221"/>
      <c r="B46" s="221"/>
      <c r="C46" s="167"/>
      <c r="D46" s="167"/>
      <c r="E46" s="167"/>
      <c r="F46" s="167"/>
      <c r="G46" s="167"/>
      <c r="H46" s="167"/>
      <c r="I46" s="182"/>
      <c r="J46" s="221"/>
      <c r="K46" s="178"/>
      <c r="L46" s="167"/>
    </row>
  </sheetData>
  <mergeCells count="38">
    <mergeCell ref="D16:D21"/>
    <mergeCell ref="E16:E21"/>
    <mergeCell ref="F16:F17"/>
    <mergeCell ref="F18:F19"/>
    <mergeCell ref="F20:F21"/>
    <mergeCell ref="J35:J40"/>
    <mergeCell ref="D22:D24"/>
    <mergeCell ref="E22:F22"/>
    <mergeCell ref="E23:F23"/>
    <mergeCell ref="E24:F24"/>
    <mergeCell ref="J22:J24"/>
    <mergeCell ref="D34:F34"/>
    <mergeCell ref="J31:J33"/>
    <mergeCell ref="D35:E40"/>
    <mergeCell ref="F29:H29"/>
    <mergeCell ref="F30:H30"/>
    <mergeCell ref="D4:D9"/>
    <mergeCell ref="D10:D15"/>
    <mergeCell ref="E10:E15"/>
    <mergeCell ref="F10:F11"/>
    <mergeCell ref="F12:F13"/>
    <mergeCell ref="F14:F15"/>
    <mergeCell ref="I2:I3"/>
    <mergeCell ref="A41:J41"/>
    <mergeCell ref="J2:J3"/>
    <mergeCell ref="D27:E28"/>
    <mergeCell ref="D29:E30"/>
    <mergeCell ref="F25:H25"/>
    <mergeCell ref="F31:H31"/>
    <mergeCell ref="D25:E26"/>
    <mergeCell ref="F26:H26"/>
    <mergeCell ref="F27:H27"/>
    <mergeCell ref="F28:H28"/>
    <mergeCell ref="D31:E31"/>
    <mergeCell ref="D32:E33"/>
    <mergeCell ref="A2:B2"/>
    <mergeCell ref="C2:C3"/>
    <mergeCell ref="D2:H3"/>
  </mergeCells>
  <phoneticPr fontId="5"/>
  <pageMargins left="0.70866141732283472" right="0.70866141732283472" top="0.74803149606299213" bottom="0.74803149606299213" header="0.31496062992125984" footer="0.31496062992125984"/>
  <pageSetup paperSize="9"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9"/>
  <sheetViews>
    <sheetView view="pageBreakPreview" zoomScale="50" zoomScaleNormal="75" zoomScaleSheetLayoutView="50" workbookViewId="0">
      <selection activeCell="H2" sqref="H2:H3"/>
    </sheetView>
  </sheetViews>
  <sheetFormatPr defaultRowHeight="30.75" customHeight="1" x14ac:dyDescent="0.15"/>
  <cols>
    <col min="1" max="2" width="15.75" style="1" customWidth="1"/>
    <col min="3" max="3" width="71.875" bestFit="1" customWidth="1"/>
    <col min="4" max="4" width="45" bestFit="1" customWidth="1"/>
    <col min="5" max="5" width="32.75" bestFit="1" customWidth="1"/>
    <col min="6" max="6" width="42.125" customWidth="1"/>
    <col min="7" max="7" width="30.875" customWidth="1"/>
    <col min="8" max="8" width="16.25" style="9" customWidth="1"/>
    <col min="9" max="9" width="14.375" style="1" bestFit="1" customWidth="1"/>
    <col min="10" max="10" width="2.5" style="13" customWidth="1"/>
  </cols>
  <sheetData>
    <row r="1" spans="1:11" ht="39.75" customHeight="1" x14ac:dyDescent="0.15">
      <c r="A1" s="36" t="s">
        <v>151</v>
      </c>
      <c r="B1" s="40"/>
      <c r="C1" s="29"/>
      <c r="D1" s="29"/>
      <c r="E1" s="29"/>
      <c r="F1" s="29"/>
      <c r="G1" s="29"/>
      <c r="H1" s="39"/>
      <c r="I1" s="30"/>
    </row>
    <row r="2" spans="1:11" ht="39.75" customHeight="1" x14ac:dyDescent="0.15">
      <c r="A2" s="261" t="s">
        <v>2</v>
      </c>
      <c r="B2" s="261"/>
      <c r="C2" s="262" t="s">
        <v>3</v>
      </c>
      <c r="D2" s="262" t="s">
        <v>4</v>
      </c>
      <c r="E2" s="262"/>
      <c r="F2" s="262"/>
      <c r="G2" s="262"/>
      <c r="H2" s="265" t="s">
        <v>7</v>
      </c>
      <c r="I2" s="262" t="s">
        <v>8</v>
      </c>
    </row>
    <row r="3" spans="1:11" ht="39.75" customHeight="1" x14ac:dyDescent="0.15">
      <c r="A3" s="46" t="s">
        <v>0</v>
      </c>
      <c r="B3" s="46" t="s">
        <v>1</v>
      </c>
      <c r="C3" s="262"/>
      <c r="D3" s="262"/>
      <c r="E3" s="262"/>
      <c r="F3" s="262"/>
      <c r="G3" s="262"/>
      <c r="H3" s="266"/>
      <c r="I3" s="262"/>
    </row>
    <row r="4" spans="1:11" ht="59.25" customHeight="1" x14ac:dyDescent="0.15">
      <c r="A4" s="42" t="s">
        <v>689</v>
      </c>
      <c r="B4" s="42">
        <v>1121</v>
      </c>
      <c r="C4" s="37" t="s">
        <v>144</v>
      </c>
      <c r="D4" s="258" t="s">
        <v>237</v>
      </c>
      <c r="E4" s="259" t="s">
        <v>242</v>
      </c>
      <c r="F4" s="263"/>
      <c r="G4" s="263"/>
      <c r="H4" s="38">
        <v>823</v>
      </c>
      <c r="I4" s="45" t="s">
        <v>9</v>
      </c>
    </row>
    <row r="5" spans="1:11" ht="59.25" customHeight="1" x14ac:dyDescent="0.15">
      <c r="A5" s="42" t="s">
        <v>689</v>
      </c>
      <c r="B5" s="42">
        <v>2121</v>
      </c>
      <c r="C5" s="37" t="s">
        <v>91</v>
      </c>
      <c r="D5" s="258"/>
      <c r="E5" s="260"/>
      <c r="F5" s="264" t="s">
        <v>243</v>
      </c>
      <c r="G5" s="264"/>
      <c r="H5" s="38">
        <v>27</v>
      </c>
      <c r="I5" s="45" t="s">
        <v>10</v>
      </c>
      <c r="K5" s="9"/>
    </row>
    <row r="6" spans="1:11" ht="59.25" customHeight="1" x14ac:dyDescent="0.15">
      <c r="A6" s="42" t="s">
        <v>689</v>
      </c>
      <c r="B6" s="42">
        <v>1221</v>
      </c>
      <c r="C6" s="37" t="s">
        <v>690</v>
      </c>
      <c r="D6" s="258"/>
      <c r="E6" s="259" t="s">
        <v>250</v>
      </c>
      <c r="F6" s="263"/>
      <c r="G6" s="263"/>
      <c r="H6" s="38">
        <v>1644</v>
      </c>
      <c r="I6" s="45" t="s">
        <v>9</v>
      </c>
    </row>
    <row r="7" spans="1:11" ht="59.25" customHeight="1" x14ac:dyDescent="0.15">
      <c r="A7" s="42" t="s">
        <v>689</v>
      </c>
      <c r="B7" s="42">
        <v>2221</v>
      </c>
      <c r="C7" s="37" t="s">
        <v>691</v>
      </c>
      <c r="D7" s="258"/>
      <c r="E7" s="260"/>
      <c r="F7" s="263" t="s">
        <v>244</v>
      </c>
      <c r="G7" s="263"/>
      <c r="H7" s="38">
        <v>54</v>
      </c>
      <c r="I7" s="45" t="s">
        <v>10</v>
      </c>
      <c r="K7" s="9"/>
    </row>
    <row r="8" spans="1:11" ht="59.25" customHeight="1" x14ac:dyDescent="0.15">
      <c r="A8" s="42" t="s">
        <v>689</v>
      </c>
      <c r="B8" s="42">
        <v>1331</v>
      </c>
      <c r="C8" s="37" t="s">
        <v>692</v>
      </c>
      <c r="D8" s="258"/>
      <c r="E8" s="259" t="s">
        <v>251</v>
      </c>
      <c r="F8" s="263"/>
      <c r="G8" s="263"/>
      <c r="H8" s="38">
        <v>2609</v>
      </c>
      <c r="I8" s="45" t="s">
        <v>9</v>
      </c>
    </row>
    <row r="9" spans="1:11" ht="59.25" customHeight="1" x14ac:dyDescent="0.15">
      <c r="A9" s="42" t="s">
        <v>470</v>
      </c>
      <c r="B9" s="42">
        <v>2331</v>
      </c>
      <c r="C9" s="37" t="s">
        <v>693</v>
      </c>
      <c r="D9" s="258"/>
      <c r="E9" s="260"/>
      <c r="F9" s="263" t="s">
        <v>245</v>
      </c>
      <c r="G9" s="263"/>
      <c r="H9" s="38">
        <v>86</v>
      </c>
      <c r="I9" s="45" t="s">
        <v>10</v>
      </c>
      <c r="K9" s="9"/>
    </row>
  </sheetData>
  <mergeCells count="15">
    <mergeCell ref="I2:I3"/>
    <mergeCell ref="F4:G4"/>
    <mergeCell ref="F9:G9"/>
    <mergeCell ref="F8:G8"/>
    <mergeCell ref="H2:H3"/>
    <mergeCell ref="D4:D9"/>
    <mergeCell ref="E4:E5"/>
    <mergeCell ref="E6:E7"/>
    <mergeCell ref="E8:E9"/>
    <mergeCell ref="A2:B2"/>
    <mergeCell ref="C2:C3"/>
    <mergeCell ref="D2:G3"/>
    <mergeCell ref="F7:G7"/>
    <mergeCell ref="F6:G6"/>
    <mergeCell ref="F5:G5"/>
  </mergeCells>
  <phoneticPr fontId="3"/>
  <pageMargins left="0.70866141732283472" right="0.70866141732283472" top="0.74803149606299213" bottom="0.74803149606299213" header="0.31496062992125984" footer="0.31496062992125984"/>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M54"/>
  <sheetViews>
    <sheetView view="pageBreakPreview" zoomScale="80" zoomScaleNormal="80" zoomScaleSheetLayoutView="80" workbookViewId="0">
      <selection activeCell="A4" sqref="A4"/>
    </sheetView>
  </sheetViews>
  <sheetFormatPr defaultRowHeight="13.5" x14ac:dyDescent="0.15"/>
  <cols>
    <col min="1" max="1" width="8.5" customWidth="1"/>
    <col min="2" max="2" width="7.875" customWidth="1"/>
    <col min="3" max="3" width="38.625" customWidth="1"/>
    <col min="4" max="4" width="11" customWidth="1"/>
    <col min="6" max="6" width="15" customWidth="1"/>
    <col min="7" max="7" width="17.875" customWidth="1"/>
    <col min="8" max="8" width="17.375" customWidth="1"/>
    <col min="9" max="9" width="16.125" customWidth="1"/>
    <col min="10" max="10" width="11.875" customWidth="1"/>
    <col min="11" max="11" width="12" customWidth="1"/>
  </cols>
  <sheetData>
    <row r="1" spans="1:12" ht="30" customHeight="1" x14ac:dyDescent="0.15">
      <c r="A1" s="25" t="s">
        <v>82</v>
      </c>
      <c r="B1" s="26"/>
      <c r="C1" s="27"/>
      <c r="D1" s="27"/>
      <c r="E1" s="27"/>
      <c r="F1" s="27"/>
      <c r="G1" s="27"/>
      <c r="H1" s="27"/>
      <c r="I1" s="27"/>
      <c r="J1" s="28"/>
      <c r="K1" s="26"/>
    </row>
    <row r="2" spans="1:12" ht="25.5" customHeight="1" x14ac:dyDescent="0.15">
      <c r="A2" s="267" t="s">
        <v>2</v>
      </c>
      <c r="B2" s="267"/>
      <c r="C2" s="268" t="s">
        <v>3</v>
      </c>
      <c r="D2" s="267" t="s">
        <v>4</v>
      </c>
      <c r="E2" s="267"/>
      <c r="F2" s="267"/>
      <c r="G2" s="267"/>
      <c r="H2" s="267"/>
      <c r="I2" s="267"/>
      <c r="J2" s="290" t="s">
        <v>7</v>
      </c>
      <c r="K2" s="267" t="s">
        <v>8</v>
      </c>
    </row>
    <row r="3" spans="1:12" ht="25.5" customHeight="1" x14ac:dyDescent="0.15">
      <c r="A3" s="2" t="s">
        <v>0</v>
      </c>
      <c r="B3" s="2" t="s">
        <v>1</v>
      </c>
      <c r="C3" s="269"/>
      <c r="D3" s="267"/>
      <c r="E3" s="267"/>
      <c r="F3" s="267"/>
      <c r="G3" s="267"/>
      <c r="H3" s="267"/>
      <c r="I3" s="267"/>
      <c r="J3" s="290"/>
      <c r="K3" s="267"/>
    </row>
    <row r="4" spans="1:12" ht="27.75" customHeight="1" x14ac:dyDescent="0.15">
      <c r="A4" s="5" t="s">
        <v>71</v>
      </c>
      <c r="B4" s="5">
        <v>1111</v>
      </c>
      <c r="C4" s="3" t="s">
        <v>96</v>
      </c>
      <c r="D4" s="294" t="s">
        <v>83</v>
      </c>
      <c r="E4" s="295"/>
      <c r="F4" s="272" t="s">
        <v>30</v>
      </c>
      <c r="G4" s="273"/>
      <c r="H4" s="300" t="s">
        <v>69</v>
      </c>
      <c r="I4" s="271"/>
      <c r="J4" s="16">
        <v>1317</v>
      </c>
      <c r="K4" s="4" t="s">
        <v>9</v>
      </c>
    </row>
    <row r="5" spans="1:12" ht="27.75" customHeight="1" x14ac:dyDescent="0.15">
      <c r="A5" s="5" t="s">
        <v>71</v>
      </c>
      <c r="B5" s="5">
        <v>1112</v>
      </c>
      <c r="C5" s="3" t="s">
        <v>97</v>
      </c>
      <c r="D5" s="296"/>
      <c r="E5" s="297"/>
      <c r="F5" s="274"/>
      <c r="G5" s="275"/>
      <c r="H5" s="270" t="s">
        <v>77</v>
      </c>
      <c r="I5" s="271"/>
      <c r="J5" s="16">
        <v>43</v>
      </c>
      <c r="K5" s="4" t="s">
        <v>10</v>
      </c>
    </row>
    <row r="6" spans="1:12" ht="27.75" customHeight="1" x14ac:dyDescent="0.15">
      <c r="A6" s="5" t="s">
        <v>71</v>
      </c>
      <c r="B6" s="5">
        <v>1121</v>
      </c>
      <c r="C6" s="3" t="s">
        <v>98</v>
      </c>
      <c r="D6" s="296"/>
      <c r="E6" s="297"/>
      <c r="F6" s="272" t="s">
        <v>31</v>
      </c>
      <c r="G6" s="273"/>
      <c r="H6" s="300" t="s">
        <v>79</v>
      </c>
      <c r="I6" s="271"/>
      <c r="J6" s="16">
        <v>2701</v>
      </c>
      <c r="K6" s="4" t="s">
        <v>9</v>
      </c>
    </row>
    <row r="7" spans="1:12" ht="27.75" customHeight="1" x14ac:dyDescent="0.15">
      <c r="A7" s="5" t="s">
        <v>71</v>
      </c>
      <c r="B7" s="5">
        <v>1122</v>
      </c>
      <c r="C7" s="3" t="s">
        <v>99</v>
      </c>
      <c r="D7" s="296"/>
      <c r="E7" s="297"/>
      <c r="F7" s="274"/>
      <c r="G7" s="275"/>
      <c r="H7" s="270" t="s">
        <v>81</v>
      </c>
      <c r="I7" s="271"/>
      <c r="J7" s="16">
        <v>89</v>
      </c>
      <c r="K7" s="4" t="s">
        <v>10</v>
      </c>
    </row>
    <row r="8" spans="1:12" ht="27.75" customHeight="1" x14ac:dyDescent="0.15">
      <c r="A8" s="20" t="s">
        <v>71</v>
      </c>
      <c r="B8" s="20">
        <v>1113</v>
      </c>
      <c r="C8" s="21" t="s">
        <v>100</v>
      </c>
      <c r="D8" s="296"/>
      <c r="E8" s="297"/>
      <c r="F8" s="303" t="s">
        <v>25</v>
      </c>
      <c r="G8" s="293"/>
      <c r="H8" s="291" t="s">
        <v>72</v>
      </c>
      <c r="I8" s="293"/>
      <c r="J8" s="22">
        <v>0</v>
      </c>
      <c r="K8" s="301" t="s">
        <v>11</v>
      </c>
      <c r="L8" s="13"/>
    </row>
    <row r="9" spans="1:12" ht="27.75" customHeight="1" x14ac:dyDescent="0.15">
      <c r="A9" s="20" t="s">
        <v>71</v>
      </c>
      <c r="B9" s="20">
        <v>1123</v>
      </c>
      <c r="C9" s="21" t="s">
        <v>101</v>
      </c>
      <c r="D9" s="298"/>
      <c r="E9" s="299"/>
      <c r="F9" s="303" t="s">
        <v>27</v>
      </c>
      <c r="G9" s="293"/>
      <c r="H9" s="291" t="s">
        <v>72</v>
      </c>
      <c r="I9" s="293"/>
      <c r="J9" s="22">
        <v>0</v>
      </c>
      <c r="K9" s="302"/>
      <c r="L9" s="13"/>
    </row>
    <row r="10" spans="1:12" ht="27.75" customHeight="1" x14ac:dyDescent="0.15">
      <c r="A10" s="5" t="s">
        <v>71</v>
      </c>
      <c r="B10" s="5">
        <v>8110</v>
      </c>
      <c r="C10" s="3" t="s">
        <v>102</v>
      </c>
      <c r="D10" s="294" t="s">
        <v>28</v>
      </c>
      <c r="E10" s="304"/>
      <c r="F10" s="295"/>
      <c r="G10" s="307" t="s">
        <v>29</v>
      </c>
      <c r="H10" s="308"/>
      <c r="I10" s="309"/>
      <c r="J10" s="17"/>
      <c r="K10" s="4" t="s">
        <v>9</v>
      </c>
    </row>
    <row r="11" spans="1:12" ht="27.75" customHeight="1" x14ac:dyDescent="0.15">
      <c r="A11" s="5" t="s">
        <v>71</v>
      </c>
      <c r="B11" s="5">
        <v>8111</v>
      </c>
      <c r="C11" s="3" t="s">
        <v>103</v>
      </c>
      <c r="D11" s="296"/>
      <c r="E11" s="305"/>
      <c r="F11" s="297"/>
      <c r="G11" s="307" t="s">
        <v>29</v>
      </c>
      <c r="H11" s="308"/>
      <c r="I11" s="309"/>
      <c r="J11" s="17"/>
      <c r="K11" s="4" t="s">
        <v>10</v>
      </c>
    </row>
    <row r="12" spans="1:12" ht="27.75" customHeight="1" x14ac:dyDescent="0.15">
      <c r="A12" s="20" t="s">
        <v>71</v>
      </c>
      <c r="B12" s="20">
        <v>8112</v>
      </c>
      <c r="C12" s="21" t="s">
        <v>104</v>
      </c>
      <c r="D12" s="298"/>
      <c r="E12" s="306"/>
      <c r="F12" s="299"/>
      <c r="G12" s="291" t="s">
        <v>29</v>
      </c>
      <c r="H12" s="292"/>
      <c r="I12" s="293"/>
      <c r="J12" s="22" t="s">
        <v>73</v>
      </c>
      <c r="K12" s="20" t="s">
        <v>14</v>
      </c>
      <c r="L12" s="13"/>
    </row>
    <row r="13" spans="1:12" ht="27.75" customHeight="1" x14ac:dyDescent="0.15">
      <c r="A13" s="5" t="s">
        <v>71</v>
      </c>
      <c r="B13" s="5">
        <v>6109</v>
      </c>
      <c r="C13" s="3" t="s">
        <v>105</v>
      </c>
      <c r="D13" s="6" t="s">
        <v>59</v>
      </c>
      <c r="E13" s="10"/>
      <c r="F13" s="10"/>
      <c r="G13" s="10"/>
      <c r="H13" s="10"/>
      <c r="I13" s="7" t="s">
        <v>60</v>
      </c>
      <c r="J13" s="8">
        <v>240</v>
      </c>
      <c r="K13" s="315" t="s">
        <v>9</v>
      </c>
    </row>
    <row r="14" spans="1:12" ht="27.75" customHeight="1" x14ac:dyDescent="0.15">
      <c r="A14" s="5" t="s">
        <v>71</v>
      </c>
      <c r="B14" s="5">
        <v>6105</v>
      </c>
      <c r="C14" s="3" t="s">
        <v>106</v>
      </c>
      <c r="D14" s="276" t="s">
        <v>84</v>
      </c>
      <c r="E14" s="318"/>
      <c r="F14" s="319"/>
      <c r="G14" s="6" t="s">
        <v>32</v>
      </c>
      <c r="H14" s="10"/>
      <c r="I14" s="7" t="s">
        <v>61</v>
      </c>
      <c r="J14" s="8">
        <v>-376</v>
      </c>
      <c r="K14" s="316"/>
    </row>
    <row r="15" spans="1:12" ht="27.75" customHeight="1" x14ac:dyDescent="0.15">
      <c r="A15" s="5" t="s">
        <v>71</v>
      </c>
      <c r="B15" s="5">
        <v>6106</v>
      </c>
      <c r="C15" s="3" t="s">
        <v>107</v>
      </c>
      <c r="D15" s="320"/>
      <c r="E15" s="321"/>
      <c r="F15" s="322"/>
      <c r="G15" s="6" t="s">
        <v>44</v>
      </c>
      <c r="H15" s="10"/>
      <c r="I15" s="7" t="s">
        <v>62</v>
      </c>
      <c r="J15" s="8">
        <v>-752</v>
      </c>
      <c r="K15" s="316"/>
    </row>
    <row r="16" spans="1:12" ht="27.75" customHeight="1" x14ac:dyDescent="0.15">
      <c r="A16" s="5" t="s">
        <v>71</v>
      </c>
      <c r="B16" s="5">
        <v>5010</v>
      </c>
      <c r="C16" s="3" t="s">
        <v>108</v>
      </c>
      <c r="D16" s="6" t="s">
        <v>54</v>
      </c>
      <c r="E16" s="10"/>
      <c r="F16" s="10"/>
      <c r="G16" s="10"/>
      <c r="H16" s="10"/>
      <c r="I16" s="7" t="s">
        <v>58</v>
      </c>
      <c r="J16" s="8">
        <v>100</v>
      </c>
      <c r="K16" s="316"/>
    </row>
    <row r="17" spans="1:11" ht="27.75" customHeight="1" x14ac:dyDescent="0.15">
      <c r="A17" s="5" t="s">
        <v>71</v>
      </c>
      <c r="B17" s="5">
        <v>5002</v>
      </c>
      <c r="C17" s="3" t="s">
        <v>109</v>
      </c>
      <c r="D17" s="6" t="s">
        <v>55</v>
      </c>
      <c r="E17" s="10"/>
      <c r="F17" s="10"/>
      <c r="G17" s="10"/>
      <c r="H17" s="10"/>
      <c r="I17" s="7" t="s">
        <v>63</v>
      </c>
      <c r="J17" s="8">
        <v>225</v>
      </c>
      <c r="K17" s="316"/>
    </row>
    <row r="18" spans="1:11" ht="27.75" customHeight="1" x14ac:dyDescent="0.15">
      <c r="A18" s="5" t="s">
        <v>71</v>
      </c>
      <c r="B18" s="5">
        <v>5003</v>
      </c>
      <c r="C18" s="3" t="s">
        <v>110</v>
      </c>
      <c r="D18" s="6" t="s">
        <v>56</v>
      </c>
      <c r="E18" s="10"/>
      <c r="F18" s="10"/>
      <c r="G18" s="10"/>
      <c r="H18" s="10"/>
      <c r="I18" s="7" t="s">
        <v>64</v>
      </c>
      <c r="J18" s="8">
        <v>150</v>
      </c>
      <c r="K18" s="316"/>
    </row>
    <row r="19" spans="1:11" ht="27.75" customHeight="1" x14ac:dyDescent="0.15">
      <c r="A19" s="5" t="s">
        <v>71</v>
      </c>
      <c r="B19" s="5">
        <v>5004</v>
      </c>
      <c r="C19" s="3" t="s">
        <v>111</v>
      </c>
      <c r="D19" s="6" t="s">
        <v>33</v>
      </c>
      <c r="E19" s="10"/>
      <c r="F19" s="10"/>
      <c r="G19" s="10"/>
      <c r="H19" s="10"/>
      <c r="I19" s="7" t="s">
        <v>64</v>
      </c>
      <c r="J19" s="8">
        <v>150</v>
      </c>
      <c r="K19" s="316"/>
    </row>
    <row r="20" spans="1:11" ht="27.75" customHeight="1" x14ac:dyDescent="0.15">
      <c r="A20" s="5" t="s">
        <v>71</v>
      </c>
      <c r="B20" s="5">
        <v>5006</v>
      </c>
      <c r="C20" s="3" t="s">
        <v>112</v>
      </c>
      <c r="D20" s="284" t="s">
        <v>34</v>
      </c>
      <c r="E20" s="276" t="s">
        <v>35</v>
      </c>
      <c r="F20" s="277"/>
      <c r="G20" s="282" t="s">
        <v>37</v>
      </c>
      <c r="H20" s="283"/>
      <c r="I20" s="11" t="s">
        <v>51</v>
      </c>
      <c r="J20" s="8">
        <v>480</v>
      </c>
      <c r="K20" s="316"/>
    </row>
    <row r="21" spans="1:11" ht="27.75" customHeight="1" x14ac:dyDescent="0.15">
      <c r="A21" s="5" t="s">
        <v>71</v>
      </c>
      <c r="B21" s="5">
        <v>5007</v>
      </c>
      <c r="C21" s="3" t="s">
        <v>113</v>
      </c>
      <c r="D21" s="323"/>
      <c r="E21" s="278"/>
      <c r="F21" s="279"/>
      <c r="G21" s="282" t="s">
        <v>38</v>
      </c>
      <c r="H21" s="283"/>
      <c r="I21" s="11" t="s">
        <v>51</v>
      </c>
      <c r="J21" s="8">
        <v>480</v>
      </c>
      <c r="K21" s="316"/>
    </row>
    <row r="22" spans="1:11" ht="27.75" customHeight="1" x14ac:dyDescent="0.15">
      <c r="A22" s="5" t="s">
        <v>71</v>
      </c>
      <c r="B22" s="5">
        <v>5008</v>
      </c>
      <c r="C22" s="3" t="s">
        <v>114</v>
      </c>
      <c r="D22" s="323"/>
      <c r="E22" s="280"/>
      <c r="F22" s="281"/>
      <c r="G22" s="282" t="s">
        <v>39</v>
      </c>
      <c r="H22" s="283"/>
      <c r="I22" s="11" t="s">
        <v>51</v>
      </c>
      <c r="J22" s="8">
        <v>480</v>
      </c>
      <c r="K22" s="316"/>
    </row>
    <row r="23" spans="1:11" ht="27.75" customHeight="1" x14ac:dyDescent="0.15">
      <c r="A23" s="5" t="s">
        <v>71</v>
      </c>
      <c r="B23" s="5">
        <v>5009</v>
      </c>
      <c r="C23" s="3" t="s">
        <v>115</v>
      </c>
      <c r="D23" s="285"/>
      <c r="E23" s="286" t="s">
        <v>36</v>
      </c>
      <c r="F23" s="287"/>
      <c r="G23" s="288" t="s">
        <v>52</v>
      </c>
      <c r="H23" s="289"/>
      <c r="I23" s="11" t="s">
        <v>53</v>
      </c>
      <c r="J23" s="8">
        <v>700</v>
      </c>
      <c r="K23" s="316"/>
    </row>
    <row r="24" spans="1:11" ht="27.75" customHeight="1" x14ac:dyDescent="0.15">
      <c r="A24" s="5" t="s">
        <v>71</v>
      </c>
      <c r="B24" s="5">
        <v>5005</v>
      </c>
      <c r="C24" s="3" t="s">
        <v>116</v>
      </c>
      <c r="D24" s="6" t="s">
        <v>139</v>
      </c>
      <c r="E24" s="10"/>
      <c r="F24" s="10"/>
      <c r="G24" s="10"/>
      <c r="H24" s="10"/>
      <c r="I24" s="11" t="s">
        <v>57</v>
      </c>
      <c r="J24" s="8">
        <v>120</v>
      </c>
      <c r="K24" s="316"/>
    </row>
    <row r="25" spans="1:11" ht="27.75" customHeight="1" x14ac:dyDescent="0.15">
      <c r="A25" s="5" t="s">
        <v>71</v>
      </c>
      <c r="B25" s="5">
        <v>6107</v>
      </c>
      <c r="C25" s="3" t="s">
        <v>117</v>
      </c>
      <c r="D25" s="276" t="s">
        <v>40</v>
      </c>
      <c r="E25" s="277"/>
      <c r="F25" s="284" t="s">
        <v>42</v>
      </c>
      <c r="G25" s="3" t="s">
        <v>32</v>
      </c>
      <c r="H25" s="12"/>
      <c r="I25" s="11" t="s">
        <v>45</v>
      </c>
      <c r="J25" s="8">
        <v>72</v>
      </c>
      <c r="K25" s="316"/>
    </row>
    <row r="26" spans="1:11" ht="27.75" customHeight="1" x14ac:dyDescent="0.15">
      <c r="A26" s="5" t="s">
        <v>71</v>
      </c>
      <c r="B26" s="5">
        <v>6108</v>
      </c>
      <c r="C26" s="3" t="s">
        <v>118</v>
      </c>
      <c r="D26" s="278"/>
      <c r="E26" s="279"/>
      <c r="F26" s="285"/>
      <c r="G26" s="3" t="s">
        <v>44</v>
      </c>
      <c r="H26" s="12"/>
      <c r="I26" s="11" t="s">
        <v>46</v>
      </c>
      <c r="J26" s="8">
        <v>144</v>
      </c>
      <c r="K26" s="316"/>
    </row>
    <row r="27" spans="1:11" ht="27.75" customHeight="1" x14ac:dyDescent="0.15">
      <c r="A27" s="5" t="s">
        <v>71</v>
      </c>
      <c r="B27" s="5">
        <v>6101</v>
      </c>
      <c r="C27" s="3" t="s">
        <v>119</v>
      </c>
      <c r="D27" s="278"/>
      <c r="E27" s="279"/>
      <c r="F27" s="284" t="s">
        <v>41</v>
      </c>
      <c r="G27" s="3" t="s">
        <v>32</v>
      </c>
      <c r="H27" s="12"/>
      <c r="I27" s="11" t="s">
        <v>47</v>
      </c>
      <c r="J27" s="8">
        <v>48</v>
      </c>
      <c r="K27" s="316"/>
    </row>
    <row r="28" spans="1:11" ht="27.75" customHeight="1" x14ac:dyDescent="0.15">
      <c r="A28" s="5" t="s">
        <v>71</v>
      </c>
      <c r="B28" s="5">
        <v>6102</v>
      </c>
      <c r="C28" s="3" t="s">
        <v>120</v>
      </c>
      <c r="D28" s="278"/>
      <c r="E28" s="279"/>
      <c r="F28" s="285"/>
      <c r="G28" s="3" t="s">
        <v>44</v>
      </c>
      <c r="H28" s="12"/>
      <c r="I28" s="11" t="s">
        <v>48</v>
      </c>
      <c r="J28" s="8">
        <v>96</v>
      </c>
      <c r="K28" s="316"/>
    </row>
    <row r="29" spans="1:11" ht="27.75" customHeight="1" x14ac:dyDescent="0.15">
      <c r="A29" s="5" t="s">
        <v>71</v>
      </c>
      <c r="B29" s="5">
        <v>6103</v>
      </c>
      <c r="C29" s="3" t="s">
        <v>121</v>
      </c>
      <c r="D29" s="278"/>
      <c r="E29" s="279"/>
      <c r="F29" s="284" t="s">
        <v>43</v>
      </c>
      <c r="G29" s="3" t="s">
        <v>32</v>
      </c>
      <c r="H29" s="12"/>
      <c r="I29" s="11" t="s">
        <v>49</v>
      </c>
      <c r="J29" s="8">
        <v>24</v>
      </c>
      <c r="K29" s="316"/>
    </row>
    <row r="30" spans="1:11" ht="27.75" customHeight="1" x14ac:dyDescent="0.15">
      <c r="A30" s="5" t="s">
        <v>71</v>
      </c>
      <c r="B30" s="5">
        <v>6104</v>
      </c>
      <c r="C30" s="3" t="s">
        <v>122</v>
      </c>
      <c r="D30" s="280"/>
      <c r="E30" s="281"/>
      <c r="F30" s="285"/>
      <c r="G30" s="3" t="s">
        <v>44</v>
      </c>
      <c r="H30" s="12"/>
      <c r="I30" s="11" t="s">
        <v>47</v>
      </c>
      <c r="J30" s="8">
        <v>48</v>
      </c>
      <c r="K30" s="316"/>
    </row>
    <row r="31" spans="1:11" ht="27.75" customHeight="1" x14ac:dyDescent="0.15">
      <c r="A31" s="5" t="s">
        <v>71</v>
      </c>
      <c r="B31" s="5">
        <v>6110</v>
      </c>
      <c r="C31" s="3" t="s">
        <v>123</v>
      </c>
      <c r="D31" s="276" t="s">
        <v>50</v>
      </c>
      <c r="E31" s="277"/>
      <c r="F31" s="3" t="s">
        <v>65</v>
      </c>
      <c r="G31" s="3"/>
      <c r="H31" s="3"/>
      <c r="I31" s="3"/>
      <c r="J31" s="8"/>
      <c r="K31" s="316"/>
    </row>
    <row r="32" spans="1:11" ht="27.75" customHeight="1" x14ac:dyDescent="0.15">
      <c r="A32" s="5" t="s">
        <v>71</v>
      </c>
      <c r="B32" s="5">
        <v>6111</v>
      </c>
      <c r="C32" s="3" t="s">
        <v>124</v>
      </c>
      <c r="D32" s="278"/>
      <c r="E32" s="279"/>
      <c r="F32" s="3" t="s">
        <v>66</v>
      </c>
      <c r="G32" s="3"/>
      <c r="H32" s="3"/>
      <c r="I32" s="3"/>
      <c r="J32" s="8"/>
      <c r="K32" s="316"/>
    </row>
    <row r="33" spans="1:12" ht="27.75" customHeight="1" x14ac:dyDescent="0.15">
      <c r="A33" s="5" t="s">
        <v>71</v>
      </c>
      <c r="B33" s="5">
        <v>6113</v>
      </c>
      <c r="C33" s="3" t="s">
        <v>125</v>
      </c>
      <c r="D33" s="278"/>
      <c r="E33" s="279"/>
      <c r="F33" s="3" t="s">
        <v>67</v>
      </c>
      <c r="G33" s="3"/>
      <c r="H33" s="3"/>
      <c r="I33" s="3"/>
      <c r="J33" s="8"/>
      <c r="K33" s="316"/>
    </row>
    <row r="34" spans="1:12" ht="27.75" customHeight="1" x14ac:dyDescent="0.15">
      <c r="A34" s="5" t="s">
        <v>71</v>
      </c>
      <c r="B34" s="5">
        <v>6115</v>
      </c>
      <c r="C34" s="3" t="s">
        <v>126</v>
      </c>
      <c r="D34" s="280"/>
      <c r="E34" s="281"/>
      <c r="F34" s="3" t="s">
        <v>68</v>
      </c>
      <c r="G34" s="3"/>
      <c r="H34" s="3"/>
      <c r="I34" s="3"/>
      <c r="J34" s="8"/>
      <c r="K34" s="317"/>
    </row>
    <row r="36" spans="1:12" ht="21" customHeight="1" x14ac:dyDescent="0.15">
      <c r="A36" s="15" t="s">
        <v>75</v>
      </c>
    </row>
    <row r="37" spans="1:12" x14ac:dyDescent="0.15">
      <c r="A37" s="267" t="s">
        <v>2</v>
      </c>
      <c r="B37" s="267"/>
      <c r="C37" s="268" t="s">
        <v>3</v>
      </c>
      <c r="D37" s="267" t="s">
        <v>4</v>
      </c>
      <c r="E37" s="267"/>
      <c r="F37" s="267"/>
      <c r="G37" s="267"/>
      <c r="H37" s="267"/>
      <c r="I37" s="267"/>
      <c r="J37" s="290" t="s">
        <v>7</v>
      </c>
      <c r="K37" s="267" t="s">
        <v>8</v>
      </c>
    </row>
    <row r="38" spans="1:12" x14ac:dyDescent="0.15">
      <c r="A38" s="2" t="s">
        <v>0</v>
      </c>
      <c r="B38" s="2" t="s">
        <v>1</v>
      </c>
      <c r="C38" s="269"/>
      <c r="D38" s="267"/>
      <c r="E38" s="267"/>
      <c r="F38" s="267"/>
      <c r="G38" s="267"/>
      <c r="H38" s="267"/>
      <c r="I38" s="267"/>
      <c r="J38" s="290"/>
      <c r="K38" s="267"/>
    </row>
    <row r="39" spans="1:12" ht="27" customHeight="1" x14ac:dyDescent="0.15">
      <c r="A39" s="5" t="s">
        <v>71</v>
      </c>
      <c r="B39" s="24">
        <v>8001</v>
      </c>
      <c r="C39" s="3" t="s">
        <v>127</v>
      </c>
      <c r="D39" s="276" t="s">
        <v>83</v>
      </c>
      <c r="E39" s="277"/>
      <c r="F39" s="272" t="s">
        <v>24</v>
      </c>
      <c r="G39" s="273"/>
      <c r="H39" s="18" t="s">
        <v>76</v>
      </c>
      <c r="I39" s="312" t="s">
        <v>22</v>
      </c>
      <c r="J39" s="17">
        <v>922</v>
      </c>
      <c r="K39" s="4" t="s">
        <v>9</v>
      </c>
    </row>
    <row r="40" spans="1:12" ht="27" customHeight="1" x14ac:dyDescent="0.15">
      <c r="A40" s="5" t="s">
        <v>71</v>
      </c>
      <c r="B40" s="24">
        <v>8002</v>
      </c>
      <c r="C40" s="3" t="s">
        <v>128</v>
      </c>
      <c r="D40" s="278"/>
      <c r="E40" s="279"/>
      <c r="F40" s="274"/>
      <c r="G40" s="275"/>
      <c r="H40" s="19" t="s">
        <v>78</v>
      </c>
      <c r="I40" s="313"/>
      <c r="J40" s="17">
        <v>30</v>
      </c>
      <c r="K40" s="4" t="s">
        <v>10</v>
      </c>
    </row>
    <row r="41" spans="1:12" ht="27" customHeight="1" x14ac:dyDescent="0.15">
      <c r="A41" s="5" t="s">
        <v>71</v>
      </c>
      <c r="B41" s="24">
        <v>8011</v>
      </c>
      <c r="C41" s="3" t="s">
        <v>129</v>
      </c>
      <c r="D41" s="278"/>
      <c r="E41" s="279"/>
      <c r="F41" s="272" t="s">
        <v>26</v>
      </c>
      <c r="G41" s="273"/>
      <c r="H41" s="19" t="s">
        <v>80</v>
      </c>
      <c r="I41" s="313"/>
      <c r="J41" s="17">
        <v>1891</v>
      </c>
      <c r="K41" s="4" t="s">
        <v>9</v>
      </c>
    </row>
    <row r="42" spans="1:12" ht="27" customHeight="1" x14ac:dyDescent="0.15">
      <c r="A42" s="5" t="s">
        <v>71</v>
      </c>
      <c r="B42" s="24">
        <v>8012</v>
      </c>
      <c r="C42" s="3" t="s">
        <v>130</v>
      </c>
      <c r="D42" s="278"/>
      <c r="E42" s="279"/>
      <c r="F42" s="274"/>
      <c r="G42" s="275"/>
      <c r="H42" s="19" t="s">
        <v>81</v>
      </c>
      <c r="I42" s="313"/>
      <c r="J42" s="17">
        <v>62</v>
      </c>
      <c r="K42" s="4" t="s">
        <v>10</v>
      </c>
    </row>
    <row r="43" spans="1:12" ht="33.75" customHeight="1" x14ac:dyDescent="0.15">
      <c r="A43" s="20" t="s">
        <v>71</v>
      </c>
      <c r="B43" s="20">
        <v>8003</v>
      </c>
      <c r="C43" s="21" t="s">
        <v>131</v>
      </c>
      <c r="D43" s="278"/>
      <c r="E43" s="279"/>
      <c r="F43" s="310" t="s">
        <v>25</v>
      </c>
      <c r="G43" s="311"/>
      <c r="H43" s="23" t="s">
        <v>74</v>
      </c>
      <c r="I43" s="313"/>
      <c r="J43" s="22">
        <v>0</v>
      </c>
      <c r="K43" s="301" t="s">
        <v>11</v>
      </c>
      <c r="L43" s="13"/>
    </row>
    <row r="44" spans="1:12" ht="33.75" customHeight="1" x14ac:dyDescent="0.15">
      <c r="A44" s="20" t="s">
        <v>71</v>
      </c>
      <c r="B44" s="20">
        <v>8013</v>
      </c>
      <c r="C44" s="21" t="s">
        <v>132</v>
      </c>
      <c r="D44" s="280"/>
      <c r="E44" s="281"/>
      <c r="F44" s="310" t="s">
        <v>27</v>
      </c>
      <c r="G44" s="311"/>
      <c r="H44" s="23" t="s">
        <v>74</v>
      </c>
      <c r="I44" s="314"/>
      <c r="J44" s="22">
        <v>0</v>
      </c>
      <c r="K44" s="302"/>
      <c r="L44" s="13"/>
    </row>
    <row r="45" spans="1:12" x14ac:dyDescent="0.15">
      <c r="J45" s="9"/>
    </row>
    <row r="46" spans="1:12" ht="21" customHeight="1" x14ac:dyDescent="0.15">
      <c r="A46" s="14" t="s">
        <v>21</v>
      </c>
      <c r="J46" s="9"/>
    </row>
    <row r="47" spans="1:12" x14ac:dyDescent="0.15">
      <c r="A47" s="267" t="s">
        <v>2</v>
      </c>
      <c r="B47" s="267"/>
      <c r="C47" s="268" t="s">
        <v>3</v>
      </c>
      <c r="D47" s="267" t="s">
        <v>4</v>
      </c>
      <c r="E47" s="267"/>
      <c r="F47" s="267"/>
      <c r="G47" s="267"/>
      <c r="H47" s="267"/>
      <c r="I47" s="267"/>
      <c r="J47" s="290" t="s">
        <v>7</v>
      </c>
      <c r="K47" s="267" t="s">
        <v>8</v>
      </c>
    </row>
    <row r="48" spans="1:12" x14ac:dyDescent="0.15">
      <c r="A48" s="2" t="s">
        <v>0</v>
      </c>
      <c r="B48" s="2" t="s">
        <v>1</v>
      </c>
      <c r="C48" s="269"/>
      <c r="D48" s="267"/>
      <c r="E48" s="267"/>
      <c r="F48" s="267"/>
      <c r="G48" s="267"/>
      <c r="H48" s="267"/>
      <c r="I48" s="267"/>
      <c r="J48" s="290"/>
      <c r="K48" s="267"/>
    </row>
    <row r="49" spans="1:13" ht="27" customHeight="1" x14ac:dyDescent="0.15">
      <c r="A49" s="5" t="s">
        <v>71</v>
      </c>
      <c r="B49" s="24">
        <v>9001</v>
      </c>
      <c r="C49" s="3" t="s">
        <v>133</v>
      </c>
      <c r="D49" s="276" t="s">
        <v>83</v>
      </c>
      <c r="E49" s="277"/>
      <c r="F49" s="272" t="s">
        <v>24</v>
      </c>
      <c r="G49" s="273"/>
      <c r="H49" s="18" t="s">
        <v>76</v>
      </c>
      <c r="I49" s="312" t="s">
        <v>23</v>
      </c>
      <c r="J49" s="17">
        <v>922</v>
      </c>
      <c r="K49" s="4" t="s">
        <v>9</v>
      </c>
      <c r="M49" s="9"/>
    </row>
    <row r="50" spans="1:13" ht="27" customHeight="1" x14ac:dyDescent="0.15">
      <c r="A50" s="5" t="s">
        <v>71</v>
      </c>
      <c r="B50" s="24">
        <v>9002</v>
      </c>
      <c r="C50" s="3" t="s">
        <v>134</v>
      </c>
      <c r="D50" s="278"/>
      <c r="E50" s="279"/>
      <c r="F50" s="274"/>
      <c r="G50" s="275"/>
      <c r="H50" s="19" t="s">
        <v>78</v>
      </c>
      <c r="I50" s="313"/>
      <c r="J50" s="17">
        <v>30</v>
      </c>
      <c r="K50" s="4" t="s">
        <v>10</v>
      </c>
      <c r="M50" s="9"/>
    </row>
    <row r="51" spans="1:13" ht="27" customHeight="1" x14ac:dyDescent="0.15">
      <c r="A51" s="5" t="s">
        <v>71</v>
      </c>
      <c r="B51" s="24">
        <v>9011</v>
      </c>
      <c r="C51" s="3" t="s">
        <v>135</v>
      </c>
      <c r="D51" s="278"/>
      <c r="E51" s="279"/>
      <c r="F51" s="272" t="s">
        <v>26</v>
      </c>
      <c r="G51" s="273"/>
      <c r="H51" s="19" t="s">
        <v>80</v>
      </c>
      <c r="I51" s="313"/>
      <c r="J51" s="17">
        <v>1891</v>
      </c>
      <c r="K51" s="4" t="s">
        <v>9</v>
      </c>
      <c r="M51" s="9"/>
    </row>
    <row r="52" spans="1:13" ht="27" customHeight="1" x14ac:dyDescent="0.15">
      <c r="A52" s="5" t="s">
        <v>71</v>
      </c>
      <c r="B52" s="24">
        <v>9012</v>
      </c>
      <c r="C52" s="3" t="s">
        <v>136</v>
      </c>
      <c r="D52" s="278"/>
      <c r="E52" s="279"/>
      <c r="F52" s="274"/>
      <c r="G52" s="275"/>
      <c r="H52" s="19" t="s">
        <v>81</v>
      </c>
      <c r="I52" s="313"/>
      <c r="J52" s="17">
        <v>62</v>
      </c>
      <c r="K52" s="4" t="s">
        <v>10</v>
      </c>
      <c r="M52" s="9"/>
    </row>
    <row r="53" spans="1:13" ht="30" customHeight="1" x14ac:dyDescent="0.15">
      <c r="A53" s="20" t="s">
        <v>71</v>
      </c>
      <c r="B53" s="20">
        <v>9003</v>
      </c>
      <c r="C53" s="21" t="s">
        <v>137</v>
      </c>
      <c r="D53" s="278"/>
      <c r="E53" s="279"/>
      <c r="F53" s="310" t="s">
        <v>25</v>
      </c>
      <c r="G53" s="311"/>
      <c r="H53" s="23" t="s">
        <v>74</v>
      </c>
      <c r="I53" s="313"/>
      <c r="J53" s="22">
        <v>0</v>
      </c>
      <c r="K53" s="301" t="s">
        <v>11</v>
      </c>
      <c r="L53" s="13"/>
    </row>
    <row r="54" spans="1:13" ht="30" customHeight="1" x14ac:dyDescent="0.15">
      <c r="A54" s="20" t="s">
        <v>71</v>
      </c>
      <c r="B54" s="20">
        <v>9013</v>
      </c>
      <c r="C54" s="21" t="s">
        <v>138</v>
      </c>
      <c r="D54" s="280"/>
      <c r="E54" s="281"/>
      <c r="F54" s="310" t="s">
        <v>27</v>
      </c>
      <c r="G54" s="311"/>
      <c r="H54" s="23" t="s">
        <v>74</v>
      </c>
      <c r="I54" s="314"/>
      <c r="J54" s="22">
        <v>0</v>
      </c>
      <c r="K54" s="302"/>
      <c r="L54" s="13"/>
    </row>
  </sheetData>
  <mergeCells count="59">
    <mergeCell ref="K53:K54"/>
    <mergeCell ref="F54:G54"/>
    <mergeCell ref="A47:B47"/>
    <mergeCell ref="C47:C48"/>
    <mergeCell ref="D47:I48"/>
    <mergeCell ref="J47:J48"/>
    <mergeCell ref="K47:K48"/>
    <mergeCell ref="D49:E54"/>
    <mergeCell ref="F49:G50"/>
    <mergeCell ref="I49:I54"/>
    <mergeCell ref="F51:G52"/>
    <mergeCell ref="F53:G53"/>
    <mergeCell ref="K43:K44"/>
    <mergeCell ref="F44:G44"/>
    <mergeCell ref="D31:E34"/>
    <mergeCell ref="A37:B37"/>
    <mergeCell ref="C37:C38"/>
    <mergeCell ref="D37:I38"/>
    <mergeCell ref="J37:J38"/>
    <mergeCell ref="K37:K38"/>
    <mergeCell ref="I39:I44"/>
    <mergeCell ref="D39:E44"/>
    <mergeCell ref="F39:G40"/>
    <mergeCell ref="F41:G42"/>
    <mergeCell ref="F43:G43"/>
    <mergeCell ref="K13:K34"/>
    <mergeCell ref="D14:F15"/>
    <mergeCell ref="D20:D23"/>
    <mergeCell ref="J2:J3"/>
    <mergeCell ref="K2:K3"/>
    <mergeCell ref="G12:I12"/>
    <mergeCell ref="D4:E9"/>
    <mergeCell ref="F4:G5"/>
    <mergeCell ref="H4:I4"/>
    <mergeCell ref="K8:K9"/>
    <mergeCell ref="F9:G9"/>
    <mergeCell ref="H9:I9"/>
    <mergeCell ref="D10:F12"/>
    <mergeCell ref="G10:I10"/>
    <mergeCell ref="G11:I11"/>
    <mergeCell ref="H6:I6"/>
    <mergeCell ref="H7:I7"/>
    <mergeCell ref="F8:G8"/>
    <mergeCell ref="H8:I8"/>
    <mergeCell ref="E20:F22"/>
    <mergeCell ref="G20:H20"/>
    <mergeCell ref="D25:E30"/>
    <mergeCell ref="F25:F26"/>
    <mergeCell ref="F27:F28"/>
    <mergeCell ref="F29:F30"/>
    <mergeCell ref="G21:H21"/>
    <mergeCell ref="G22:H22"/>
    <mergeCell ref="E23:F23"/>
    <mergeCell ref="G23:H23"/>
    <mergeCell ref="A2:B2"/>
    <mergeCell ref="C2:C3"/>
    <mergeCell ref="D2:I3"/>
    <mergeCell ref="H5:I5"/>
    <mergeCell ref="F6:G7"/>
  </mergeCells>
  <phoneticPr fontId="1"/>
  <pageMargins left="0.70866141732283472" right="0.64"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M495"/>
  <sheetViews>
    <sheetView view="pageBreakPreview" zoomScale="50" zoomScaleNormal="50" zoomScaleSheetLayoutView="50" zoomScalePageLayoutView="40" workbookViewId="0">
      <selection activeCell="J242" sqref="J242:J243"/>
    </sheetView>
  </sheetViews>
  <sheetFormatPr defaultRowHeight="18.75" x14ac:dyDescent="0.15"/>
  <cols>
    <col min="1" max="2" width="17.75" style="72" customWidth="1"/>
    <col min="3" max="3" width="91.25" style="205" bestFit="1" customWidth="1"/>
    <col min="4" max="4" width="40.875" style="206" customWidth="1"/>
    <col min="5" max="5" width="36.75" style="206" customWidth="1"/>
    <col min="6" max="7" width="56.75" style="205" customWidth="1"/>
    <col min="8" max="8" width="56.75" style="207" customWidth="1"/>
    <col min="9" max="9" width="16.5" style="207" hidden="1" customWidth="1"/>
    <col min="10" max="10" width="17.75" style="60" customWidth="1"/>
    <col min="11" max="11" width="17.75" style="177" customWidth="1"/>
    <col min="12" max="12" width="2.5" style="178" customWidth="1"/>
    <col min="13" max="16384" width="9" style="167"/>
  </cols>
  <sheetData>
    <row r="1" spans="1:13" ht="27" customHeight="1" x14ac:dyDescent="0.15">
      <c r="A1" s="330" t="s">
        <v>150</v>
      </c>
      <c r="B1" s="330"/>
      <c r="C1" s="330"/>
      <c r="D1" s="330"/>
      <c r="E1" s="330"/>
      <c r="F1" s="330"/>
      <c r="G1" s="134"/>
      <c r="H1" s="175"/>
      <c r="I1" s="175"/>
    </row>
    <row r="2" spans="1:13" ht="30" customHeight="1" x14ac:dyDescent="0.15">
      <c r="A2" s="233" t="s">
        <v>2</v>
      </c>
      <c r="B2" s="234"/>
      <c r="C2" s="331" t="s">
        <v>3</v>
      </c>
      <c r="D2" s="333" t="s">
        <v>4</v>
      </c>
      <c r="E2" s="334"/>
      <c r="F2" s="334"/>
      <c r="G2" s="334"/>
      <c r="H2" s="335"/>
      <c r="I2" s="344" t="s">
        <v>1220</v>
      </c>
      <c r="J2" s="324" t="s">
        <v>1221</v>
      </c>
      <c r="K2" s="339" t="s">
        <v>8</v>
      </c>
    </row>
    <row r="3" spans="1:13" ht="30" customHeight="1" x14ac:dyDescent="0.15">
      <c r="A3" s="77" t="s">
        <v>0</v>
      </c>
      <c r="B3" s="77" t="s">
        <v>1</v>
      </c>
      <c r="C3" s="332"/>
      <c r="D3" s="336"/>
      <c r="E3" s="337"/>
      <c r="F3" s="337"/>
      <c r="G3" s="337"/>
      <c r="H3" s="338"/>
      <c r="I3" s="345"/>
      <c r="J3" s="325"/>
      <c r="K3" s="339"/>
    </row>
    <row r="4" spans="1:13" ht="19.5" customHeight="1" x14ac:dyDescent="0.15">
      <c r="A4" s="340" t="s">
        <v>164</v>
      </c>
      <c r="B4" s="341"/>
      <c r="C4" s="341"/>
      <c r="D4" s="341"/>
      <c r="E4" s="341"/>
      <c r="F4" s="341"/>
      <c r="G4" s="341"/>
      <c r="H4" s="341"/>
      <c r="I4" s="341"/>
      <c r="J4" s="341"/>
      <c r="K4" s="342"/>
    </row>
    <row r="5" spans="1:13" ht="25.5" customHeight="1" x14ac:dyDescent="0.15">
      <c r="A5" s="79" t="s">
        <v>470</v>
      </c>
      <c r="B5" s="79">
        <v>1001</v>
      </c>
      <c r="C5" s="61" t="s">
        <v>531</v>
      </c>
      <c r="D5" s="326" t="s">
        <v>237</v>
      </c>
      <c r="E5" s="326" t="s">
        <v>269</v>
      </c>
      <c r="F5" s="179"/>
      <c r="G5" s="180"/>
      <c r="H5" s="57"/>
      <c r="I5" s="57">
        <v>1176</v>
      </c>
      <c r="J5" s="172">
        <v>1176</v>
      </c>
      <c r="K5" s="327" t="s">
        <v>9</v>
      </c>
    </row>
    <row r="6" spans="1:13" ht="25.5" customHeight="1" x14ac:dyDescent="0.15">
      <c r="A6" s="79" t="s">
        <v>470</v>
      </c>
      <c r="B6" s="79">
        <v>1002</v>
      </c>
      <c r="C6" s="61" t="s">
        <v>1165</v>
      </c>
      <c r="D6" s="326"/>
      <c r="E6" s="326"/>
      <c r="F6" s="52" t="s">
        <v>1166</v>
      </c>
      <c r="G6" s="181"/>
      <c r="H6" s="57" t="s">
        <v>1167</v>
      </c>
      <c r="I6" s="57">
        <v>288</v>
      </c>
      <c r="J6" s="172">
        <f>ROUND(J5*270/1000,0)</f>
        <v>318</v>
      </c>
      <c r="K6" s="328"/>
      <c r="M6" s="182"/>
    </row>
    <row r="7" spans="1:13" ht="25.5" customHeight="1" x14ac:dyDescent="0.15">
      <c r="A7" s="79" t="s">
        <v>470</v>
      </c>
      <c r="B7" s="79">
        <v>3002</v>
      </c>
      <c r="C7" s="61" t="s">
        <v>783</v>
      </c>
      <c r="D7" s="326"/>
      <c r="E7" s="326"/>
      <c r="F7" s="52" t="s">
        <v>780</v>
      </c>
      <c r="G7" s="181"/>
      <c r="H7" s="57" t="s">
        <v>781</v>
      </c>
      <c r="I7" s="57" t="s">
        <v>782</v>
      </c>
      <c r="J7" s="172">
        <f>ROUND(J5*287/1000,0)</f>
        <v>338</v>
      </c>
      <c r="K7" s="328"/>
      <c r="M7" s="182"/>
    </row>
    <row r="8" spans="1:13" ht="25.5" customHeight="1" x14ac:dyDescent="0.15">
      <c r="A8" s="79" t="s">
        <v>470</v>
      </c>
      <c r="B8" s="79">
        <v>1003</v>
      </c>
      <c r="C8" s="61" t="s">
        <v>1168</v>
      </c>
      <c r="D8" s="326"/>
      <c r="E8" s="326"/>
      <c r="F8" s="52" t="s">
        <v>1169</v>
      </c>
      <c r="G8" s="181"/>
      <c r="H8" s="57" t="s">
        <v>1170</v>
      </c>
      <c r="I8" s="57">
        <v>263</v>
      </c>
      <c r="J8" s="172">
        <f>ROUND(J5*249/1000,0)</f>
        <v>293</v>
      </c>
      <c r="K8" s="328"/>
      <c r="M8" s="182"/>
    </row>
    <row r="9" spans="1:13" ht="25.5" customHeight="1" x14ac:dyDescent="0.15">
      <c r="A9" s="79" t="s">
        <v>470</v>
      </c>
      <c r="B9" s="79">
        <v>3003</v>
      </c>
      <c r="C9" s="61" t="s">
        <v>784</v>
      </c>
      <c r="D9" s="326"/>
      <c r="E9" s="326"/>
      <c r="F9" s="52" t="s">
        <v>749</v>
      </c>
      <c r="G9" s="181"/>
      <c r="H9" s="57" t="s">
        <v>785</v>
      </c>
      <c r="I9" s="57" t="s">
        <v>782</v>
      </c>
      <c r="J9" s="172">
        <f>ROUND(J5*266/1000,0)</f>
        <v>313</v>
      </c>
      <c r="K9" s="328"/>
      <c r="M9" s="182"/>
    </row>
    <row r="10" spans="1:13" ht="25.5" customHeight="1" x14ac:dyDescent="0.15">
      <c r="A10" s="79" t="s">
        <v>470</v>
      </c>
      <c r="B10" s="79">
        <v>1004</v>
      </c>
      <c r="C10" s="61" t="s">
        <v>532</v>
      </c>
      <c r="D10" s="326"/>
      <c r="E10" s="326"/>
      <c r="F10" s="52" t="s">
        <v>1171</v>
      </c>
      <c r="G10" s="181"/>
      <c r="H10" s="57" t="s">
        <v>1172</v>
      </c>
      <c r="I10" s="57">
        <v>214</v>
      </c>
      <c r="J10" s="172">
        <f>ROUND(J5*207/1000,0)</f>
        <v>243</v>
      </c>
      <c r="K10" s="328"/>
      <c r="M10" s="182"/>
    </row>
    <row r="11" spans="1:13" ht="25.5" customHeight="1" x14ac:dyDescent="0.15">
      <c r="A11" s="79" t="s">
        <v>470</v>
      </c>
      <c r="B11" s="79">
        <v>6000</v>
      </c>
      <c r="C11" s="61" t="s">
        <v>497</v>
      </c>
      <c r="D11" s="326"/>
      <c r="E11" s="326"/>
      <c r="F11" s="52" t="s">
        <v>1173</v>
      </c>
      <c r="G11" s="181"/>
      <c r="H11" s="57" t="s">
        <v>1174</v>
      </c>
      <c r="I11" s="57">
        <v>171</v>
      </c>
      <c r="J11" s="172">
        <f>ROUND(J5*170/1000,0)</f>
        <v>200</v>
      </c>
      <c r="K11" s="328"/>
      <c r="M11" s="182"/>
    </row>
    <row r="12" spans="1:13" ht="25.5" customHeight="1" x14ac:dyDescent="0.15">
      <c r="A12" s="79" t="s">
        <v>470</v>
      </c>
      <c r="B12" s="79">
        <v>8211</v>
      </c>
      <c r="C12" s="61" t="s">
        <v>533</v>
      </c>
      <c r="D12" s="326"/>
      <c r="E12" s="326"/>
      <c r="F12" s="52" t="s">
        <v>293</v>
      </c>
      <c r="G12" s="183"/>
      <c r="H12" s="184" t="s">
        <v>292</v>
      </c>
      <c r="I12" s="184">
        <v>-12</v>
      </c>
      <c r="J12" s="172">
        <v>-12</v>
      </c>
      <c r="K12" s="328"/>
      <c r="M12" s="182"/>
    </row>
    <row r="13" spans="1:13" ht="25.5" customHeight="1" x14ac:dyDescent="0.15">
      <c r="A13" s="79" t="s">
        <v>707</v>
      </c>
      <c r="B13" s="79">
        <v>9211</v>
      </c>
      <c r="C13" s="61" t="s">
        <v>708</v>
      </c>
      <c r="D13" s="326"/>
      <c r="E13" s="326"/>
      <c r="F13" s="52" t="s">
        <v>709</v>
      </c>
      <c r="G13" s="183"/>
      <c r="H13" s="184" t="s">
        <v>710</v>
      </c>
      <c r="I13" s="184">
        <v>-12</v>
      </c>
      <c r="J13" s="172">
        <v>-12</v>
      </c>
      <c r="K13" s="329"/>
      <c r="M13" s="182"/>
    </row>
    <row r="14" spans="1:13" ht="25.5" customHeight="1" x14ac:dyDescent="0.15">
      <c r="A14" s="79" t="s">
        <v>470</v>
      </c>
      <c r="B14" s="79">
        <v>1201</v>
      </c>
      <c r="C14" s="61" t="s">
        <v>515</v>
      </c>
      <c r="D14" s="326"/>
      <c r="E14" s="326" t="s">
        <v>270</v>
      </c>
      <c r="F14" s="179"/>
      <c r="G14" s="180"/>
      <c r="H14" s="57"/>
      <c r="I14" s="57">
        <v>39</v>
      </c>
      <c r="J14" s="172">
        <v>39</v>
      </c>
      <c r="K14" s="327" t="s">
        <v>10</v>
      </c>
      <c r="M14" s="182"/>
    </row>
    <row r="15" spans="1:13" ht="25.5" customHeight="1" x14ac:dyDescent="0.15">
      <c r="A15" s="79" t="s">
        <v>470</v>
      </c>
      <c r="B15" s="79">
        <v>1202</v>
      </c>
      <c r="C15" s="61" t="s">
        <v>1175</v>
      </c>
      <c r="D15" s="326"/>
      <c r="E15" s="326"/>
      <c r="F15" s="52" t="s">
        <v>1166</v>
      </c>
      <c r="G15" s="181"/>
      <c r="H15" s="57" t="s">
        <v>1167</v>
      </c>
      <c r="I15" s="57">
        <v>10</v>
      </c>
      <c r="J15" s="172">
        <f>ROUND(J14*270/1000,0)</f>
        <v>11</v>
      </c>
      <c r="K15" s="328"/>
      <c r="M15" s="182"/>
    </row>
    <row r="16" spans="1:13" ht="25.5" customHeight="1" x14ac:dyDescent="0.15">
      <c r="A16" s="79" t="s">
        <v>470</v>
      </c>
      <c r="B16" s="79">
        <v>3202</v>
      </c>
      <c r="C16" s="61" t="s">
        <v>786</v>
      </c>
      <c r="D16" s="326"/>
      <c r="E16" s="326"/>
      <c r="F16" s="52" t="s">
        <v>780</v>
      </c>
      <c r="G16" s="181"/>
      <c r="H16" s="57" t="s">
        <v>781</v>
      </c>
      <c r="I16" s="57" t="s">
        <v>782</v>
      </c>
      <c r="J16" s="172">
        <f>ROUND(J14*287/1000,0)</f>
        <v>11</v>
      </c>
      <c r="K16" s="328"/>
      <c r="M16" s="182"/>
    </row>
    <row r="17" spans="1:13" ht="25.5" customHeight="1" x14ac:dyDescent="0.15">
      <c r="A17" s="79" t="s">
        <v>470</v>
      </c>
      <c r="B17" s="79">
        <v>1203</v>
      </c>
      <c r="C17" s="61" t="s">
        <v>1176</v>
      </c>
      <c r="D17" s="326"/>
      <c r="E17" s="326"/>
      <c r="F17" s="52" t="s">
        <v>1169</v>
      </c>
      <c r="G17" s="181"/>
      <c r="H17" s="57" t="s">
        <v>1170</v>
      </c>
      <c r="I17" s="57">
        <v>9</v>
      </c>
      <c r="J17" s="172">
        <f>ROUND(J14*249/1000,0)</f>
        <v>10</v>
      </c>
      <c r="K17" s="328"/>
      <c r="M17" s="182"/>
    </row>
    <row r="18" spans="1:13" ht="25.5" customHeight="1" x14ac:dyDescent="0.15">
      <c r="A18" s="79" t="s">
        <v>470</v>
      </c>
      <c r="B18" s="79">
        <v>3203</v>
      </c>
      <c r="C18" s="61" t="s">
        <v>787</v>
      </c>
      <c r="D18" s="326"/>
      <c r="E18" s="326"/>
      <c r="F18" s="52" t="s">
        <v>749</v>
      </c>
      <c r="G18" s="181"/>
      <c r="H18" s="57" t="s">
        <v>785</v>
      </c>
      <c r="I18" s="57" t="s">
        <v>782</v>
      </c>
      <c r="J18" s="172">
        <f>ROUND(J14*266/1000,0)</f>
        <v>10</v>
      </c>
      <c r="K18" s="328"/>
      <c r="M18" s="182"/>
    </row>
    <row r="19" spans="1:13" ht="25.5" customHeight="1" x14ac:dyDescent="0.15">
      <c r="A19" s="79" t="s">
        <v>470</v>
      </c>
      <c r="B19" s="79">
        <v>1204</v>
      </c>
      <c r="C19" s="61" t="s">
        <v>534</v>
      </c>
      <c r="D19" s="326"/>
      <c r="E19" s="326"/>
      <c r="F19" s="52" t="s">
        <v>1171</v>
      </c>
      <c r="G19" s="181"/>
      <c r="H19" s="57" t="s">
        <v>1172</v>
      </c>
      <c r="I19" s="57">
        <v>7</v>
      </c>
      <c r="J19" s="172">
        <f>ROUND(J14*207/1000,0)</f>
        <v>8</v>
      </c>
      <c r="K19" s="328"/>
      <c r="M19" s="182"/>
    </row>
    <row r="20" spans="1:13" ht="25.5" customHeight="1" x14ac:dyDescent="0.15">
      <c r="A20" s="79" t="s">
        <v>470</v>
      </c>
      <c r="B20" s="79">
        <v>6200</v>
      </c>
      <c r="C20" s="61" t="s">
        <v>496</v>
      </c>
      <c r="D20" s="326"/>
      <c r="E20" s="326"/>
      <c r="F20" s="52" t="s">
        <v>1173</v>
      </c>
      <c r="G20" s="181"/>
      <c r="H20" s="57" t="s">
        <v>1174</v>
      </c>
      <c r="I20" s="57">
        <v>6</v>
      </c>
      <c r="J20" s="172">
        <f>ROUND(J14*170/1000,0)</f>
        <v>7</v>
      </c>
      <c r="K20" s="328"/>
      <c r="M20" s="182"/>
    </row>
    <row r="21" spans="1:13" ht="25.5" customHeight="1" x14ac:dyDescent="0.15">
      <c r="A21" s="79" t="s">
        <v>470</v>
      </c>
      <c r="B21" s="79">
        <v>8220</v>
      </c>
      <c r="C21" s="61" t="s">
        <v>535</v>
      </c>
      <c r="D21" s="326"/>
      <c r="E21" s="326"/>
      <c r="F21" s="52" t="s">
        <v>293</v>
      </c>
      <c r="G21" s="181"/>
      <c r="H21" s="57" t="s">
        <v>300</v>
      </c>
      <c r="I21" s="57">
        <v>-1</v>
      </c>
      <c r="J21" s="172">
        <v>-1</v>
      </c>
      <c r="K21" s="328"/>
      <c r="M21" s="182"/>
    </row>
    <row r="22" spans="1:13" ht="25.5" customHeight="1" x14ac:dyDescent="0.15">
      <c r="A22" s="79" t="s">
        <v>707</v>
      </c>
      <c r="B22" s="79">
        <v>9220</v>
      </c>
      <c r="C22" s="61" t="s">
        <v>711</v>
      </c>
      <c r="D22" s="326"/>
      <c r="E22" s="326"/>
      <c r="F22" s="52" t="s">
        <v>709</v>
      </c>
      <c r="G22" s="183"/>
      <c r="H22" s="184" t="s">
        <v>712</v>
      </c>
      <c r="I22" s="184">
        <v>-1</v>
      </c>
      <c r="J22" s="172">
        <v>-1</v>
      </c>
      <c r="K22" s="329"/>
      <c r="M22" s="182"/>
    </row>
    <row r="23" spans="1:13" ht="25.5" customHeight="1" x14ac:dyDescent="0.15">
      <c r="A23" s="79" t="s">
        <v>470</v>
      </c>
      <c r="B23" s="79">
        <v>1021</v>
      </c>
      <c r="C23" s="61" t="s">
        <v>516</v>
      </c>
      <c r="D23" s="326"/>
      <c r="E23" s="343" t="s">
        <v>271</v>
      </c>
      <c r="F23" s="179"/>
      <c r="G23" s="180"/>
      <c r="H23" s="57"/>
      <c r="I23" s="57">
        <v>2349</v>
      </c>
      <c r="J23" s="172">
        <v>2349</v>
      </c>
      <c r="K23" s="327" t="s">
        <v>9</v>
      </c>
    </row>
    <row r="24" spans="1:13" ht="25.5" customHeight="1" x14ac:dyDescent="0.15">
      <c r="A24" s="79" t="s">
        <v>470</v>
      </c>
      <c r="B24" s="79">
        <v>1022</v>
      </c>
      <c r="C24" s="61" t="s">
        <v>1177</v>
      </c>
      <c r="D24" s="326"/>
      <c r="E24" s="343"/>
      <c r="F24" s="52" t="s">
        <v>1166</v>
      </c>
      <c r="G24" s="181"/>
      <c r="H24" s="57" t="s">
        <v>1167</v>
      </c>
      <c r="I24" s="57">
        <v>576</v>
      </c>
      <c r="J24" s="172">
        <f>ROUND(J23*270/1000,0)</f>
        <v>634</v>
      </c>
      <c r="K24" s="328"/>
    </row>
    <row r="25" spans="1:13" ht="25.5" customHeight="1" x14ac:dyDescent="0.15">
      <c r="A25" s="79" t="s">
        <v>470</v>
      </c>
      <c r="B25" s="79">
        <v>3022</v>
      </c>
      <c r="C25" s="61" t="s">
        <v>788</v>
      </c>
      <c r="D25" s="326"/>
      <c r="E25" s="343"/>
      <c r="F25" s="52" t="s">
        <v>780</v>
      </c>
      <c r="G25" s="181"/>
      <c r="H25" s="57" t="s">
        <v>781</v>
      </c>
      <c r="I25" s="57" t="s">
        <v>782</v>
      </c>
      <c r="J25" s="172">
        <f>ROUND(J23*287/1000,0)</f>
        <v>674</v>
      </c>
      <c r="K25" s="328"/>
    </row>
    <row r="26" spans="1:13" ht="25.5" customHeight="1" x14ac:dyDescent="0.15">
      <c r="A26" s="79" t="s">
        <v>470</v>
      </c>
      <c r="B26" s="79">
        <v>1023</v>
      </c>
      <c r="C26" s="61" t="s">
        <v>1178</v>
      </c>
      <c r="D26" s="326"/>
      <c r="E26" s="343"/>
      <c r="F26" s="52" t="s">
        <v>1169</v>
      </c>
      <c r="G26" s="181"/>
      <c r="H26" s="57" t="s">
        <v>1170</v>
      </c>
      <c r="I26" s="57">
        <v>526</v>
      </c>
      <c r="J26" s="172">
        <f>ROUND(J23*249/1000,0)</f>
        <v>585</v>
      </c>
      <c r="K26" s="328"/>
    </row>
    <row r="27" spans="1:13" ht="25.5" customHeight="1" x14ac:dyDescent="0.15">
      <c r="A27" s="79" t="s">
        <v>470</v>
      </c>
      <c r="B27" s="79">
        <v>3023</v>
      </c>
      <c r="C27" s="61" t="s">
        <v>789</v>
      </c>
      <c r="D27" s="326"/>
      <c r="E27" s="343"/>
      <c r="F27" s="52" t="s">
        <v>749</v>
      </c>
      <c r="G27" s="181"/>
      <c r="H27" s="57" t="s">
        <v>785</v>
      </c>
      <c r="I27" s="57" t="s">
        <v>782</v>
      </c>
      <c r="J27" s="172">
        <f>ROUND(J23*266/1000,0)</f>
        <v>625</v>
      </c>
      <c r="K27" s="328"/>
    </row>
    <row r="28" spans="1:13" ht="25.5" customHeight="1" x14ac:dyDescent="0.15">
      <c r="A28" s="79" t="s">
        <v>470</v>
      </c>
      <c r="B28" s="79">
        <v>1024</v>
      </c>
      <c r="C28" s="61" t="s">
        <v>536</v>
      </c>
      <c r="D28" s="326"/>
      <c r="E28" s="343"/>
      <c r="F28" s="52" t="s">
        <v>1171</v>
      </c>
      <c r="G28" s="181"/>
      <c r="H28" s="57" t="s">
        <v>1172</v>
      </c>
      <c r="I28" s="57">
        <v>428</v>
      </c>
      <c r="J28" s="172">
        <f>ROUND(J23*207/1000,0)</f>
        <v>486</v>
      </c>
      <c r="K28" s="328"/>
    </row>
    <row r="29" spans="1:13" ht="25.5" customHeight="1" x14ac:dyDescent="0.15">
      <c r="A29" s="79" t="s">
        <v>470</v>
      </c>
      <c r="B29" s="79">
        <v>6020</v>
      </c>
      <c r="C29" s="61" t="s">
        <v>495</v>
      </c>
      <c r="D29" s="326"/>
      <c r="E29" s="343"/>
      <c r="F29" s="52" t="s">
        <v>1173</v>
      </c>
      <c r="G29" s="181"/>
      <c r="H29" s="57" t="s">
        <v>1174</v>
      </c>
      <c r="I29" s="57">
        <v>341</v>
      </c>
      <c r="J29" s="172">
        <f>ROUND(J23*170/1000,0)</f>
        <v>399</v>
      </c>
      <c r="K29" s="328"/>
    </row>
    <row r="30" spans="1:13" ht="25.5" customHeight="1" x14ac:dyDescent="0.15">
      <c r="A30" s="79" t="s">
        <v>470</v>
      </c>
      <c r="B30" s="79">
        <v>8212</v>
      </c>
      <c r="C30" s="61" t="s">
        <v>537</v>
      </c>
      <c r="D30" s="326"/>
      <c r="E30" s="343"/>
      <c r="F30" s="52" t="s">
        <v>293</v>
      </c>
      <c r="G30" s="181"/>
      <c r="H30" s="57" t="s">
        <v>302</v>
      </c>
      <c r="I30" s="57">
        <v>-23</v>
      </c>
      <c r="J30" s="172">
        <v>-23</v>
      </c>
      <c r="K30" s="328"/>
    </row>
    <row r="31" spans="1:13" ht="25.5" customHeight="1" x14ac:dyDescent="0.15">
      <c r="A31" s="79" t="s">
        <v>707</v>
      </c>
      <c r="B31" s="79">
        <v>9212</v>
      </c>
      <c r="C31" s="61" t="s">
        <v>714</v>
      </c>
      <c r="D31" s="326"/>
      <c r="E31" s="343"/>
      <c r="F31" s="52" t="s">
        <v>709</v>
      </c>
      <c r="G31" s="183"/>
      <c r="H31" s="184" t="s">
        <v>713</v>
      </c>
      <c r="I31" s="184">
        <v>-23</v>
      </c>
      <c r="J31" s="172">
        <v>-23</v>
      </c>
      <c r="K31" s="329"/>
    </row>
    <row r="32" spans="1:13" ht="25.5" customHeight="1" x14ac:dyDescent="0.15">
      <c r="A32" s="79" t="s">
        <v>470</v>
      </c>
      <c r="B32" s="79">
        <v>1220</v>
      </c>
      <c r="C32" s="61" t="s">
        <v>517</v>
      </c>
      <c r="D32" s="326"/>
      <c r="E32" s="326" t="s">
        <v>272</v>
      </c>
      <c r="F32" s="179"/>
      <c r="G32" s="180"/>
      <c r="H32" s="57"/>
      <c r="I32" s="57">
        <v>77</v>
      </c>
      <c r="J32" s="172">
        <v>77</v>
      </c>
      <c r="K32" s="327" t="s">
        <v>10</v>
      </c>
      <c r="M32" s="182"/>
    </row>
    <row r="33" spans="1:13" ht="25.5" customHeight="1" x14ac:dyDescent="0.15">
      <c r="A33" s="79" t="s">
        <v>470</v>
      </c>
      <c r="B33" s="79">
        <v>1222</v>
      </c>
      <c r="C33" s="61" t="s">
        <v>1179</v>
      </c>
      <c r="D33" s="326"/>
      <c r="E33" s="326"/>
      <c r="F33" s="52" t="s">
        <v>1166</v>
      </c>
      <c r="G33" s="181"/>
      <c r="H33" s="57" t="s">
        <v>1167</v>
      </c>
      <c r="I33" s="57">
        <v>19</v>
      </c>
      <c r="J33" s="172">
        <f>ROUND(J32*270/1000,0)</f>
        <v>21</v>
      </c>
      <c r="K33" s="328"/>
      <c r="M33" s="182"/>
    </row>
    <row r="34" spans="1:13" ht="25.5" customHeight="1" x14ac:dyDescent="0.15">
      <c r="A34" s="79" t="s">
        <v>470</v>
      </c>
      <c r="B34" s="79">
        <v>3222</v>
      </c>
      <c r="C34" s="61" t="s">
        <v>790</v>
      </c>
      <c r="D34" s="326"/>
      <c r="E34" s="326"/>
      <c r="F34" s="52" t="s">
        <v>780</v>
      </c>
      <c r="G34" s="181"/>
      <c r="H34" s="57" t="s">
        <v>781</v>
      </c>
      <c r="I34" s="57" t="s">
        <v>782</v>
      </c>
      <c r="J34" s="172">
        <f>ROUND(J32*287/1000,0)</f>
        <v>22</v>
      </c>
      <c r="K34" s="328"/>
      <c r="M34" s="182"/>
    </row>
    <row r="35" spans="1:13" ht="25.5" customHeight="1" x14ac:dyDescent="0.15">
      <c r="A35" s="79" t="s">
        <v>470</v>
      </c>
      <c r="B35" s="79">
        <v>1223</v>
      </c>
      <c r="C35" s="61" t="s">
        <v>1180</v>
      </c>
      <c r="D35" s="326"/>
      <c r="E35" s="326"/>
      <c r="F35" s="52" t="s">
        <v>1169</v>
      </c>
      <c r="G35" s="181"/>
      <c r="H35" s="57" t="s">
        <v>1170</v>
      </c>
      <c r="I35" s="57">
        <v>17</v>
      </c>
      <c r="J35" s="172">
        <f>ROUND(J32*249/1000,0)</f>
        <v>19</v>
      </c>
      <c r="K35" s="328"/>
      <c r="M35" s="182"/>
    </row>
    <row r="36" spans="1:13" ht="25.5" customHeight="1" x14ac:dyDescent="0.15">
      <c r="A36" s="79" t="s">
        <v>470</v>
      </c>
      <c r="B36" s="79">
        <v>3223</v>
      </c>
      <c r="C36" s="61" t="s">
        <v>791</v>
      </c>
      <c r="D36" s="326"/>
      <c r="E36" s="326"/>
      <c r="F36" s="52" t="s">
        <v>749</v>
      </c>
      <c r="G36" s="181"/>
      <c r="H36" s="57" t="s">
        <v>785</v>
      </c>
      <c r="I36" s="57" t="s">
        <v>782</v>
      </c>
      <c r="J36" s="172">
        <f>ROUND(J32*266/1000,0)</f>
        <v>20</v>
      </c>
      <c r="K36" s="328"/>
      <c r="M36" s="182"/>
    </row>
    <row r="37" spans="1:13" ht="25.5" customHeight="1" x14ac:dyDescent="0.15">
      <c r="A37" s="79" t="s">
        <v>470</v>
      </c>
      <c r="B37" s="79">
        <v>1224</v>
      </c>
      <c r="C37" s="61" t="s">
        <v>538</v>
      </c>
      <c r="D37" s="326"/>
      <c r="E37" s="326"/>
      <c r="F37" s="52" t="s">
        <v>1171</v>
      </c>
      <c r="G37" s="181"/>
      <c r="H37" s="57" t="s">
        <v>1172</v>
      </c>
      <c r="I37" s="57">
        <v>14</v>
      </c>
      <c r="J37" s="172">
        <f>ROUND(J32*207/1000,0)</f>
        <v>16</v>
      </c>
      <c r="K37" s="328"/>
      <c r="M37" s="182"/>
    </row>
    <row r="38" spans="1:13" ht="25.5" customHeight="1" x14ac:dyDescent="0.15">
      <c r="A38" s="79" t="s">
        <v>470</v>
      </c>
      <c r="B38" s="79">
        <v>6220</v>
      </c>
      <c r="C38" s="61" t="s">
        <v>494</v>
      </c>
      <c r="D38" s="326"/>
      <c r="E38" s="326"/>
      <c r="F38" s="52" t="s">
        <v>1173</v>
      </c>
      <c r="G38" s="181"/>
      <c r="H38" s="57" t="s">
        <v>1174</v>
      </c>
      <c r="I38" s="57">
        <v>11</v>
      </c>
      <c r="J38" s="172">
        <f>ROUND($J32*170/1000,0)</f>
        <v>13</v>
      </c>
      <c r="K38" s="328"/>
      <c r="M38" s="182"/>
    </row>
    <row r="39" spans="1:13" ht="25.5" customHeight="1" x14ac:dyDescent="0.15">
      <c r="A39" s="79" t="s">
        <v>470</v>
      </c>
      <c r="B39" s="79">
        <v>8213</v>
      </c>
      <c r="C39" s="61" t="s">
        <v>539</v>
      </c>
      <c r="D39" s="326"/>
      <c r="E39" s="326"/>
      <c r="F39" s="52" t="s">
        <v>293</v>
      </c>
      <c r="G39" s="181"/>
      <c r="H39" s="57" t="s">
        <v>300</v>
      </c>
      <c r="I39" s="57">
        <v>-1</v>
      </c>
      <c r="J39" s="172">
        <v>-1</v>
      </c>
      <c r="K39" s="328"/>
      <c r="M39" s="182"/>
    </row>
    <row r="40" spans="1:13" ht="25.5" customHeight="1" x14ac:dyDescent="0.15">
      <c r="A40" s="79" t="s">
        <v>707</v>
      </c>
      <c r="B40" s="79">
        <v>9213</v>
      </c>
      <c r="C40" s="61" t="s">
        <v>715</v>
      </c>
      <c r="D40" s="326"/>
      <c r="E40" s="326"/>
      <c r="F40" s="52" t="s">
        <v>709</v>
      </c>
      <c r="G40" s="183"/>
      <c r="H40" s="184" t="s">
        <v>712</v>
      </c>
      <c r="I40" s="184">
        <v>-1</v>
      </c>
      <c r="J40" s="172">
        <v>-1</v>
      </c>
      <c r="K40" s="329"/>
      <c r="M40" s="182"/>
    </row>
    <row r="41" spans="1:13" ht="25.5" customHeight="1" x14ac:dyDescent="0.15">
      <c r="A41" s="79" t="s">
        <v>470</v>
      </c>
      <c r="B41" s="79">
        <v>1041</v>
      </c>
      <c r="C41" s="61" t="s">
        <v>518</v>
      </c>
      <c r="D41" s="326"/>
      <c r="E41" s="326" t="s">
        <v>273</v>
      </c>
      <c r="F41" s="179"/>
      <c r="G41" s="180"/>
      <c r="H41" s="57"/>
      <c r="I41" s="57">
        <v>3727</v>
      </c>
      <c r="J41" s="172">
        <v>3727</v>
      </c>
      <c r="K41" s="327" t="s">
        <v>9</v>
      </c>
    </row>
    <row r="42" spans="1:13" ht="25.5" customHeight="1" x14ac:dyDescent="0.15">
      <c r="A42" s="79" t="s">
        <v>470</v>
      </c>
      <c r="B42" s="79">
        <v>1042</v>
      </c>
      <c r="C42" s="61" t="s">
        <v>1181</v>
      </c>
      <c r="D42" s="326"/>
      <c r="E42" s="326"/>
      <c r="F42" s="52" t="s">
        <v>1166</v>
      </c>
      <c r="G42" s="181"/>
      <c r="H42" s="57" t="s">
        <v>1167</v>
      </c>
      <c r="I42" s="57">
        <v>913</v>
      </c>
      <c r="J42" s="172">
        <f>ROUND(J41*270/1000,0)</f>
        <v>1006</v>
      </c>
      <c r="K42" s="328"/>
    </row>
    <row r="43" spans="1:13" ht="25.5" customHeight="1" x14ac:dyDescent="0.15">
      <c r="A43" s="79" t="s">
        <v>470</v>
      </c>
      <c r="B43" s="79">
        <v>3042</v>
      </c>
      <c r="C43" s="61" t="s">
        <v>792</v>
      </c>
      <c r="D43" s="326"/>
      <c r="E43" s="326"/>
      <c r="F43" s="52" t="s">
        <v>780</v>
      </c>
      <c r="G43" s="181"/>
      <c r="H43" s="57" t="s">
        <v>781</v>
      </c>
      <c r="I43" s="57" t="s">
        <v>782</v>
      </c>
      <c r="J43" s="172">
        <f>ROUND(J41*287/1000,0)</f>
        <v>1070</v>
      </c>
      <c r="K43" s="328"/>
    </row>
    <row r="44" spans="1:13" ht="25.5" customHeight="1" x14ac:dyDescent="0.15">
      <c r="A44" s="79" t="s">
        <v>470</v>
      </c>
      <c r="B44" s="79">
        <v>1043</v>
      </c>
      <c r="C44" s="61" t="s">
        <v>1182</v>
      </c>
      <c r="D44" s="326"/>
      <c r="E44" s="326"/>
      <c r="F44" s="52" t="s">
        <v>1169</v>
      </c>
      <c r="G44" s="181"/>
      <c r="H44" s="57" t="s">
        <v>1170</v>
      </c>
      <c r="I44" s="57">
        <v>835</v>
      </c>
      <c r="J44" s="172">
        <f>ROUND(J41*249/1000,0)</f>
        <v>928</v>
      </c>
      <c r="K44" s="328"/>
    </row>
    <row r="45" spans="1:13" ht="25.5" customHeight="1" x14ac:dyDescent="0.15">
      <c r="A45" s="79" t="s">
        <v>470</v>
      </c>
      <c r="B45" s="79">
        <v>3043</v>
      </c>
      <c r="C45" s="61" t="s">
        <v>793</v>
      </c>
      <c r="D45" s="326"/>
      <c r="E45" s="326"/>
      <c r="F45" s="52" t="s">
        <v>749</v>
      </c>
      <c r="G45" s="181"/>
      <c r="H45" s="57" t="s">
        <v>785</v>
      </c>
      <c r="I45" s="57" t="s">
        <v>782</v>
      </c>
      <c r="J45" s="172">
        <f>ROUND(J41*266/1000,0)</f>
        <v>991</v>
      </c>
      <c r="K45" s="328"/>
    </row>
    <row r="46" spans="1:13" ht="25.5" customHeight="1" x14ac:dyDescent="0.15">
      <c r="A46" s="79" t="s">
        <v>470</v>
      </c>
      <c r="B46" s="79">
        <v>1044</v>
      </c>
      <c r="C46" s="61" t="s">
        <v>540</v>
      </c>
      <c r="D46" s="326"/>
      <c r="E46" s="326"/>
      <c r="F46" s="52" t="s">
        <v>1171</v>
      </c>
      <c r="G46" s="181"/>
      <c r="H46" s="57" t="s">
        <v>1172</v>
      </c>
      <c r="I46" s="57">
        <v>678</v>
      </c>
      <c r="J46" s="172">
        <f>ROUND(J41*207/1000,0)</f>
        <v>771</v>
      </c>
      <c r="K46" s="328"/>
    </row>
    <row r="47" spans="1:13" ht="25.5" customHeight="1" x14ac:dyDescent="0.15">
      <c r="A47" s="79" t="s">
        <v>470</v>
      </c>
      <c r="B47" s="79">
        <v>6040</v>
      </c>
      <c r="C47" s="61" t="s">
        <v>493</v>
      </c>
      <c r="D47" s="326"/>
      <c r="E47" s="326"/>
      <c r="F47" s="52" t="s">
        <v>1173</v>
      </c>
      <c r="G47" s="181"/>
      <c r="H47" s="57" t="s">
        <v>1174</v>
      </c>
      <c r="I47" s="57">
        <v>540</v>
      </c>
      <c r="J47" s="172">
        <f>ROUND($J41*170/1000,0)</f>
        <v>634</v>
      </c>
      <c r="K47" s="328"/>
    </row>
    <row r="48" spans="1:13" ht="25.5" customHeight="1" x14ac:dyDescent="0.15">
      <c r="A48" s="79" t="s">
        <v>470</v>
      </c>
      <c r="B48" s="79">
        <v>8214</v>
      </c>
      <c r="C48" s="61" t="s">
        <v>541</v>
      </c>
      <c r="D48" s="326"/>
      <c r="E48" s="326"/>
      <c r="F48" s="52" t="s">
        <v>293</v>
      </c>
      <c r="G48" s="181"/>
      <c r="H48" s="57" t="s">
        <v>306</v>
      </c>
      <c r="I48" s="57">
        <v>-37</v>
      </c>
      <c r="J48" s="172">
        <v>-37</v>
      </c>
      <c r="K48" s="328"/>
    </row>
    <row r="49" spans="1:13" ht="25.5" customHeight="1" x14ac:dyDescent="0.15">
      <c r="A49" s="79" t="s">
        <v>707</v>
      </c>
      <c r="B49" s="79">
        <v>9214</v>
      </c>
      <c r="C49" s="61" t="s">
        <v>716</v>
      </c>
      <c r="D49" s="326"/>
      <c r="E49" s="326"/>
      <c r="F49" s="52" t="s">
        <v>709</v>
      </c>
      <c r="G49" s="183"/>
      <c r="H49" s="184" t="s">
        <v>717</v>
      </c>
      <c r="I49" s="184">
        <v>-37</v>
      </c>
      <c r="J49" s="172">
        <v>-37</v>
      </c>
      <c r="K49" s="329"/>
    </row>
    <row r="50" spans="1:13" ht="25.5" customHeight="1" x14ac:dyDescent="0.15">
      <c r="A50" s="79" t="s">
        <v>470</v>
      </c>
      <c r="B50" s="79">
        <v>1241</v>
      </c>
      <c r="C50" s="61" t="s">
        <v>519</v>
      </c>
      <c r="D50" s="326"/>
      <c r="E50" s="326" t="s">
        <v>274</v>
      </c>
      <c r="F50" s="179"/>
      <c r="G50" s="180"/>
      <c r="H50" s="57"/>
      <c r="I50" s="57">
        <v>123</v>
      </c>
      <c r="J50" s="172">
        <v>123</v>
      </c>
      <c r="K50" s="327" t="s">
        <v>10</v>
      </c>
      <c r="M50" s="182"/>
    </row>
    <row r="51" spans="1:13" ht="25.5" customHeight="1" x14ac:dyDescent="0.15">
      <c r="A51" s="79" t="s">
        <v>470</v>
      </c>
      <c r="B51" s="79">
        <v>1242</v>
      </c>
      <c r="C51" s="61" t="s">
        <v>1183</v>
      </c>
      <c r="D51" s="326"/>
      <c r="E51" s="326"/>
      <c r="F51" s="52" t="s">
        <v>1166</v>
      </c>
      <c r="G51" s="181"/>
      <c r="H51" s="57" t="s">
        <v>1167</v>
      </c>
      <c r="I51" s="57">
        <v>30</v>
      </c>
      <c r="J51" s="172">
        <f>ROUND(J50*270/1000,0)</f>
        <v>33</v>
      </c>
      <c r="K51" s="328"/>
      <c r="M51" s="182"/>
    </row>
    <row r="52" spans="1:13" ht="25.5" customHeight="1" x14ac:dyDescent="0.15">
      <c r="A52" s="79" t="s">
        <v>470</v>
      </c>
      <c r="B52" s="79">
        <v>3242</v>
      </c>
      <c r="C52" s="61" t="s">
        <v>794</v>
      </c>
      <c r="D52" s="326"/>
      <c r="E52" s="326"/>
      <c r="F52" s="52" t="s">
        <v>780</v>
      </c>
      <c r="G52" s="181"/>
      <c r="H52" s="57" t="s">
        <v>781</v>
      </c>
      <c r="I52" s="57" t="s">
        <v>782</v>
      </c>
      <c r="J52" s="172">
        <f>ROUND(J50*287/1000,0)</f>
        <v>35</v>
      </c>
      <c r="K52" s="328"/>
      <c r="M52" s="182"/>
    </row>
    <row r="53" spans="1:13" ht="25.5" customHeight="1" x14ac:dyDescent="0.15">
      <c r="A53" s="79" t="s">
        <v>470</v>
      </c>
      <c r="B53" s="79">
        <v>1243</v>
      </c>
      <c r="C53" s="61" t="s">
        <v>1184</v>
      </c>
      <c r="D53" s="326"/>
      <c r="E53" s="326"/>
      <c r="F53" s="52" t="s">
        <v>1169</v>
      </c>
      <c r="G53" s="181"/>
      <c r="H53" s="57" t="s">
        <v>1170</v>
      </c>
      <c r="I53" s="57">
        <v>28</v>
      </c>
      <c r="J53" s="172">
        <f>ROUND(J50*249/1000,0)</f>
        <v>31</v>
      </c>
      <c r="K53" s="328"/>
      <c r="M53" s="182"/>
    </row>
    <row r="54" spans="1:13" ht="25.5" customHeight="1" x14ac:dyDescent="0.15">
      <c r="A54" s="79" t="s">
        <v>470</v>
      </c>
      <c r="B54" s="79">
        <v>3243</v>
      </c>
      <c r="C54" s="61" t="s">
        <v>795</v>
      </c>
      <c r="D54" s="326"/>
      <c r="E54" s="326"/>
      <c r="F54" s="52" t="s">
        <v>749</v>
      </c>
      <c r="G54" s="181"/>
      <c r="H54" s="57" t="s">
        <v>785</v>
      </c>
      <c r="I54" s="57" t="s">
        <v>782</v>
      </c>
      <c r="J54" s="172">
        <f>ROUND(J50*266/1000,0)</f>
        <v>33</v>
      </c>
      <c r="K54" s="328"/>
      <c r="M54" s="182"/>
    </row>
    <row r="55" spans="1:13" ht="25.5" customHeight="1" x14ac:dyDescent="0.15">
      <c r="A55" s="79" t="s">
        <v>470</v>
      </c>
      <c r="B55" s="79">
        <v>1244</v>
      </c>
      <c r="C55" s="61" t="s">
        <v>542</v>
      </c>
      <c r="D55" s="326"/>
      <c r="E55" s="326"/>
      <c r="F55" s="52" t="s">
        <v>1171</v>
      </c>
      <c r="G55" s="181"/>
      <c r="H55" s="57" t="s">
        <v>1172</v>
      </c>
      <c r="I55" s="57">
        <v>22</v>
      </c>
      <c r="J55" s="172">
        <f>ROUND(J50*207/1000,0)</f>
        <v>25</v>
      </c>
      <c r="K55" s="328"/>
      <c r="M55" s="182"/>
    </row>
    <row r="56" spans="1:13" ht="25.5" customHeight="1" x14ac:dyDescent="0.15">
      <c r="A56" s="79" t="s">
        <v>470</v>
      </c>
      <c r="B56" s="79">
        <v>6240</v>
      </c>
      <c r="C56" s="61" t="s">
        <v>489</v>
      </c>
      <c r="D56" s="326"/>
      <c r="E56" s="326"/>
      <c r="F56" s="52" t="s">
        <v>1173</v>
      </c>
      <c r="G56" s="181"/>
      <c r="H56" s="57" t="s">
        <v>1174</v>
      </c>
      <c r="I56" s="57">
        <v>18</v>
      </c>
      <c r="J56" s="172">
        <f>ROUND($J50*170/1000,0)</f>
        <v>21</v>
      </c>
      <c r="K56" s="328"/>
      <c r="M56" s="182"/>
    </row>
    <row r="57" spans="1:13" ht="25.5" customHeight="1" x14ac:dyDescent="0.15">
      <c r="A57" s="79" t="s">
        <v>470</v>
      </c>
      <c r="B57" s="79">
        <v>8215</v>
      </c>
      <c r="C57" s="61" t="s">
        <v>543</v>
      </c>
      <c r="D57" s="326"/>
      <c r="E57" s="326"/>
      <c r="F57" s="52" t="s">
        <v>293</v>
      </c>
      <c r="G57" s="181"/>
      <c r="H57" s="57" t="s">
        <v>300</v>
      </c>
      <c r="I57" s="57">
        <v>-1</v>
      </c>
      <c r="J57" s="172">
        <v>-1</v>
      </c>
      <c r="K57" s="328"/>
      <c r="M57" s="182"/>
    </row>
    <row r="58" spans="1:13" ht="25.5" customHeight="1" x14ac:dyDescent="0.15">
      <c r="A58" s="79" t="s">
        <v>707</v>
      </c>
      <c r="B58" s="79">
        <v>9215</v>
      </c>
      <c r="C58" s="52" t="s">
        <v>718</v>
      </c>
      <c r="D58" s="326"/>
      <c r="E58" s="326"/>
      <c r="F58" s="52" t="s">
        <v>709</v>
      </c>
      <c r="G58" s="183"/>
      <c r="H58" s="184" t="s">
        <v>719</v>
      </c>
      <c r="I58" s="184">
        <v>-1</v>
      </c>
      <c r="J58" s="172">
        <v>-1</v>
      </c>
      <c r="K58" s="329"/>
      <c r="M58" s="182"/>
    </row>
    <row r="59" spans="1:13" ht="25.5" customHeight="1" x14ac:dyDescent="0.15">
      <c r="A59" s="79" t="s">
        <v>470</v>
      </c>
      <c r="B59" s="79">
        <v>1301</v>
      </c>
      <c r="C59" s="52" t="s">
        <v>145</v>
      </c>
      <c r="D59" s="346" t="s">
        <v>448</v>
      </c>
      <c r="E59" s="347"/>
      <c r="F59" s="52" t="s">
        <v>18</v>
      </c>
      <c r="G59" s="181"/>
      <c r="H59" s="185"/>
      <c r="I59" s="186">
        <v>200</v>
      </c>
      <c r="J59" s="172">
        <v>200</v>
      </c>
      <c r="K59" s="348" t="s">
        <v>165</v>
      </c>
      <c r="M59" s="182"/>
    </row>
    <row r="60" spans="1:13" ht="25.5" customHeight="1" x14ac:dyDescent="0.15">
      <c r="A60" s="79" t="s">
        <v>470</v>
      </c>
      <c r="B60" s="79">
        <v>1411</v>
      </c>
      <c r="C60" s="52" t="s">
        <v>154</v>
      </c>
      <c r="D60" s="326" t="s">
        <v>449</v>
      </c>
      <c r="E60" s="326"/>
      <c r="F60" s="52" t="s">
        <v>308</v>
      </c>
      <c r="G60" s="181"/>
      <c r="H60" s="185" t="s">
        <v>309</v>
      </c>
      <c r="I60" s="186">
        <v>100</v>
      </c>
      <c r="J60" s="172">
        <v>100</v>
      </c>
      <c r="K60" s="348"/>
    </row>
    <row r="61" spans="1:13" ht="25.5" customHeight="1" x14ac:dyDescent="0.15">
      <c r="A61" s="79" t="s">
        <v>470</v>
      </c>
      <c r="B61" s="79">
        <v>1421</v>
      </c>
      <c r="C61" s="187" t="s">
        <v>214</v>
      </c>
      <c r="D61" s="326"/>
      <c r="E61" s="326"/>
      <c r="F61" s="52" t="s">
        <v>159</v>
      </c>
      <c r="G61" s="181"/>
      <c r="H61" s="185" t="s">
        <v>310</v>
      </c>
      <c r="I61" s="186">
        <v>200</v>
      </c>
      <c r="J61" s="172">
        <v>200</v>
      </c>
      <c r="K61" s="348"/>
    </row>
    <row r="62" spans="1:13" ht="25.5" customHeight="1" x14ac:dyDescent="0.15">
      <c r="A62" s="79" t="s">
        <v>470</v>
      </c>
      <c r="B62" s="79">
        <v>6102</v>
      </c>
      <c r="C62" s="52" t="s">
        <v>312</v>
      </c>
      <c r="D62" s="326" t="s">
        <v>311</v>
      </c>
      <c r="E62" s="326"/>
      <c r="F62" s="52" t="s">
        <v>313</v>
      </c>
      <c r="G62" s="181"/>
      <c r="H62" s="185" t="s">
        <v>314</v>
      </c>
      <c r="I62" s="186">
        <v>50</v>
      </c>
      <c r="J62" s="172">
        <v>50</v>
      </c>
      <c r="K62" s="188" t="s">
        <v>490</v>
      </c>
    </row>
    <row r="63" spans="1:13" ht="25.5" customHeight="1" x14ac:dyDescent="0.15">
      <c r="A63" s="108"/>
      <c r="B63" s="108"/>
      <c r="C63" s="174"/>
      <c r="D63" s="189"/>
      <c r="E63" s="189"/>
      <c r="F63" s="190"/>
      <c r="G63" s="190"/>
      <c r="H63" s="191"/>
      <c r="I63" s="191"/>
      <c r="K63" s="192"/>
      <c r="M63" s="182"/>
    </row>
    <row r="64" spans="1:13" ht="30" customHeight="1" x14ac:dyDescent="0.15">
      <c r="A64" s="124" t="s">
        <v>298</v>
      </c>
      <c r="B64" s="108"/>
      <c r="C64" s="174"/>
      <c r="D64" s="189"/>
      <c r="E64" s="189"/>
      <c r="F64" s="190"/>
      <c r="G64" s="190"/>
      <c r="H64" s="191"/>
      <c r="I64" s="191"/>
      <c r="K64" s="192"/>
      <c r="M64" s="182"/>
    </row>
    <row r="65" spans="1:13" ht="30" customHeight="1" x14ac:dyDescent="0.15">
      <c r="A65" s="226" t="s">
        <v>2</v>
      </c>
      <c r="B65" s="226"/>
      <c r="C65" s="339" t="s">
        <v>3</v>
      </c>
      <c r="D65" s="339" t="s">
        <v>4</v>
      </c>
      <c r="E65" s="339"/>
      <c r="F65" s="339"/>
      <c r="G65" s="339"/>
      <c r="H65" s="339"/>
      <c r="I65" s="349" t="s">
        <v>455</v>
      </c>
      <c r="J65" s="349" t="s">
        <v>1221</v>
      </c>
      <c r="K65" s="339" t="s">
        <v>8</v>
      </c>
      <c r="M65" s="182"/>
    </row>
    <row r="66" spans="1:13" ht="25.5" customHeight="1" x14ac:dyDescent="0.15">
      <c r="A66" s="77" t="s">
        <v>0</v>
      </c>
      <c r="B66" s="77" t="s">
        <v>1</v>
      </c>
      <c r="C66" s="339"/>
      <c r="D66" s="339"/>
      <c r="E66" s="339"/>
      <c r="F66" s="339"/>
      <c r="G66" s="339"/>
      <c r="H66" s="339"/>
      <c r="I66" s="349"/>
      <c r="J66" s="349"/>
      <c r="K66" s="339"/>
      <c r="M66" s="182"/>
    </row>
    <row r="67" spans="1:13" ht="25.5" customHeight="1" x14ac:dyDescent="0.15">
      <c r="A67" s="340" t="s">
        <v>164</v>
      </c>
      <c r="B67" s="341"/>
      <c r="C67" s="341"/>
      <c r="D67" s="341"/>
      <c r="E67" s="341"/>
      <c r="F67" s="341"/>
      <c r="G67" s="341"/>
      <c r="H67" s="341"/>
      <c r="I67" s="341"/>
      <c r="J67" s="341"/>
      <c r="K67" s="342"/>
      <c r="M67" s="182"/>
    </row>
    <row r="68" spans="1:13" ht="25.5" customHeight="1" x14ac:dyDescent="0.15">
      <c r="A68" s="79" t="s">
        <v>470</v>
      </c>
      <c r="B68" s="79">
        <v>1011</v>
      </c>
      <c r="C68" s="52" t="s">
        <v>544</v>
      </c>
      <c r="D68" s="245" t="s">
        <v>295</v>
      </c>
      <c r="E68" s="255" t="s">
        <v>296</v>
      </c>
      <c r="F68" s="351"/>
      <c r="G68" s="352"/>
      <c r="H68" s="353"/>
      <c r="I68" s="186">
        <v>1058</v>
      </c>
      <c r="J68" s="193">
        <v>1058</v>
      </c>
      <c r="K68" s="248" t="s">
        <v>294</v>
      </c>
      <c r="M68" s="182"/>
    </row>
    <row r="69" spans="1:13" ht="25.5" customHeight="1" x14ac:dyDescent="0.15">
      <c r="A69" s="79" t="s">
        <v>470</v>
      </c>
      <c r="B69" s="79">
        <v>1012</v>
      </c>
      <c r="C69" s="52" t="s">
        <v>1185</v>
      </c>
      <c r="D69" s="245"/>
      <c r="E69" s="257"/>
      <c r="F69" s="52" t="s">
        <v>1166</v>
      </c>
      <c r="G69" s="181"/>
      <c r="H69" s="57" t="s">
        <v>1167</v>
      </c>
      <c r="I69" s="57">
        <v>259</v>
      </c>
      <c r="J69" s="172">
        <f>ROUND(J68*270/1000,0)</f>
        <v>286</v>
      </c>
      <c r="K69" s="249"/>
      <c r="M69" s="182"/>
    </row>
    <row r="70" spans="1:13" ht="25.5" customHeight="1" x14ac:dyDescent="0.15">
      <c r="A70" s="79" t="s">
        <v>470</v>
      </c>
      <c r="B70" s="79">
        <v>3012</v>
      </c>
      <c r="C70" s="52" t="s">
        <v>796</v>
      </c>
      <c r="D70" s="245"/>
      <c r="E70" s="257"/>
      <c r="F70" s="52" t="s">
        <v>780</v>
      </c>
      <c r="G70" s="181"/>
      <c r="H70" s="57" t="s">
        <v>781</v>
      </c>
      <c r="I70" s="57" t="s">
        <v>782</v>
      </c>
      <c r="J70" s="172">
        <f>ROUND(J68*287/1000,0)</f>
        <v>304</v>
      </c>
      <c r="K70" s="249"/>
      <c r="M70" s="182"/>
    </row>
    <row r="71" spans="1:13" ht="25.5" customHeight="1" x14ac:dyDescent="0.15">
      <c r="A71" s="79" t="s">
        <v>470</v>
      </c>
      <c r="B71" s="79">
        <v>1013</v>
      </c>
      <c r="C71" s="52" t="s">
        <v>1186</v>
      </c>
      <c r="D71" s="245"/>
      <c r="E71" s="257"/>
      <c r="F71" s="52" t="s">
        <v>1169</v>
      </c>
      <c r="G71" s="181"/>
      <c r="H71" s="57" t="s">
        <v>1170</v>
      </c>
      <c r="I71" s="57">
        <v>237</v>
      </c>
      <c r="J71" s="172">
        <f>ROUND(J68*249/1000,0)</f>
        <v>263</v>
      </c>
      <c r="K71" s="249"/>
      <c r="M71" s="182"/>
    </row>
    <row r="72" spans="1:13" ht="25.5" customHeight="1" x14ac:dyDescent="0.15">
      <c r="A72" s="79" t="s">
        <v>470</v>
      </c>
      <c r="B72" s="79">
        <v>3013</v>
      </c>
      <c r="C72" s="52" t="s">
        <v>797</v>
      </c>
      <c r="D72" s="245"/>
      <c r="E72" s="257"/>
      <c r="F72" s="52" t="s">
        <v>749</v>
      </c>
      <c r="G72" s="181"/>
      <c r="H72" s="57" t="s">
        <v>785</v>
      </c>
      <c r="I72" s="57" t="s">
        <v>782</v>
      </c>
      <c r="J72" s="172">
        <f>ROUND(J68*266/1000,0)</f>
        <v>281</v>
      </c>
      <c r="K72" s="249"/>
      <c r="M72" s="182"/>
    </row>
    <row r="73" spans="1:13" ht="25.5" customHeight="1" x14ac:dyDescent="0.15">
      <c r="A73" s="79" t="s">
        <v>470</v>
      </c>
      <c r="B73" s="79">
        <v>1014</v>
      </c>
      <c r="C73" s="52" t="s">
        <v>545</v>
      </c>
      <c r="D73" s="245"/>
      <c r="E73" s="257"/>
      <c r="F73" s="52" t="s">
        <v>1171</v>
      </c>
      <c r="G73" s="181"/>
      <c r="H73" s="57" t="s">
        <v>1172</v>
      </c>
      <c r="I73" s="57">
        <v>193</v>
      </c>
      <c r="J73" s="172">
        <f>ROUND(J68*207/1000,0)</f>
        <v>219</v>
      </c>
      <c r="K73" s="249"/>
      <c r="M73" s="182"/>
    </row>
    <row r="74" spans="1:13" ht="25.5" customHeight="1" x14ac:dyDescent="0.15">
      <c r="A74" s="79" t="s">
        <v>470</v>
      </c>
      <c r="B74" s="79">
        <v>6400</v>
      </c>
      <c r="C74" s="52" t="s">
        <v>491</v>
      </c>
      <c r="D74" s="245"/>
      <c r="E74" s="257"/>
      <c r="F74" s="52" t="s">
        <v>1173</v>
      </c>
      <c r="G74" s="181"/>
      <c r="H74" s="57" t="s">
        <v>1174</v>
      </c>
      <c r="I74" s="57">
        <v>153</v>
      </c>
      <c r="J74" s="172">
        <f>ROUND($J68*170/1000,0)</f>
        <v>180</v>
      </c>
      <c r="K74" s="249"/>
      <c r="M74" s="182"/>
    </row>
    <row r="75" spans="1:13" ht="25.5" customHeight="1" x14ac:dyDescent="0.15">
      <c r="A75" s="79" t="s">
        <v>470</v>
      </c>
      <c r="B75" s="79">
        <v>8311</v>
      </c>
      <c r="C75" s="100" t="s">
        <v>546</v>
      </c>
      <c r="D75" s="245"/>
      <c r="E75" s="257"/>
      <c r="F75" s="52" t="s">
        <v>293</v>
      </c>
      <c r="G75" s="181"/>
      <c r="H75" s="57" t="s">
        <v>322</v>
      </c>
      <c r="I75" s="57">
        <v>-11</v>
      </c>
      <c r="J75" s="172">
        <v>-11</v>
      </c>
      <c r="K75" s="249"/>
      <c r="M75" s="182"/>
    </row>
    <row r="76" spans="1:13" ht="25.5" customHeight="1" x14ac:dyDescent="0.15">
      <c r="A76" s="79" t="s">
        <v>707</v>
      </c>
      <c r="B76" s="79">
        <v>9311</v>
      </c>
      <c r="C76" s="100" t="s">
        <v>720</v>
      </c>
      <c r="D76" s="245"/>
      <c r="E76" s="357"/>
      <c r="F76" s="52" t="s">
        <v>709</v>
      </c>
      <c r="G76" s="183"/>
      <c r="H76" s="184" t="s">
        <v>721</v>
      </c>
      <c r="I76" s="184">
        <v>-11</v>
      </c>
      <c r="J76" s="172">
        <v>-11</v>
      </c>
      <c r="K76" s="250"/>
      <c r="M76" s="182"/>
    </row>
    <row r="77" spans="1:13" ht="25.5" customHeight="1" x14ac:dyDescent="0.15">
      <c r="A77" s="79" t="s">
        <v>470</v>
      </c>
      <c r="B77" s="79">
        <v>1211</v>
      </c>
      <c r="C77" s="52" t="s">
        <v>547</v>
      </c>
      <c r="D77" s="245"/>
      <c r="E77" s="358" t="s">
        <v>299</v>
      </c>
      <c r="F77" s="354"/>
      <c r="G77" s="355"/>
      <c r="H77" s="356"/>
      <c r="I77" s="57">
        <v>35</v>
      </c>
      <c r="J77" s="193">
        <v>35</v>
      </c>
      <c r="K77" s="248" t="s">
        <v>215</v>
      </c>
      <c r="M77" s="182"/>
    </row>
    <row r="78" spans="1:13" ht="25.5" customHeight="1" x14ac:dyDescent="0.15">
      <c r="A78" s="79" t="s">
        <v>470</v>
      </c>
      <c r="B78" s="79">
        <v>1212</v>
      </c>
      <c r="C78" s="52" t="s">
        <v>1187</v>
      </c>
      <c r="D78" s="245"/>
      <c r="E78" s="359"/>
      <c r="F78" s="52" t="s">
        <v>1166</v>
      </c>
      <c r="G78" s="181"/>
      <c r="H78" s="57" t="s">
        <v>1167</v>
      </c>
      <c r="I78" s="57">
        <v>9</v>
      </c>
      <c r="J78" s="172">
        <f>ROUND(J77*270/1000,0)</f>
        <v>9</v>
      </c>
      <c r="K78" s="249"/>
      <c r="M78" s="182"/>
    </row>
    <row r="79" spans="1:13" ht="25.5" customHeight="1" x14ac:dyDescent="0.15">
      <c r="A79" s="79" t="s">
        <v>470</v>
      </c>
      <c r="B79" s="79">
        <v>3212</v>
      </c>
      <c r="C79" s="52" t="s">
        <v>798</v>
      </c>
      <c r="D79" s="245"/>
      <c r="E79" s="359"/>
      <c r="F79" s="52" t="s">
        <v>780</v>
      </c>
      <c r="G79" s="181"/>
      <c r="H79" s="57" t="s">
        <v>781</v>
      </c>
      <c r="I79" s="57" t="s">
        <v>782</v>
      </c>
      <c r="J79" s="172">
        <f>ROUND(J77*287/1000,0)</f>
        <v>10</v>
      </c>
      <c r="K79" s="249"/>
      <c r="M79" s="182"/>
    </row>
    <row r="80" spans="1:13" ht="25.5" customHeight="1" x14ac:dyDescent="0.15">
      <c r="A80" s="79" t="s">
        <v>470</v>
      </c>
      <c r="B80" s="79">
        <v>1213</v>
      </c>
      <c r="C80" s="52" t="s">
        <v>1188</v>
      </c>
      <c r="D80" s="245"/>
      <c r="E80" s="359"/>
      <c r="F80" s="52" t="s">
        <v>1169</v>
      </c>
      <c r="G80" s="181"/>
      <c r="H80" s="57" t="s">
        <v>1170</v>
      </c>
      <c r="I80" s="57">
        <v>8</v>
      </c>
      <c r="J80" s="172">
        <f>ROUND(J77*249/1000,0)</f>
        <v>9</v>
      </c>
      <c r="K80" s="249"/>
      <c r="M80" s="182"/>
    </row>
    <row r="81" spans="1:13" ht="25.5" customHeight="1" x14ac:dyDescent="0.15">
      <c r="A81" s="79" t="s">
        <v>470</v>
      </c>
      <c r="B81" s="79">
        <v>3213</v>
      </c>
      <c r="C81" s="52" t="s">
        <v>799</v>
      </c>
      <c r="D81" s="245"/>
      <c r="E81" s="359"/>
      <c r="F81" s="52" t="s">
        <v>749</v>
      </c>
      <c r="G81" s="181"/>
      <c r="H81" s="57" t="s">
        <v>785</v>
      </c>
      <c r="I81" s="57" t="s">
        <v>782</v>
      </c>
      <c r="J81" s="172">
        <f>ROUND(J77*266/1000,0)</f>
        <v>9</v>
      </c>
      <c r="K81" s="249"/>
      <c r="M81" s="182"/>
    </row>
    <row r="82" spans="1:13" ht="25.5" customHeight="1" x14ac:dyDescent="0.15">
      <c r="A82" s="79" t="s">
        <v>470</v>
      </c>
      <c r="B82" s="79">
        <v>1214</v>
      </c>
      <c r="C82" s="52" t="s">
        <v>548</v>
      </c>
      <c r="D82" s="245"/>
      <c r="E82" s="359"/>
      <c r="F82" s="52" t="s">
        <v>1171</v>
      </c>
      <c r="G82" s="181"/>
      <c r="H82" s="57" t="s">
        <v>1172</v>
      </c>
      <c r="I82" s="57">
        <v>6</v>
      </c>
      <c r="J82" s="172">
        <f>ROUND(J77*207/1000,0)</f>
        <v>7</v>
      </c>
      <c r="K82" s="249"/>
      <c r="M82" s="182"/>
    </row>
    <row r="83" spans="1:13" ht="25.5" customHeight="1" x14ac:dyDescent="0.15">
      <c r="A83" s="79" t="s">
        <v>470</v>
      </c>
      <c r="B83" s="79">
        <v>6500</v>
      </c>
      <c r="C83" s="52" t="s">
        <v>492</v>
      </c>
      <c r="D83" s="245"/>
      <c r="E83" s="359"/>
      <c r="F83" s="52" t="s">
        <v>1173</v>
      </c>
      <c r="G83" s="181"/>
      <c r="H83" s="57" t="s">
        <v>1174</v>
      </c>
      <c r="I83" s="57">
        <v>5</v>
      </c>
      <c r="J83" s="172">
        <f>ROUND($J77*170/1000,0)</f>
        <v>6</v>
      </c>
      <c r="K83" s="249"/>
      <c r="M83" s="182"/>
    </row>
    <row r="84" spans="1:13" ht="25.5" customHeight="1" x14ac:dyDescent="0.15">
      <c r="A84" s="79" t="s">
        <v>470</v>
      </c>
      <c r="B84" s="79">
        <v>8312</v>
      </c>
      <c r="C84" s="52" t="s">
        <v>549</v>
      </c>
      <c r="D84" s="245"/>
      <c r="E84" s="359"/>
      <c r="F84" s="52" t="s">
        <v>293</v>
      </c>
      <c r="G84" s="181"/>
      <c r="H84" s="57" t="s">
        <v>300</v>
      </c>
      <c r="I84" s="57">
        <v>-1</v>
      </c>
      <c r="J84" s="172">
        <v>-1</v>
      </c>
      <c r="K84" s="249"/>
      <c r="M84" s="182"/>
    </row>
    <row r="85" spans="1:13" ht="25.5" customHeight="1" x14ac:dyDescent="0.15">
      <c r="A85" s="79" t="s">
        <v>707</v>
      </c>
      <c r="B85" s="79">
        <v>9312</v>
      </c>
      <c r="C85" s="52" t="s">
        <v>722</v>
      </c>
      <c r="D85" s="245"/>
      <c r="E85" s="360"/>
      <c r="F85" s="52" t="s">
        <v>709</v>
      </c>
      <c r="G85" s="183"/>
      <c r="H85" s="184" t="s">
        <v>719</v>
      </c>
      <c r="I85" s="184">
        <v>-1</v>
      </c>
      <c r="J85" s="172">
        <v>-1</v>
      </c>
      <c r="K85" s="250"/>
      <c r="M85" s="182"/>
    </row>
    <row r="86" spans="1:13" ht="25.5" customHeight="1" x14ac:dyDescent="0.15">
      <c r="A86" s="79" t="s">
        <v>470</v>
      </c>
      <c r="B86" s="79">
        <v>1031</v>
      </c>
      <c r="C86" s="52" t="s">
        <v>550</v>
      </c>
      <c r="D86" s="245"/>
      <c r="E86" s="255" t="s">
        <v>301</v>
      </c>
      <c r="F86" s="350"/>
      <c r="G86" s="350"/>
      <c r="H86" s="350"/>
      <c r="I86" s="186">
        <v>2114</v>
      </c>
      <c r="J86" s="172">
        <v>2114</v>
      </c>
      <c r="K86" s="248" t="s">
        <v>294</v>
      </c>
      <c r="M86" s="182"/>
    </row>
    <row r="87" spans="1:13" ht="25.5" customHeight="1" x14ac:dyDescent="0.15">
      <c r="A87" s="79" t="s">
        <v>470</v>
      </c>
      <c r="B87" s="79">
        <v>1032</v>
      </c>
      <c r="C87" s="52" t="s">
        <v>1189</v>
      </c>
      <c r="D87" s="245"/>
      <c r="E87" s="257"/>
      <c r="F87" s="52" t="s">
        <v>1166</v>
      </c>
      <c r="G87" s="181"/>
      <c r="H87" s="57" t="s">
        <v>1167</v>
      </c>
      <c r="I87" s="57">
        <v>518</v>
      </c>
      <c r="J87" s="172">
        <f>ROUND(J86*270/1000,0)</f>
        <v>571</v>
      </c>
      <c r="K87" s="249"/>
      <c r="M87" s="182"/>
    </row>
    <row r="88" spans="1:13" ht="25.5" customHeight="1" x14ac:dyDescent="0.15">
      <c r="A88" s="79" t="s">
        <v>470</v>
      </c>
      <c r="B88" s="79">
        <v>3032</v>
      </c>
      <c r="C88" s="52" t="s">
        <v>800</v>
      </c>
      <c r="D88" s="245"/>
      <c r="E88" s="257"/>
      <c r="F88" s="52" t="s">
        <v>780</v>
      </c>
      <c r="G88" s="181"/>
      <c r="H88" s="57" t="s">
        <v>781</v>
      </c>
      <c r="I88" s="57" t="s">
        <v>782</v>
      </c>
      <c r="J88" s="172">
        <f>ROUND(J86*287/1000,0)</f>
        <v>607</v>
      </c>
      <c r="K88" s="249"/>
      <c r="M88" s="182"/>
    </row>
    <row r="89" spans="1:13" ht="25.5" customHeight="1" x14ac:dyDescent="0.15">
      <c r="A89" s="79" t="s">
        <v>470</v>
      </c>
      <c r="B89" s="79">
        <v>1033</v>
      </c>
      <c r="C89" s="52" t="s">
        <v>1190</v>
      </c>
      <c r="D89" s="245"/>
      <c r="E89" s="257"/>
      <c r="F89" s="52" t="s">
        <v>1169</v>
      </c>
      <c r="G89" s="181"/>
      <c r="H89" s="57" t="s">
        <v>1170</v>
      </c>
      <c r="I89" s="57">
        <v>474</v>
      </c>
      <c r="J89" s="172">
        <f>ROUND(J86*249/1000,0)</f>
        <v>526</v>
      </c>
      <c r="K89" s="249"/>
      <c r="M89" s="182"/>
    </row>
    <row r="90" spans="1:13" ht="25.5" customHeight="1" x14ac:dyDescent="0.15">
      <c r="A90" s="79" t="s">
        <v>470</v>
      </c>
      <c r="B90" s="79">
        <v>3033</v>
      </c>
      <c r="C90" s="52" t="s">
        <v>801</v>
      </c>
      <c r="D90" s="245"/>
      <c r="E90" s="257"/>
      <c r="F90" s="52" t="s">
        <v>749</v>
      </c>
      <c r="G90" s="181"/>
      <c r="H90" s="57" t="s">
        <v>785</v>
      </c>
      <c r="I90" s="57" t="s">
        <v>782</v>
      </c>
      <c r="J90" s="172">
        <f>ROUND(J86*266/1000,0)</f>
        <v>562</v>
      </c>
      <c r="K90" s="249"/>
      <c r="M90" s="182"/>
    </row>
    <row r="91" spans="1:13" ht="25.5" customHeight="1" x14ac:dyDescent="0.15">
      <c r="A91" s="79" t="s">
        <v>470</v>
      </c>
      <c r="B91" s="79">
        <v>1034</v>
      </c>
      <c r="C91" s="52" t="s">
        <v>551</v>
      </c>
      <c r="D91" s="245"/>
      <c r="E91" s="257"/>
      <c r="F91" s="52" t="s">
        <v>1171</v>
      </c>
      <c r="G91" s="181"/>
      <c r="H91" s="57" t="s">
        <v>1172</v>
      </c>
      <c r="I91" s="57">
        <v>385</v>
      </c>
      <c r="J91" s="172">
        <f>ROUND(J86*207/1000,0)</f>
        <v>438</v>
      </c>
      <c r="K91" s="249"/>
      <c r="M91" s="182"/>
    </row>
    <row r="92" spans="1:13" ht="25.5" customHeight="1" x14ac:dyDescent="0.15">
      <c r="A92" s="79" t="s">
        <v>470</v>
      </c>
      <c r="B92" s="79">
        <v>6420</v>
      </c>
      <c r="C92" s="52" t="s">
        <v>498</v>
      </c>
      <c r="D92" s="245"/>
      <c r="E92" s="257"/>
      <c r="F92" s="52" t="s">
        <v>1173</v>
      </c>
      <c r="G92" s="181"/>
      <c r="H92" s="57" t="s">
        <v>1174</v>
      </c>
      <c r="I92" s="57">
        <v>307</v>
      </c>
      <c r="J92" s="172">
        <f>ROUND($J86*170/1000,0)</f>
        <v>359</v>
      </c>
      <c r="K92" s="249"/>
      <c r="M92" s="182"/>
    </row>
    <row r="93" spans="1:13" ht="25.5" customHeight="1" x14ac:dyDescent="0.15">
      <c r="A93" s="79" t="s">
        <v>470</v>
      </c>
      <c r="B93" s="79">
        <v>8313</v>
      </c>
      <c r="C93" s="52" t="s">
        <v>552</v>
      </c>
      <c r="D93" s="245"/>
      <c r="E93" s="257"/>
      <c r="F93" s="52" t="s">
        <v>293</v>
      </c>
      <c r="G93" s="181"/>
      <c r="H93" s="57" t="s">
        <v>323</v>
      </c>
      <c r="I93" s="57">
        <v>-21</v>
      </c>
      <c r="J93" s="172">
        <v>-21</v>
      </c>
      <c r="K93" s="249"/>
      <c r="M93" s="182"/>
    </row>
    <row r="94" spans="1:13" ht="25.5" customHeight="1" x14ac:dyDescent="0.15">
      <c r="A94" s="79" t="s">
        <v>707</v>
      </c>
      <c r="B94" s="79">
        <v>9313</v>
      </c>
      <c r="C94" s="52" t="s">
        <v>806</v>
      </c>
      <c r="D94" s="245"/>
      <c r="E94" s="357"/>
      <c r="F94" s="52" t="s">
        <v>709</v>
      </c>
      <c r="G94" s="183"/>
      <c r="H94" s="184" t="s">
        <v>723</v>
      </c>
      <c r="I94" s="184">
        <v>-21</v>
      </c>
      <c r="J94" s="172">
        <v>-21</v>
      </c>
      <c r="K94" s="250"/>
      <c r="M94" s="182"/>
    </row>
    <row r="95" spans="1:13" ht="25.5" customHeight="1" x14ac:dyDescent="0.15">
      <c r="A95" s="79" t="s">
        <v>470</v>
      </c>
      <c r="B95" s="79">
        <v>1231</v>
      </c>
      <c r="C95" s="52" t="s">
        <v>553</v>
      </c>
      <c r="D95" s="245"/>
      <c r="E95" s="358" t="s">
        <v>303</v>
      </c>
      <c r="F95" s="350"/>
      <c r="G95" s="350"/>
      <c r="H95" s="350"/>
      <c r="I95" s="186">
        <v>69</v>
      </c>
      <c r="J95" s="172">
        <v>69</v>
      </c>
      <c r="K95" s="248" t="s">
        <v>215</v>
      </c>
      <c r="M95" s="182"/>
    </row>
    <row r="96" spans="1:13" ht="25.5" customHeight="1" x14ac:dyDescent="0.15">
      <c r="A96" s="79" t="s">
        <v>470</v>
      </c>
      <c r="B96" s="79">
        <v>1232</v>
      </c>
      <c r="C96" s="52" t="s">
        <v>1191</v>
      </c>
      <c r="D96" s="245"/>
      <c r="E96" s="359"/>
      <c r="F96" s="52" t="s">
        <v>1166</v>
      </c>
      <c r="G96" s="181"/>
      <c r="H96" s="57" t="s">
        <v>1167</v>
      </c>
      <c r="I96" s="57">
        <v>17</v>
      </c>
      <c r="J96" s="172">
        <f>ROUND(J95*270/1000,0)</f>
        <v>19</v>
      </c>
      <c r="K96" s="249"/>
      <c r="M96" s="182"/>
    </row>
    <row r="97" spans="1:13" ht="25.5" customHeight="1" x14ac:dyDescent="0.15">
      <c r="A97" s="79" t="s">
        <v>470</v>
      </c>
      <c r="B97" s="79">
        <v>3232</v>
      </c>
      <c r="C97" s="52" t="s">
        <v>802</v>
      </c>
      <c r="D97" s="245"/>
      <c r="E97" s="359"/>
      <c r="F97" s="52" t="s">
        <v>780</v>
      </c>
      <c r="G97" s="181"/>
      <c r="H97" s="57" t="s">
        <v>781</v>
      </c>
      <c r="I97" s="57" t="s">
        <v>782</v>
      </c>
      <c r="J97" s="172">
        <f>ROUND(J95*287/1000,0)</f>
        <v>20</v>
      </c>
      <c r="K97" s="249"/>
      <c r="M97" s="182"/>
    </row>
    <row r="98" spans="1:13" ht="25.5" customHeight="1" x14ac:dyDescent="0.15">
      <c r="A98" s="79" t="s">
        <v>470</v>
      </c>
      <c r="B98" s="79">
        <v>1233</v>
      </c>
      <c r="C98" s="52" t="s">
        <v>1192</v>
      </c>
      <c r="D98" s="245"/>
      <c r="E98" s="359"/>
      <c r="F98" s="52" t="s">
        <v>1169</v>
      </c>
      <c r="G98" s="181"/>
      <c r="H98" s="57" t="s">
        <v>1170</v>
      </c>
      <c r="I98" s="57">
        <v>15</v>
      </c>
      <c r="J98" s="172">
        <f>ROUND(J95*249/1000,0)</f>
        <v>17</v>
      </c>
      <c r="K98" s="249"/>
      <c r="M98" s="182"/>
    </row>
    <row r="99" spans="1:13" ht="25.5" customHeight="1" x14ac:dyDescent="0.15">
      <c r="A99" s="79" t="s">
        <v>470</v>
      </c>
      <c r="B99" s="79">
        <v>3233</v>
      </c>
      <c r="C99" s="52" t="s">
        <v>803</v>
      </c>
      <c r="D99" s="245"/>
      <c r="E99" s="359"/>
      <c r="F99" s="52" t="s">
        <v>749</v>
      </c>
      <c r="G99" s="181"/>
      <c r="H99" s="57" t="s">
        <v>785</v>
      </c>
      <c r="I99" s="57" t="s">
        <v>782</v>
      </c>
      <c r="J99" s="172">
        <f>ROUND(J95*266/1000,0)</f>
        <v>18</v>
      </c>
      <c r="K99" s="249"/>
      <c r="M99" s="182"/>
    </row>
    <row r="100" spans="1:13" ht="25.5" customHeight="1" x14ac:dyDescent="0.15">
      <c r="A100" s="79" t="s">
        <v>470</v>
      </c>
      <c r="B100" s="79">
        <v>1234</v>
      </c>
      <c r="C100" s="52" t="s">
        <v>554</v>
      </c>
      <c r="D100" s="245"/>
      <c r="E100" s="359"/>
      <c r="F100" s="52" t="s">
        <v>1171</v>
      </c>
      <c r="G100" s="181"/>
      <c r="H100" s="57" t="s">
        <v>1172</v>
      </c>
      <c r="I100" s="57">
        <v>13</v>
      </c>
      <c r="J100" s="172">
        <f>ROUND(J95*207/1000,0)</f>
        <v>14</v>
      </c>
      <c r="K100" s="249"/>
      <c r="M100" s="182"/>
    </row>
    <row r="101" spans="1:13" ht="25.5" customHeight="1" x14ac:dyDescent="0.15">
      <c r="A101" s="79" t="s">
        <v>470</v>
      </c>
      <c r="B101" s="79">
        <v>6520</v>
      </c>
      <c r="C101" s="52" t="s">
        <v>499</v>
      </c>
      <c r="D101" s="245"/>
      <c r="E101" s="359"/>
      <c r="F101" s="52" t="s">
        <v>1173</v>
      </c>
      <c r="G101" s="181"/>
      <c r="H101" s="57" t="s">
        <v>1174</v>
      </c>
      <c r="I101" s="57">
        <v>10</v>
      </c>
      <c r="J101" s="172">
        <f>ROUND($J95*170/1000,0)</f>
        <v>12</v>
      </c>
      <c r="K101" s="249"/>
      <c r="M101" s="182"/>
    </row>
    <row r="102" spans="1:13" ht="25.5" customHeight="1" x14ac:dyDescent="0.15">
      <c r="A102" s="79" t="s">
        <v>470</v>
      </c>
      <c r="B102" s="79">
        <v>8314</v>
      </c>
      <c r="C102" s="52" t="s">
        <v>555</v>
      </c>
      <c r="D102" s="245"/>
      <c r="E102" s="359"/>
      <c r="F102" s="52" t="s">
        <v>293</v>
      </c>
      <c r="G102" s="181"/>
      <c r="H102" s="57" t="s">
        <v>304</v>
      </c>
      <c r="I102" s="57">
        <v>-1</v>
      </c>
      <c r="J102" s="172">
        <v>-1</v>
      </c>
      <c r="K102" s="249"/>
      <c r="M102" s="182"/>
    </row>
    <row r="103" spans="1:13" ht="25.5" customHeight="1" x14ac:dyDescent="0.15">
      <c r="A103" s="79" t="s">
        <v>707</v>
      </c>
      <c r="B103" s="79">
        <v>9314</v>
      </c>
      <c r="C103" s="52" t="s">
        <v>724</v>
      </c>
      <c r="D103" s="245"/>
      <c r="E103" s="360"/>
      <c r="F103" s="52" t="s">
        <v>709</v>
      </c>
      <c r="G103" s="183"/>
      <c r="H103" s="184" t="s">
        <v>719</v>
      </c>
      <c r="I103" s="184">
        <v>-1</v>
      </c>
      <c r="J103" s="172">
        <v>-1</v>
      </c>
      <c r="K103" s="250"/>
      <c r="M103" s="182"/>
    </row>
    <row r="104" spans="1:13" ht="25.5" customHeight="1" x14ac:dyDescent="0.15">
      <c r="A104" s="79" t="s">
        <v>470</v>
      </c>
      <c r="B104" s="79">
        <v>1051</v>
      </c>
      <c r="C104" s="52" t="s">
        <v>556</v>
      </c>
      <c r="D104" s="245"/>
      <c r="E104" s="358" t="s">
        <v>305</v>
      </c>
      <c r="F104" s="350"/>
      <c r="G104" s="350"/>
      <c r="H104" s="350"/>
      <c r="I104" s="186">
        <v>3354</v>
      </c>
      <c r="J104" s="172">
        <v>3354</v>
      </c>
      <c r="K104" s="248" t="s">
        <v>294</v>
      </c>
      <c r="M104" s="182"/>
    </row>
    <row r="105" spans="1:13" ht="25.5" customHeight="1" x14ac:dyDescent="0.15">
      <c r="A105" s="79" t="s">
        <v>470</v>
      </c>
      <c r="B105" s="79">
        <v>1052</v>
      </c>
      <c r="C105" s="52" t="s">
        <v>1193</v>
      </c>
      <c r="D105" s="245"/>
      <c r="E105" s="359"/>
      <c r="F105" s="52" t="s">
        <v>1166</v>
      </c>
      <c r="G105" s="181"/>
      <c r="H105" s="57" t="s">
        <v>1167</v>
      </c>
      <c r="I105" s="57">
        <v>822</v>
      </c>
      <c r="J105" s="172">
        <f>ROUND(J104*270/1000,0)</f>
        <v>906</v>
      </c>
      <c r="K105" s="249"/>
      <c r="M105" s="182"/>
    </row>
    <row r="106" spans="1:13" ht="25.5" customHeight="1" x14ac:dyDescent="0.15">
      <c r="A106" s="79" t="s">
        <v>470</v>
      </c>
      <c r="B106" s="79">
        <v>3052</v>
      </c>
      <c r="C106" s="52" t="s">
        <v>805</v>
      </c>
      <c r="D106" s="245"/>
      <c r="E106" s="359"/>
      <c r="F106" s="52" t="s">
        <v>780</v>
      </c>
      <c r="G106" s="181"/>
      <c r="H106" s="57" t="s">
        <v>781</v>
      </c>
      <c r="I106" s="57" t="s">
        <v>782</v>
      </c>
      <c r="J106" s="172">
        <f>ROUND(J104*287/1000,0)</f>
        <v>963</v>
      </c>
      <c r="K106" s="249"/>
      <c r="M106" s="182"/>
    </row>
    <row r="107" spans="1:13" ht="25.5" customHeight="1" x14ac:dyDescent="0.15">
      <c r="A107" s="79" t="s">
        <v>470</v>
      </c>
      <c r="B107" s="79">
        <v>1053</v>
      </c>
      <c r="C107" s="52" t="s">
        <v>1194</v>
      </c>
      <c r="D107" s="245"/>
      <c r="E107" s="359"/>
      <c r="F107" s="52" t="s">
        <v>1169</v>
      </c>
      <c r="G107" s="181"/>
      <c r="H107" s="57" t="s">
        <v>1170</v>
      </c>
      <c r="I107" s="57">
        <v>751</v>
      </c>
      <c r="J107" s="172">
        <f>ROUND(J104*249/1000,0)</f>
        <v>835</v>
      </c>
      <c r="K107" s="249"/>
      <c r="M107" s="182"/>
    </row>
    <row r="108" spans="1:13" ht="25.5" customHeight="1" x14ac:dyDescent="0.15">
      <c r="A108" s="79" t="s">
        <v>470</v>
      </c>
      <c r="B108" s="79">
        <v>3053</v>
      </c>
      <c r="C108" s="52" t="s">
        <v>804</v>
      </c>
      <c r="D108" s="245"/>
      <c r="E108" s="359"/>
      <c r="F108" s="52" t="s">
        <v>749</v>
      </c>
      <c r="G108" s="181"/>
      <c r="H108" s="57" t="s">
        <v>785</v>
      </c>
      <c r="I108" s="57" t="s">
        <v>782</v>
      </c>
      <c r="J108" s="172">
        <f>ROUND(J104*266/1000,0)</f>
        <v>892</v>
      </c>
      <c r="K108" s="249"/>
      <c r="M108" s="182"/>
    </row>
    <row r="109" spans="1:13" ht="25.5" customHeight="1" x14ac:dyDescent="0.15">
      <c r="A109" s="79" t="s">
        <v>470</v>
      </c>
      <c r="B109" s="79">
        <v>1054</v>
      </c>
      <c r="C109" s="52" t="s">
        <v>557</v>
      </c>
      <c r="D109" s="245"/>
      <c r="E109" s="359"/>
      <c r="F109" s="52" t="s">
        <v>1171</v>
      </c>
      <c r="G109" s="181"/>
      <c r="H109" s="57" t="s">
        <v>1172</v>
      </c>
      <c r="I109" s="57">
        <v>610</v>
      </c>
      <c r="J109" s="172">
        <f>ROUND(J104*207/1000,0)</f>
        <v>694</v>
      </c>
      <c r="K109" s="249"/>
      <c r="M109" s="182"/>
    </row>
    <row r="110" spans="1:13" ht="25.5" customHeight="1" x14ac:dyDescent="0.15">
      <c r="A110" s="79" t="s">
        <v>470</v>
      </c>
      <c r="B110" s="79">
        <v>6440</v>
      </c>
      <c r="C110" s="52" t="s">
        <v>500</v>
      </c>
      <c r="D110" s="245"/>
      <c r="E110" s="359"/>
      <c r="F110" s="52" t="s">
        <v>1173</v>
      </c>
      <c r="G110" s="181"/>
      <c r="H110" s="57" t="s">
        <v>1174</v>
      </c>
      <c r="I110" s="57">
        <v>486</v>
      </c>
      <c r="J110" s="172">
        <f>ROUND($J104*170/1000,0)</f>
        <v>570</v>
      </c>
      <c r="K110" s="249"/>
      <c r="M110" s="182"/>
    </row>
    <row r="111" spans="1:13" ht="25.5" customHeight="1" x14ac:dyDescent="0.15">
      <c r="A111" s="79" t="s">
        <v>470</v>
      </c>
      <c r="B111" s="79">
        <v>8315</v>
      </c>
      <c r="C111" s="52" t="s">
        <v>558</v>
      </c>
      <c r="D111" s="245"/>
      <c r="E111" s="359"/>
      <c r="F111" s="52" t="s">
        <v>293</v>
      </c>
      <c r="G111" s="181"/>
      <c r="H111" s="57" t="s">
        <v>324</v>
      </c>
      <c r="I111" s="57">
        <v>-34</v>
      </c>
      <c r="J111" s="172">
        <v>-34</v>
      </c>
      <c r="K111" s="249"/>
      <c r="M111" s="182"/>
    </row>
    <row r="112" spans="1:13" ht="25.5" customHeight="1" x14ac:dyDescent="0.15">
      <c r="A112" s="79" t="s">
        <v>707</v>
      </c>
      <c r="B112" s="79">
        <v>9315</v>
      </c>
      <c r="C112" s="52" t="s">
        <v>725</v>
      </c>
      <c r="D112" s="245"/>
      <c r="E112" s="360"/>
      <c r="F112" s="52" t="s">
        <v>709</v>
      </c>
      <c r="G112" s="183"/>
      <c r="H112" s="184" t="s">
        <v>726</v>
      </c>
      <c r="I112" s="184">
        <v>-34</v>
      </c>
      <c r="J112" s="172">
        <v>-34</v>
      </c>
      <c r="K112" s="250"/>
      <c r="M112" s="182"/>
    </row>
    <row r="113" spans="1:13" ht="25.5" customHeight="1" x14ac:dyDescent="0.15">
      <c r="A113" s="79" t="s">
        <v>470</v>
      </c>
      <c r="B113" s="79">
        <v>1251</v>
      </c>
      <c r="C113" s="52" t="s">
        <v>559</v>
      </c>
      <c r="D113" s="245"/>
      <c r="E113" s="326" t="s">
        <v>307</v>
      </c>
      <c r="F113" s="353"/>
      <c r="G113" s="350"/>
      <c r="H113" s="350"/>
      <c r="I113" s="186">
        <v>111</v>
      </c>
      <c r="J113" s="172">
        <v>111</v>
      </c>
      <c r="K113" s="244" t="s">
        <v>215</v>
      </c>
      <c r="M113" s="182"/>
    </row>
    <row r="114" spans="1:13" ht="25.5" customHeight="1" x14ac:dyDescent="0.15">
      <c r="A114" s="79" t="s">
        <v>470</v>
      </c>
      <c r="B114" s="79">
        <v>1252</v>
      </c>
      <c r="C114" s="52" t="s">
        <v>1195</v>
      </c>
      <c r="D114" s="245"/>
      <c r="E114" s="326"/>
      <c r="F114" s="52" t="s">
        <v>1166</v>
      </c>
      <c r="G114" s="181"/>
      <c r="H114" s="57" t="s">
        <v>1167</v>
      </c>
      <c r="I114" s="57">
        <v>27</v>
      </c>
      <c r="J114" s="172">
        <f>ROUND(J113*270/1000,0)</f>
        <v>30</v>
      </c>
      <c r="K114" s="244"/>
      <c r="M114" s="182"/>
    </row>
    <row r="115" spans="1:13" ht="25.5" customHeight="1" x14ac:dyDescent="0.15">
      <c r="A115" s="79" t="s">
        <v>470</v>
      </c>
      <c r="B115" s="79">
        <v>3252</v>
      </c>
      <c r="C115" s="52" t="s">
        <v>807</v>
      </c>
      <c r="D115" s="245"/>
      <c r="E115" s="326"/>
      <c r="F115" s="52" t="s">
        <v>780</v>
      </c>
      <c r="G115" s="181"/>
      <c r="H115" s="57" t="s">
        <v>781</v>
      </c>
      <c r="I115" s="57" t="s">
        <v>782</v>
      </c>
      <c r="J115" s="172">
        <f>ROUND(J113*287/1000,0)</f>
        <v>32</v>
      </c>
      <c r="K115" s="244"/>
      <c r="M115" s="182"/>
    </row>
    <row r="116" spans="1:13" ht="25.5" customHeight="1" x14ac:dyDescent="0.15">
      <c r="A116" s="79" t="s">
        <v>470</v>
      </c>
      <c r="B116" s="79">
        <v>1253</v>
      </c>
      <c r="C116" s="52" t="s">
        <v>1196</v>
      </c>
      <c r="D116" s="245"/>
      <c r="E116" s="326"/>
      <c r="F116" s="52" t="s">
        <v>1169</v>
      </c>
      <c r="G116" s="181"/>
      <c r="H116" s="57" t="s">
        <v>1170</v>
      </c>
      <c r="I116" s="57">
        <v>25</v>
      </c>
      <c r="J116" s="172">
        <f>ROUND(J113*249/1000,0)</f>
        <v>28</v>
      </c>
      <c r="K116" s="244"/>
      <c r="M116" s="182"/>
    </row>
    <row r="117" spans="1:13" ht="25.5" customHeight="1" x14ac:dyDescent="0.15">
      <c r="A117" s="79" t="s">
        <v>470</v>
      </c>
      <c r="B117" s="79">
        <v>3253</v>
      </c>
      <c r="C117" s="52" t="s">
        <v>808</v>
      </c>
      <c r="D117" s="245"/>
      <c r="E117" s="326"/>
      <c r="F117" s="52" t="s">
        <v>749</v>
      </c>
      <c r="G117" s="181"/>
      <c r="H117" s="57" t="s">
        <v>785</v>
      </c>
      <c r="I117" s="57" t="s">
        <v>782</v>
      </c>
      <c r="J117" s="172">
        <f>ROUND(J113*266/1000,0)</f>
        <v>30</v>
      </c>
      <c r="K117" s="244"/>
      <c r="M117" s="182"/>
    </row>
    <row r="118" spans="1:13" ht="25.5" customHeight="1" x14ac:dyDescent="0.15">
      <c r="A118" s="79" t="s">
        <v>470</v>
      </c>
      <c r="B118" s="79">
        <v>1254</v>
      </c>
      <c r="C118" s="52" t="s">
        <v>560</v>
      </c>
      <c r="D118" s="245"/>
      <c r="E118" s="326"/>
      <c r="F118" s="52" t="s">
        <v>1171</v>
      </c>
      <c r="G118" s="181"/>
      <c r="H118" s="57" t="s">
        <v>1172</v>
      </c>
      <c r="I118" s="57">
        <v>20</v>
      </c>
      <c r="J118" s="172">
        <f>ROUND(J113*207/1000,0)</f>
        <v>23</v>
      </c>
      <c r="K118" s="244"/>
      <c r="M118" s="182"/>
    </row>
    <row r="119" spans="1:13" ht="25.5" customHeight="1" x14ac:dyDescent="0.15">
      <c r="A119" s="79" t="s">
        <v>470</v>
      </c>
      <c r="B119" s="79">
        <v>6540</v>
      </c>
      <c r="C119" s="52" t="s">
        <v>501</v>
      </c>
      <c r="D119" s="245"/>
      <c r="E119" s="326"/>
      <c r="F119" s="52" t="s">
        <v>1173</v>
      </c>
      <c r="G119" s="181"/>
      <c r="H119" s="57" t="s">
        <v>1174</v>
      </c>
      <c r="I119" s="57">
        <v>16</v>
      </c>
      <c r="J119" s="172">
        <f>ROUND($J113*170/1000,0)</f>
        <v>19</v>
      </c>
      <c r="K119" s="244"/>
      <c r="M119" s="182"/>
    </row>
    <row r="120" spans="1:13" ht="25.5" customHeight="1" x14ac:dyDescent="0.15">
      <c r="A120" s="79" t="s">
        <v>470</v>
      </c>
      <c r="B120" s="79">
        <v>8316</v>
      </c>
      <c r="C120" s="52" t="s">
        <v>561</v>
      </c>
      <c r="D120" s="245"/>
      <c r="E120" s="326"/>
      <c r="F120" s="52" t="s">
        <v>293</v>
      </c>
      <c r="G120" s="181"/>
      <c r="H120" s="57" t="s">
        <v>304</v>
      </c>
      <c r="I120" s="57">
        <v>-1</v>
      </c>
      <c r="J120" s="172">
        <v>-1</v>
      </c>
      <c r="K120" s="244"/>
      <c r="M120" s="182"/>
    </row>
    <row r="121" spans="1:13" ht="25.5" customHeight="1" x14ac:dyDescent="0.15">
      <c r="A121" s="79" t="s">
        <v>707</v>
      </c>
      <c r="B121" s="79">
        <v>9316</v>
      </c>
      <c r="C121" s="52" t="s">
        <v>727</v>
      </c>
      <c r="D121" s="245"/>
      <c r="E121" s="326"/>
      <c r="F121" s="52" t="s">
        <v>709</v>
      </c>
      <c r="G121" s="183"/>
      <c r="H121" s="184" t="s">
        <v>719</v>
      </c>
      <c r="I121" s="184">
        <v>-1</v>
      </c>
      <c r="J121" s="172">
        <v>-1</v>
      </c>
      <c r="K121" s="244"/>
      <c r="M121" s="182"/>
    </row>
    <row r="122" spans="1:13" ht="25.5" customHeight="1" x14ac:dyDescent="0.15">
      <c r="A122" s="108"/>
      <c r="B122" s="108"/>
      <c r="C122" s="174"/>
      <c r="D122" s="156"/>
      <c r="E122" s="194"/>
      <c r="F122" s="174"/>
      <c r="G122" s="174"/>
      <c r="H122" s="191"/>
      <c r="I122" s="191"/>
      <c r="J122" s="173"/>
      <c r="K122" s="108"/>
      <c r="M122" s="182"/>
    </row>
    <row r="123" spans="1:13" ht="25.5" customHeight="1" x14ac:dyDescent="0.15">
      <c r="A123" s="124" t="s">
        <v>321</v>
      </c>
      <c r="B123" s="108"/>
      <c r="C123" s="174"/>
      <c r="D123" s="156"/>
      <c r="E123" s="194"/>
      <c r="F123" s="174"/>
      <c r="G123" s="174"/>
      <c r="H123" s="191"/>
      <c r="I123" s="191"/>
      <c r="J123" s="173"/>
      <c r="K123" s="108"/>
      <c r="M123" s="182"/>
    </row>
    <row r="124" spans="1:13" ht="25.5" customHeight="1" x14ac:dyDescent="0.15">
      <c r="A124" s="226" t="s">
        <v>2</v>
      </c>
      <c r="B124" s="226"/>
      <c r="C124" s="339" t="s">
        <v>3</v>
      </c>
      <c r="D124" s="339" t="s">
        <v>4</v>
      </c>
      <c r="E124" s="339"/>
      <c r="F124" s="339"/>
      <c r="G124" s="339"/>
      <c r="H124" s="339"/>
      <c r="I124" s="349" t="s">
        <v>455</v>
      </c>
      <c r="J124" s="349" t="s">
        <v>1221</v>
      </c>
      <c r="K124" s="339" t="s">
        <v>8</v>
      </c>
      <c r="M124" s="182"/>
    </row>
    <row r="125" spans="1:13" ht="25.5" customHeight="1" x14ac:dyDescent="0.15">
      <c r="A125" s="77" t="s">
        <v>0</v>
      </c>
      <c r="B125" s="77" t="s">
        <v>1</v>
      </c>
      <c r="C125" s="339"/>
      <c r="D125" s="339"/>
      <c r="E125" s="339"/>
      <c r="F125" s="339"/>
      <c r="G125" s="339"/>
      <c r="H125" s="339"/>
      <c r="I125" s="349"/>
      <c r="J125" s="349"/>
      <c r="K125" s="339"/>
      <c r="M125" s="182"/>
    </row>
    <row r="126" spans="1:13" ht="25.5" customHeight="1" x14ac:dyDescent="0.15">
      <c r="A126" s="340" t="s">
        <v>164</v>
      </c>
      <c r="B126" s="341"/>
      <c r="C126" s="341"/>
      <c r="D126" s="341"/>
      <c r="E126" s="341"/>
      <c r="F126" s="341"/>
      <c r="G126" s="341"/>
      <c r="H126" s="341"/>
      <c r="I126" s="341"/>
      <c r="J126" s="341"/>
      <c r="K126" s="342"/>
      <c r="M126" s="182"/>
    </row>
    <row r="127" spans="1:13" ht="25.5" customHeight="1" x14ac:dyDescent="0.15">
      <c r="A127" s="79" t="s">
        <v>470</v>
      </c>
      <c r="B127" s="79">
        <v>1111</v>
      </c>
      <c r="C127" s="52" t="s">
        <v>562</v>
      </c>
      <c r="D127" s="245" t="s">
        <v>295</v>
      </c>
      <c r="E127" s="255" t="s">
        <v>296</v>
      </c>
      <c r="F127" s="350"/>
      <c r="G127" s="350"/>
      <c r="H127" s="350"/>
      <c r="I127" s="186">
        <v>1000</v>
      </c>
      <c r="J127" s="193">
        <v>1000</v>
      </c>
      <c r="K127" s="248" t="s">
        <v>294</v>
      </c>
      <c r="M127" s="182"/>
    </row>
    <row r="128" spans="1:13" ht="25.5" customHeight="1" x14ac:dyDescent="0.15">
      <c r="A128" s="79" t="s">
        <v>470</v>
      </c>
      <c r="B128" s="79">
        <v>1112</v>
      </c>
      <c r="C128" s="52" t="s">
        <v>1197</v>
      </c>
      <c r="D128" s="245"/>
      <c r="E128" s="257"/>
      <c r="F128" s="52" t="s">
        <v>1166</v>
      </c>
      <c r="G128" s="181"/>
      <c r="H128" s="57" t="s">
        <v>1167</v>
      </c>
      <c r="I128" s="57">
        <v>245</v>
      </c>
      <c r="J128" s="172">
        <f>ROUND(J127*270/1000,0)</f>
        <v>270</v>
      </c>
      <c r="K128" s="249"/>
      <c r="M128" s="182"/>
    </row>
    <row r="129" spans="1:13" ht="25.5" customHeight="1" x14ac:dyDescent="0.15">
      <c r="A129" s="79" t="s">
        <v>707</v>
      </c>
      <c r="B129" s="79">
        <v>3112</v>
      </c>
      <c r="C129" s="52" t="s">
        <v>809</v>
      </c>
      <c r="D129" s="245"/>
      <c r="E129" s="257"/>
      <c r="F129" s="52" t="s">
        <v>780</v>
      </c>
      <c r="G129" s="181"/>
      <c r="H129" s="57" t="s">
        <v>781</v>
      </c>
      <c r="I129" s="57" t="s">
        <v>782</v>
      </c>
      <c r="J129" s="172">
        <f>ROUND(J127*287/1000,0)</f>
        <v>287</v>
      </c>
      <c r="K129" s="249"/>
      <c r="M129" s="182"/>
    </row>
    <row r="130" spans="1:13" ht="25.5" customHeight="1" x14ac:dyDescent="0.15">
      <c r="A130" s="79" t="s">
        <v>470</v>
      </c>
      <c r="B130" s="79">
        <v>1113</v>
      </c>
      <c r="C130" s="52" t="s">
        <v>1198</v>
      </c>
      <c r="D130" s="245"/>
      <c r="E130" s="257"/>
      <c r="F130" s="52" t="s">
        <v>1169</v>
      </c>
      <c r="G130" s="181"/>
      <c r="H130" s="57" t="s">
        <v>1170</v>
      </c>
      <c r="I130" s="57">
        <v>224</v>
      </c>
      <c r="J130" s="172">
        <f>ROUND(J127*249/1000,0)</f>
        <v>249</v>
      </c>
      <c r="K130" s="249"/>
      <c r="M130" s="182"/>
    </row>
    <row r="131" spans="1:13" ht="25.5" customHeight="1" x14ac:dyDescent="0.15">
      <c r="A131" s="79" t="s">
        <v>707</v>
      </c>
      <c r="B131" s="79">
        <v>3113</v>
      </c>
      <c r="C131" s="52" t="s">
        <v>810</v>
      </c>
      <c r="D131" s="245"/>
      <c r="E131" s="257"/>
      <c r="F131" s="52" t="s">
        <v>749</v>
      </c>
      <c r="G131" s="181"/>
      <c r="H131" s="57" t="s">
        <v>785</v>
      </c>
      <c r="I131" s="57" t="s">
        <v>782</v>
      </c>
      <c r="J131" s="172">
        <f>ROUND(J127*266/1000,0)</f>
        <v>266</v>
      </c>
      <c r="K131" s="249"/>
      <c r="M131" s="182"/>
    </row>
    <row r="132" spans="1:13" ht="25.5" customHeight="1" x14ac:dyDescent="0.15">
      <c r="A132" s="79" t="s">
        <v>470</v>
      </c>
      <c r="B132" s="79">
        <v>1114</v>
      </c>
      <c r="C132" s="52" t="s">
        <v>563</v>
      </c>
      <c r="D132" s="245"/>
      <c r="E132" s="257"/>
      <c r="F132" s="52" t="s">
        <v>1171</v>
      </c>
      <c r="G132" s="181"/>
      <c r="H132" s="57" t="s">
        <v>1172</v>
      </c>
      <c r="I132" s="57">
        <v>182</v>
      </c>
      <c r="J132" s="172">
        <f>ROUND(J127*207/1000,0)</f>
        <v>207</v>
      </c>
      <c r="K132" s="249"/>
      <c r="M132" s="182"/>
    </row>
    <row r="133" spans="1:13" ht="25.5" customHeight="1" x14ac:dyDescent="0.15">
      <c r="A133" s="79" t="s">
        <v>470</v>
      </c>
      <c r="B133" s="79">
        <v>6600</v>
      </c>
      <c r="C133" s="52" t="s">
        <v>502</v>
      </c>
      <c r="D133" s="245"/>
      <c r="E133" s="257"/>
      <c r="F133" s="52" t="s">
        <v>1173</v>
      </c>
      <c r="G133" s="181"/>
      <c r="H133" s="57" t="s">
        <v>1174</v>
      </c>
      <c r="I133" s="57">
        <v>145</v>
      </c>
      <c r="J133" s="172">
        <f>ROUND($J127*170/1000,0)</f>
        <v>170</v>
      </c>
      <c r="K133" s="249"/>
      <c r="M133" s="182"/>
    </row>
    <row r="134" spans="1:13" ht="25.5" customHeight="1" x14ac:dyDescent="0.15">
      <c r="A134" s="79" t="s">
        <v>470</v>
      </c>
      <c r="B134" s="79">
        <v>8411</v>
      </c>
      <c r="C134" s="100" t="s">
        <v>564</v>
      </c>
      <c r="D134" s="245"/>
      <c r="E134" s="257"/>
      <c r="F134" s="52" t="s">
        <v>293</v>
      </c>
      <c r="G134" s="181"/>
      <c r="H134" s="57" t="s">
        <v>325</v>
      </c>
      <c r="I134" s="57">
        <v>-10</v>
      </c>
      <c r="J134" s="172">
        <v>-10</v>
      </c>
      <c r="K134" s="249"/>
      <c r="M134" s="182"/>
    </row>
    <row r="135" spans="1:13" ht="25.5" customHeight="1" x14ac:dyDescent="0.15">
      <c r="A135" s="79" t="s">
        <v>707</v>
      </c>
      <c r="B135" s="79">
        <v>9411</v>
      </c>
      <c r="C135" s="100" t="s">
        <v>728</v>
      </c>
      <c r="D135" s="245"/>
      <c r="E135" s="357"/>
      <c r="F135" s="52" t="s">
        <v>709</v>
      </c>
      <c r="G135" s="183"/>
      <c r="H135" s="184" t="s">
        <v>729</v>
      </c>
      <c r="I135" s="184">
        <v>-10</v>
      </c>
      <c r="J135" s="172">
        <v>-10</v>
      </c>
      <c r="K135" s="250"/>
      <c r="M135" s="182"/>
    </row>
    <row r="136" spans="1:13" ht="25.5" customHeight="1" x14ac:dyDescent="0.15">
      <c r="A136" s="79" t="s">
        <v>470</v>
      </c>
      <c r="B136" s="79">
        <v>1120</v>
      </c>
      <c r="C136" s="52" t="s">
        <v>565</v>
      </c>
      <c r="D136" s="245"/>
      <c r="E136" s="358" t="s">
        <v>299</v>
      </c>
      <c r="F136" s="354"/>
      <c r="G136" s="355"/>
      <c r="H136" s="356"/>
      <c r="I136" s="57">
        <v>33</v>
      </c>
      <c r="J136" s="193">
        <v>33</v>
      </c>
      <c r="K136" s="248" t="s">
        <v>215</v>
      </c>
      <c r="M136" s="182"/>
    </row>
    <row r="137" spans="1:13" ht="25.5" customHeight="1" x14ac:dyDescent="0.15">
      <c r="A137" s="79" t="s">
        <v>470</v>
      </c>
      <c r="B137" s="79">
        <v>1122</v>
      </c>
      <c r="C137" s="52" t="s">
        <v>1199</v>
      </c>
      <c r="D137" s="245"/>
      <c r="E137" s="359"/>
      <c r="F137" s="52" t="s">
        <v>1166</v>
      </c>
      <c r="G137" s="181"/>
      <c r="H137" s="57" t="s">
        <v>1167</v>
      </c>
      <c r="I137" s="57">
        <v>8</v>
      </c>
      <c r="J137" s="172">
        <f>ROUND(J136*270/1000,0)</f>
        <v>9</v>
      </c>
      <c r="K137" s="249"/>
      <c r="M137" s="182"/>
    </row>
    <row r="138" spans="1:13" ht="25.5" customHeight="1" x14ac:dyDescent="0.15">
      <c r="A138" s="79" t="s">
        <v>470</v>
      </c>
      <c r="B138" s="79">
        <v>3122</v>
      </c>
      <c r="C138" s="52" t="s">
        <v>811</v>
      </c>
      <c r="D138" s="245"/>
      <c r="E138" s="359"/>
      <c r="F138" s="52" t="s">
        <v>780</v>
      </c>
      <c r="G138" s="181"/>
      <c r="H138" s="57" t="s">
        <v>781</v>
      </c>
      <c r="I138" s="57" t="s">
        <v>782</v>
      </c>
      <c r="J138" s="172">
        <f>ROUND(J136*287/1000,0)</f>
        <v>9</v>
      </c>
      <c r="K138" s="249"/>
      <c r="M138" s="182"/>
    </row>
    <row r="139" spans="1:13" ht="25.5" customHeight="1" x14ac:dyDescent="0.15">
      <c r="A139" s="79" t="s">
        <v>470</v>
      </c>
      <c r="B139" s="79">
        <v>1123</v>
      </c>
      <c r="C139" s="52" t="s">
        <v>1200</v>
      </c>
      <c r="D139" s="245"/>
      <c r="E139" s="359"/>
      <c r="F139" s="52" t="s">
        <v>1169</v>
      </c>
      <c r="G139" s="181"/>
      <c r="H139" s="57" t="s">
        <v>1170</v>
      </c>
      <c r="I139" s="57">
        <v>7</v>
      </c>
      <c r="J139" s="172">
        <f>ROUND(J136*249/1000,0)</f>
        <v>8</v>
      </c>
      <c r="K139" s="249"/>
      <c r="M139" s="182"/>
    </row>
    <row r="140" spans="1:13" ht="25.5" customHeight="1" x14ac:dyDescent="0.15">
      <c r="A140" s="79" t="s">
        <v>470</v>
      </c>
      <c r="B140" s="79">
        <v>3123</v>
      </c>
      <c r="C140" s="52" t="s">
        <v>812</v>
      </c>
      <c r="D140" s="245"/>
      <c r="E140" s="359"/>
      <c r="F140" s="52" t="s">
        <v>749</v>
      </c>
      <c r="G140" s="181"/>
      <c r="H140" s="57" t="s">
        <v>785</v>
      </c>
      <c r="I140" s="57" t="s">
        <v>782</v>
      </c>
      <c r="J140" s="172">
        <f>ROUND(J136*266/1000,0)</f>
        <v>9</v>
      </c>
      <c r="K140" s="249"/>
      <c r="M140" s="182"/>
    </row>
    <row r="141" spans="1:13" ht="25.5" customHeight="1" x14ac:dyDescent="0.15">
      <c r="A141" s="79" t="s">
        <v>470</v>
      </c>
      <c r="B141" s="79">
        <v>1124</v>
      </c>
      <c r="C141" s="52" t="s">
        <v>566</v>
      </c>
      <c r="D141" s="245"/>
      <c r="E141" s="359"/>
      <c r="F141" s="52" t="s">
        <v>1171</v>
      </c>
      <c r="G141" s="181"/>
      <c r="H141" s="57" t="s">
        <v>1172</v>
      </c>
      <c r="I141" s="57">
        <v>6</v>
      </c>
      <c r="J141" s="172">
        <f>ROUND(J136*207/1000,0)</f>
        <v>7</v>
      </c>
      <c r="K141" s="249"/>
      <c r="M141" s="182"/>
    </row>
    <row r="142" spans="1:13" ht="25.5" customHeight="1" x14ac:dyDescent="0.15">
      <c r="A142" s="79" t="s">
        <v>470</v>
      </c>
      <c r="B142" s="79">
        <v>6700</v>
      </c>
      <c r="C142" s="52" t="s">
        <v>503</v>
      </c>
      <c r="D142" s="245"/>
      <c r="E142" s="359"/>
      <c r="F142" s="52" t="s">
        <v>1173</v>
      </c>
      <c r="G142" s="181"/>
      <c r="H142" s="57" t="s">
        <v>1174</v>
      </c>
      <c r="I142" s="57">
        <v>5</v>
      </c>
      <c r="J142" s="172">
        <f>ROUND($J136*170/1000,0)</f>
        <v>6</v>
      </c>
      <c r="K142" s="249"/>
      <c r="M142" s="182"/>
    </row>
    <row r="143" spans="1:13" ht="25.5" customHeight="1" x14ac:dyDescent="0.15">
      <c r="A143" s="79" t="s">
        <v>470</v>
      </c>
      <c r="B143" s="79">
        <v>8412</v>
      </c>
      <c r="C143" s="52" t="s">
        <v>567</v>
      </c>
      <c r="D143" s="245"/>
      <c r="E143" s="359"/>
      <c r="F143" s="52" t="s">
        <v>293</v>
      </c>
      <c r="G143" s="181"/>
      <c r="H143" s="57" t="s">
        <v>300</v>
      </c>
      <c r="I143" s="57">
        <v>-1</v>
      </c>
      <c r="J143" s="172">
        <v>-1</v>
      </c>
      <c r="K143" s="249"/>
      <c r="M143" s="182"/>
    </row>
    <row r="144" spans="1:13" ht="25.5" customHeight="1" x14ac:dyDescent="0.15">
      <c r="A144" s="79" t="s">
        <v>707</v>
      </c>
      <c r="B144" s="79">
        <v>9412</v>
      </c>
      <c r="C144" s="52" t="s">
        <v>730</v>
      </c>
      <c r="D144" s="245"/>
      <c r="E144" s="360"/>
      <c r="F144" s="52" t="s">
        <v>709</v>
      </c>
      <c r="G144" s="183"/>
      <c r="H144" s="184" t="s">
        <v>719</v>
      </c>
      <c r="I144" s="184">
        <v>-1</v>
      </c>
      <c r="J144" s="172">
        <v>-1</v>
      </c>
      <c r="K144" s="250"/>
      <c r="M144" s="182"/>
    </row>
    <row r="145" spans="1:13" ht="25.5" customHeight="1" x14ac:dyDescent="0.15">
      <c r="A145" s="79" t="s">
        <v>470</v>
      </c>
      <c r="B145" s="79">
        <v>1131</v>
      </c>
      <c r="C145" s="52" t="s">
        <v>568</v>
      </c>
      <c r="D145" s="245"/>
      <c r="E145" s="255" t="s">
        <v>301</v>
      </c>
      <c r="F145" s="350"/>
      <c r="G145" s="350"/>
      <c r="H145" s="350"/>
      <c r="I145" s="186">
        <v>1997</v>
      </c>
      <c r="J145" s="193">
        <v>1997</v>
      </c>
      <c r="K145" s="248" t="s">
        <v>294</v>
      </c>
      <c r="M145" s="182"/>
    </row>
    <row r="146" spans="1:13" ht="25.5" customHeight="1" x14ac:dyDescent="0.15">
      <c r="A146" s="79" t="s">
        <v>470</v>
      </c>
      <c r="B146" s="79">
        <v>1132</v>
      </c>
      <c r="C146" s="52" t="s">
        <v>1201</v>
      </c>
      <c r="D146" s="245"/>
      <c r="E146" s="257"/>
      <c r="F146" s="52" t="s">
        <v>1166</v>
      </c>
      <c r="G146" s="181"/>
      <c r="H146" s="57" t="s">
        <v>1167</v>
      </c>
      <c r="I146" s="57">
        <v>489</v>
      </c>
      <c r="J146" s="172">
        <f>ROUND(J145*270/1000,0)</f>
        <v>539</v>
      </c>
      <c r="K146" s="249"/>
      <c r="M146" s="182"/>
    </row>
    <row r="147" spans="1:13" ht="25.5" customHeight="1" x14ac:dyDescent="0.15">
      <c r="A147" s="79" t="s">
        <v>470</v>
      </c>
      <c r="B147" s="79">
        <v>3132</v>
      </c>
      <c r="C147" s="52" t="s">
        <v>813</v>
      </c>
      <c r="D147" s="245"/>
      <c r="E147" s="257"/>
      <c r="F147" s="52" t="s">
        <v>780</v>
      </c>
      <c r="G147" s="181"/>
      <c r="H147" s="57" t="s">
        <v>781</v>
      </c>
      <c r="I147" s="57" t="s">
        <v>782</v>
      </c>
      <c r="J147" s="172">
        <f>ROUND(J145*287/1000,0)</f>
        <v>573</v>
      </c>
      <c r="K147" s="249"/>
      <c r="M147" s="182"/>
    </row>
    <row r="148" spans="1:13" ht="25.5" customHeight="1" x14ac:dyDescent="0.15">
      <c r="A148" s="79" t="s">
        <v>470</v>
      </c>
      <c r="B148" s="79">
        <v>1133</v>
      </c>
      <c r="C148" s="52" t="s">
        <v>1202</v>
      </c>
      <c r="D148" s="245"/>
      <c r="E148" s="257"/>
      <c r="F148" s="52" t="s">
        <v>1169</v>
      </c>
      <c r="G148" s="181"/>
      <c r="H148" s="57" t="s">
        <v>1170</v>
      </c>
      <c r="I148" s="57">
        <v>447</v>
      </c>
      <c r="J148" s="172">
        <f>ROUND(J145*249/1000,0)</f>
        <v>497</v>
      </c>
      <c r="K148" s="249"/>
      <c r="M148" s="182"/>
    </row>
    <row r="149" spans="1:13" ht="25.5" customHeight="1" x14ac:dyDescent="0.15">
      <c r="A149" s="79" t="s">
        <v>707</v>
      </c>
      <c r="B149" s="79">
        <v>3133</v>
      </c>
      <c r="C149" s="52" t="s">
        <v>814</v>
      </c>
      <c r="D149" s="245"/>
      <c r="E149" s="257"/>
      <c r="F149" s="52" t="s">
        <v>749</v>
      </c>
      <c r="G149" s="181"/>
      <c r="H149" s="57" t="s">
        <v>785</v>
      </c>
      <c r="I149" s="57" t="s">
        <v>782</v>
      </c>
      <c r="J149" s="172">
        <f>ROUND(J145*266/1000,0)</f>
        <v>531</v>
      </c>
      <c r="K149" s="249"/>
      <c r="M149" s="182"/>
    </row>
    <row r="150" spans="1:13" ht="25.5" customHeight="1" x14ac:dyDescent="0.15">
      <c r="A150" s="79" t="s">
        <v>470</v>
      </c>
      <c r="B150" s="79">
        <v>1134</v>
      </c>
      <c r="C150" s="52" t="s">
        <v>569</v>
      </c>
      <c r="D150" s="245"/>
      <c r="E150" s="257"/>
      <c r="F150" s="52" t="s">
        <v>1171</v>
      </c>
      <c r="G150" s="181"/>
      <c r="H150" s="57" t="s">
        <v>1172</v>
      </c>
      <c r="I150" s="57">
        <v>363</v>
      </c>
      <c r="J150" s="172">
        <f>ROUND(J145*207/1000,0)</f>
        <v>413</v>
      </c>
      <c r="K150" s="249"/>
      <c r="M150" s="182"/>
    </row>
    <row r="151" spans="1:13" ht="25.5" customHeight="1" x14ac:dyDescent="0.15">
      <c r="A151" s="79" t="s">
        <v>470</v>
      </c>
      <c r="B151" s="79">
        <v>6620</v>
      </c>
      <c r="C151" s="52" t="s">
        <v>504</v>
      </c>
      <c r="D151" s="245"/>
      <c r="E151" s="257"/>
      <c r="F151" s="52" t="s">
        <v>1173</v>
      </c>
      <c r="G151" s="181"/>
      <c r="H151" s="57" t="s">
        <v>1174</v>
      </c>
      <c r="I151" s="57">
        <v>290</v>
      </c>
      <c r="J151" s="172">
        <f>ROUND($J145*170/1000,0)</f>
        <v>339</v>
      </c>
      <c r="K151" s="249"/>
      <c r="M151" s="182"/>
    </row>
    <row r="152" spans="1:13" ht="25.5" customHeight="1" x14ac:dyDescent="0.15">
      <c r="A152" s="79" t="s">
        <v>470</v>
      </c>
      <c r="B152" s="79">
        <v>8413</v>
      </c>
      <c r="C152" s="52" t="s">
        <v>570</v>
      </c>
      <c r="D152" s="245"/>
      <c r="E152" s="257"/>
      <c r="F152" s="52" t="s">
        <v>293</v>
      </c>
      <c r="G152" s="181"/>
      <c r="H152" s="57" t="s">
        <v>326</v>
      </c>
      <c r="I152" s="57">
        <v>-20</v>
      </c>
      <c r="J152" s="172">
        <v>-20</v>
      </c>
      <c r="K152" s="249"/>
      <c r="M152" s="182"/>
    </row>
    <row r="153" spans="1:13" ht="25.5" customHeight="1" x14ac:dyDescent="0.15">
      <c r="A153" s="79" t="s">
        <v>707</v>
      </c>
      <c r="B153" s="79">
        <v>9413</v>
      </c>
      <c r="C153" s="52" t="s">
        <v>731</v>
      </c>
      <c r="D153" s="245"/>
      <c r="E153" s="357"/>
      <c r="F153" s="52" t="s">
        <v>709</v>
      </c>
      <c r="G153" s="183"/>
      <c r="H153" s="184" t="s">
        <v>732</v>
      </c>
      <c r="I153" s="184">
        <v>-20</v>
      </c>
      <c r="J153" s="172">
        <v>-20</v>
      </c>
      <c r="K153" s="250"/>
      <c r="M153" s="182"/>
    </row>
    <row r="154" spans="1:13" ht="25.5" customHeight="1" x14ac:dyDescent="0.15">
      <c r="A154" s="79" t="s">
        <v>470</v>
      </c>
      <c r="B154" s="79">
        <v>1141</v>
      </c>
      <c r="C154" s="52" t="s">
        <v>571</v>
      </c>
      <c r="D154" s="245"/>
      <c r="E154" s="358" t="s">
        <v>303</v>
      </c>
      <c r="F154" s="350"/>
      <c r="G154" s="350"/>
      <c r="H154" s="350"/>
      <c r="I154" s="186">
        <v>65</v>
      </c>
      <c r="J154" s="193">
        <v>65</v>
      </c>
      <c r="K154" s="248" t="s">
        <v>215</v>
      </c>
      <c r="M154" s="182"/>
    </row>
    <row r="155" spans="1:13" ht="25.5" customHeight="1" x14ac:dyDescent="0.15">
      <c r="A155" s="79" t="s">
        <v>470</v>
      </c>
      <c r="B155" s="79">
        <v>1142</v>
      </c>
      <c r="C155" s="52" t="s">
        <v>1203</v>
      </c>
      <c r="D155" s="245"/>
      <c r="E155" s="359"/>
      <c r="F155" s="52" t="s">
        <v>1166</v>
      </c>
      <c r="G155" s="181"/>
      <c r="H155" s="57" t="s">
        <v>1167</v>
      </c>
      <c r="I155" s="57">
        <v>16</v>
      </c>
      <c r="J155" s="172">
        <f>ROUND(J154*270/1000,0)</f>
        <v>18</v>
      </c>
      <c r="K155" s="249"/>
      <c r="M155" s="182"/>
    </row>
    <row r="156" spans="1:13" ht="25.5" customHeight="1" x14ac:dyDescent="0.15">
      <c r="A156" s="79" t="s">
        <v>470</v>
      </c>
      <c r="B156" s="79">
        <v>3142</v>
      </c>
      <c r="C156" s="52" t="s">
        <v>815</v>
      </c>
      <c r="D156" s="245"/>
      <c r="E156" s="359"/>
      <c r="F156" s="52" t="s">
        <v>780</v>
      </c>
      <c r="G156" s="181"/>
      <c r="H156" s="57" t="s">
        <v>781</v>
      </c>
      <c r="I156" s="57" t="s">
        <v>782</v>
      </c>
      <c r="J156" s="172">
        <f>ROUND(J154*287/1000,0)</f>
        <v>19</v>
      </c>
      <c r="K156" s="249"/>
      <c r="M156" s="182"/>
    </row>
    <row r="157" spans="1:13" ht="25.5" customHeight="1" x14ac:dyDescent="0.15">
      <c r="A157" s="79" t="s">
        <v>470</v>
      </c>
      <c r="B157" s="79">
        <v>1143</v>
      </c>
      <c r="C157" s="52" t="s">
        <v>1204</v>
      </c>
      <c r="D157" s="245"/>
      <c r="E157" s="359"/>
      <c r="F157" s="52" t="s">
        <v>1169</v>
      </c>
      <c r="G157" s="181"/>
      <c r="H157" s="57" t="s">
        <v>1170</v>
      </c>
      <c r="I157" s="57">
        <v>15</v>
      </c>
      <c r="J157" s="172">
        <f>ROUND(J154*249/1000,0)</f>
        <v>16</v>
      </c>
      <c r="K157" s="249"/>
      <c r="M157" s="182"/>
    </row>
    <row r="158" spans="1:13" ht="25.5" customHeight="1" x14ac:dyDescent="0.15">
      <c r="A158" s="79" t="s">
        <v>470</v>
      </c>
      <c r="B158" s="79">
        <v>3143</v>
      </c>
      <c r="C158" s="52" t="s">
        <v>816</v>
      </c>
      <c r="D158" s="245"/>
      <c r="E158" s="359"/>
      <c r="F158" s="52" t="s">
        <v>749</v>
      </c>
      <c r="G158" s="181"/>
      <c r="H158" s="57" t="s">
        <v>785</v>
      </c>
      <c r="I158" s="57" t="s">
        <v>782</v>
      </c>
      <c r="J158" s="172">
        <f>ROUND(J154*266/1000,0)</f>
        <v>17</v>
      </c>
      <c r="K158" s="249"/>
      <c r="M158" s="182"/>
    </row>
    <row r="159" spans="1:13" ht="25.5" customHeight="1" x14ac:dyDescent="0.15">
      <c r="A159" s="79" t="s">
        <v>470</v>
      </c>
      <c r="B159" s="79">
        <v>1144</v>
      </c>
      <c r="C159" s="52" t="s">
        <v>572</v>
      </c>
      <c r="D159" s="245"/>
      <c r="E159" s="359"/>
      <c r="F159" s="52" t="s">
        <v>1171</v>
      </c>
      <c r="G159" s="181"/>
      <c r="H159" s="57" t="s">
        <v>1172</v>
      </c>
      <c r="I159" s="57">
        <v>12</v>
      </c>
      <c r="J159" s="172">
        <f>ROUND(J154*207/1000,0)</f>
        <v>13</v>
      </c>
      <c r="K159" s="249"/>
      <c r="M159" s="182"/>
    </row>
    <row r="160" spans="1:13" ht="25.5" customHeight="1" x14ac:dyDescent="0.15">
      <c r="A160" s="79" t="s">
        <v>470</v>
      </c>
      <c r="B160" s="79">
        <v>6720</v>
      </c>
      <c r="C160" s="52" t="s">
        <v>505</v>
      </c>
      <c r="D160" s="245"/>
      <c r="E160" s="359"/>
      <c r="F160" s="52" t="s">
        <v>1173</v>
      </c>
      <c r="G160" s="181"/>
      <c r="H160" s="57" t="s">
        <v>1174</v>
      </c>
      <c r="I160" s="57">
        <v>9</v>
      </c>
      <c r="J160" s="172">
        <f>ROUND($J154*170/1000,0)</f>
        <v>11</v>
      </c>
      <c r="K160" s="249"/>
      <c r="M160" s="182"/>
    </row>
    <row r="161" spans="1:13" ht="25.5" customHeight="1" x14ac:dyDescent="0.15">
      <c r="A161" s="79" t="s">
        <v>470</v>
      </c>
      <c r="B161" s="79">
        <v>8414</v>
      </c>
      <c r="C161" s="52" t="s">
        <v>573</v>
      </c>
      <c r="D161" s="245"/>
      <c r="E161" s="359"/>
      <c r="F161" s="52" t="s">
        <v>293</v>
      </c>
      <c r="G161" s="181"/>
      <c r="H161" s="57" t="s">
        <v>304</v>
      </c>
      <c r="I161" s="57">
        <v>-1</v>
      </c>
      <c r="J161" s="172">
        <v>-1</v>
      </c>
      <c r="K161" s="249"/>
      <c r="M161" s="182"/>
    </row>
    <row r="162" spans="1:13" ht="25.5" customHeight="1" x14ac:dyDescent="0.15">
      <c r="A162" s="79" t="s">
        <v>707</v>
      </c>
      <c r="B162" s="79">
        <v>9414</v>
      </c>
      <c r="C162" s="52" t="s">
        <v>733</v>
      </c>
      <c r="D162" s="245"/>
      <c r="E162" s="360"/>
      <c r="F162" s="52" t="s">
        <v>709</v>
      </c>
      <c r="G162" s="183"/>
      <c r="H162" s="184" t="s">
        <v>719</v>
      </c>
      <c r="I162" s="184">
        <v>-1</v>
      </c>
      <c r="J162" s="172">
        <v>-1</v>
      </c>
      <c r="K162" s="250"/>
      <c r="M162" s="182"/>
    </row>
    <row r="163" spans="1:13" ht="25.5" customHeight="1" x14ac:dyDescent="0.15">
      <c r="A163" s="79" t="s">
        <v>470</v>
      </c>
      <c r="B163" s="79">
        <v>1151</v>
      </c>
      <c r="C163" s="52" t="s">
        <v>574</v>
      </c>
      <c r="D163" s="245"/>
      <c r="E163" s="358" t="s">
        <v>305</v>
      </c>
      <c r="F163" s="351"/>
      <c r="G163" s="352"/>
      <c r="H163" s="353"/>
      <c r="I163" s="57">
        <v>3168</v>
      </c>
      <c r="J163" s="193">
        <v>3168</v>
      </c>
      <c r="K163" s="248" t="s">
        <v>294</v>
      </c>
      <c r="M163" s="182"/>
    </row>
    <row r="164" spans="1:13" ht="25.5" customHeight="1" x14ac:dyDescent="0.15">
      <c r="A164" s="79" t="s">
        <v>470</v>
      </c>
      <c r="B164" s="79">
        <v>1152</v>
      </c>
      <c r="C164" s="52" t="s">
        <v>1205</v>
      </c>
      <c r="D164" s="245"/>
      <c r="E164" s="359"/>
      <c r="F164" s="52" t="s">
        <v>1166</v>
      </c>
      <c r="G164" s="181"/>
      <c r="H164" s="57" t="s">
        <v>1167</v>
      </c>
      <c r="I164" s="57">
        <v>776</v>
      </c>
      <c r="J164" s="172">
        <f>ROUND(J163*270/1000,0)</f>
        <v>855</v>
      </c>
      <c r="K164" s="249"/>
      <c r="M164" s="182"/>
    </row>
    <row r="165" spans="1:13" ht="25.5" customHeight="1" x14ac:dyDescent="0.15">
      <c r="A165" s="79" t="s">
        <v>470</v>
      </c>
      <c r="B165" s="79">
        <v>3152</v>
      </c>
      <c r="C165" s="52" t="s">
        <v>817</v>
      </c>
      <c r="D165" s="245"/>
      <c r="E165" s="359"/>
      <c r="F165" s="52" t="s">
        <v>780</v>
      </c>
      <c r="G165" s="181"/>
      <c r="H165" s="57" t="s">
        <v>781</v>
      </c>
      <c r="I165" s="57" t="s">
        <v>782</v>
      </c>
      <c r="J165" s="172">
        <f>ROUND(J163*287/1000,0)</f>
        <v>909</v>
      </c>
      <c r="K165" s="249"/>
      <c r="M165" s="182"/>
    </row>
    <row r="166" spans="1:13" ht="25.5" customHeight="1" x14ac:dyDescent="0.15">
      <c r="A166" s="79" t="s">
        <v>470</v>
      </c>
      <c r="B166" s="79">
        <v>1153</v>
      </c>
      <c r="C166" s="52" t="s">
        <v>1206</v>
      </c>
      <c r="D166" s="245"/>
      <c r="E166" s="359"/>
      <c r="F166" s="52" t="s">
        <v>1169</v>
      </c>
      <c r="G166" s="181"/>
      <c r="H166" s="57" t="s">
        <v>1170</v>
      </c>
      <c r="I166" s="57">
        <v>710</v>
      </c>
      <c r="J166" s="172">
        <f>ROUND(J163*249/1000,0)</f>
        <v>789</v>
      </c>
      <c r="K166" s="249"/>
      <c r="M166" s="182"/>
    </row>
    <row r="167" spans="1:13" ht="25.5" customHeight="1" x14ac:dyDescent="0.15">
      <c r="A167" s="79" t="s">
        <v>470</v>
      </c>
      <c r="B167" s="79">
        <v>3153</v>
      </c>
      <c r="C167" s="52" t="s">
        <v>818</v>
      </c>
      <c r="D167" s="245"/>
      <c r="E167" s="359"/>
      <c r="F167" s="52" t="s">
        <v>749</v>
      </c>
      <c r="G167" s="181"/>
      <c r="H167" s="57" t="s">
        <v>785</v>
      </c>
      <c r="I167" s="57" t="s">
        <v>782</v>
      </c>
      <c r="J167" s="172">
        <f>ROUND(J163*266/1000,0)</f>
        <v>843</v>
      </c>
      <c r="K167" s="249"/>
      <c r="M167" s="182"/>
    </row>
    <row r="168" spans="1:13" ht="25.5" customHeight="1" x14ac:dyDescent="0.15">
      <c r="A168" s="79" t="s">
        <v>470</v>
      </c>
      <c r="B168" s="79">
        <v>1154</v>
      </c>
      <c r="C168" s="52" t="s">
        <v>575</v>
      </c>
      <c r="D168" s="245"/>
      <c r="E168" s="359"/>
      <c r="F168" s="52" t="s">
        <v>1171</v>
      </c>
      <c r="G168" s="181"/>
      <c r="H168" s="57" t="s">
        <v>1172</v>
      </c>
      <c r="I168" s="57">
        <v>577</v>
      </c>
      <c r="J168" s="172">
        <f>ROUND(J163*207/1000,0)</f>
        <v>656</v>
      </c>
      <c r="K168" s="249"/>
      <c r="M168" s="182"/>
    </row>
    <row r="169" spans="1:13" ht="25.5" customHeight="1" x14ac:dyDescent="0.15">
      <c r="A169" s="79" t="s">
        <v>470</v>
      </c>
      <c r="B169" s="79">
        <v>6640</v>
      </c>
      <c r="C169" s="52" t="s">
        <v>506</v>
      </c>
      <c r="D169" s="245"/>
      <c r="E169" s="359"/>
      <c r="F169" s="52" t="s">
        <v>1173</v>
      </c>
      <c r="G169" s="181"/>
      <c r="H169" s="57" t="s">
        <v>1174</v>
      </c>
      <c r="I169" s="57">
        <v>459</v>
      </c>
      <c r="J169" s="172">
        <f>ROUND($J163*170/1000,0)</f>
        <v>539</v>
      </c>
      <c r="K169" s="249"/>
      <c r="M169" s="182"/>
    </row>
    <row r="170" spans="1:13" ht="25.5" customHeight="1" x14ac:dyDescent="0.15">
      <c r="A170" s="79" t="s">
        <v>470</v>
      </c>
      <c r="B170" s="79">
        <v>8415</v>
      </c>
      <c r="C170" s="52" t="s">
        <v>576</v>
      </c>
      <c r="D170" s="245"/>
      <c r="E170" s="359"/>
      <c r="F170" s="52" t="s">
        <v>293</v>
      </c>
      <c r="G170" s="181"/>
      <c r="H170" s="57" t="s">
        <v>327</v>
      </c>
      <c r="I170" s="57">
        <v>-32</v>
      </c>
      <c r="J170" s="172">
        <v>-32</v>
      </c>
      <c r="K170" s="249"/>
      <c r="M170" s="182"/>
    </row>
    <row r="171" spans="1:13" ht="25.5" customHeight="1" x14ac:dyDescent="0.15">
      <c r="A171" s="79" t="s">
        <v>707</v>
      </c>
      <c r="B171" s="79">
        <v>9415</v>
      </c>
      <c r="C171" s="52" t="s">
        <v>734</v>
      </c>
      <c r="D171" s="245"/>
      <c r="E171" s="360"/>
      <c r="F171" s="52" t="s">
        <v>709</v>
      </c>
      <c r="G171" s="183"/>
      <c r="H171" s="184" t="s">
        <v>735</v>
      </c>
      <c r="I171" s="184">
        <v>-32</v>
      </c>
      <c r="J171" s="172">
        <v>-32</v>
      </c>
      <c r="K171" s="250"/>
      <c r="M171" s="182"/>
    </row>
    <row r="172" spans="1:13" ht="25.5" customHeight="1" x14ac:dyDescent="0.15">
      <c r="A172" s="79" t="s">
        <v>470</v>
      </c>
      <c r="B172" s="79">
        <v>1161</v>
      </c>
      <c r="C172" s="52" t="s">
        <v>577</v>
      </c>
      <c r="D172" s="245"/>
      <c r="E172" s="326" t="s">
        <v>307</v>
      </c>
      <c r="F172" s="353"/>
      <c r="G172" s="350"/>
      <c r="H172" s="350"/>
      <c r="I172" s="186">
        <v>105</v>
      </c>
      <c r="J172" s="193">
        <v>105</v>
      </c>
      <c r="K172" s="244" t="s">
        <v>215</v>
      </c>
      <c r="M172" s="182"/>
    </row>
    <row r="173" spans="1:13" ht="25.5" customHeight="1" x14ac:dyDescent="0.15">
      <c r="A173" s="79" t="s">
        <v>470</v>
      </c>
      <c r="B173" s="79">
        <v>1162</v>
      </c>
      <c r="C173" s="52" t="s">
        <v>1207</v>
      </c>
      <c r="D173" s="245"/>
      <c r="E173" s="326"/>
      <c r="F173" s="52" t="s">
        <v>1166</v>
      </c>
      <c r="G173" s="181"/>
      <c r="H173" s="57" t="s">
        <v>1167</v>
      </c>
      <c r="I173" s="57">
        <v>26</v>
      </c>
      <c r="J173" s="172">
        <f>ROUND(J172*270/1000,0)</f>
        <v>28</v>
      </c>
      <c r="K173" s="244"/>
      <c r="M173" s="182"/>
    </row>
    <row r="174" spans="1:13" ht="25.5" customHeight="1" x14ac:dyDescent="0.15">
      <c r="A174" s="79" t="s">
        <v>470</v>
      </c>
      <c r="B174" s="79">
        <v>3162</v>
      </c>
      <c r="C174" s="52" t="s">
        <v>819</v>
      </c>
      <c r="D174" s="245"/>
      <c r="E174" s="326"/>
      <c r="F174" s="52" t="s">
        <v>780</v>
      </c>
      <c r="G174" s="181"/>
      <c r="H174" s="57" t="s">
        <v>781</v>
      </c>
      <c r="I174" s="57" t="s">
        <v>782</v>
      </c>
      <c r="J174" s="172">
        <f>ROUND(J172*287/1000,0)</f>
        <v>30</v>
      </c>
      <c r="K174" s="244"/>
      <c r="M174" s="182"/>
    </row>
    <row r="175" spans="1:13" ht="25.5" customHeight="1" x14ac:dyDescent="0.15">
      <c r="A175" s="79" t="s">
        <v>470</v>
      </c>
      <c r="B175" s="79">
        <v>1163</v>
      </c>
      <c r="C175" s="52" t="s">
        <v>1208</v>
      </c>
      <c r="D175" s="245"/>
      <c r="E175" s="326"/>
      <c r="F175" s="52" t="s">
        <v>1169</v>
      </c>
      <c r="G175" s="181"/>
      <c r="H175" s="57" t="s">
        <v>1170</v>
      </c>
      <c r="I175" s="57">
        <v>24</v>
      </c>
      <c r="J175" s="172">
        <f>ROUND(J172*249/1000,0)</f>
        <v>26</v>
      </c>
      <c r="K175" s="244"/>
      <c r="M175" s="182"/>
    </row>
    <row r="176" spans="1:13" ht="25.5" customHeight="1" x14ac:dyDescent="0.15">
      <c r="A176" s="79" t="s">
        <v>470</v>
      </c>
      <c r="B176" s="79">
        <v>3163</v>
      </c>
      <c r="C176" s="52" t="s">
        <v>820</v>
      </c>
      <c r="D176" s="245"/>
      <c r="E176" s="326"/>
      <c r="F176" s="52" t="s">
        <v>749</v>
      </c>
      <c r="G176" s="181"/>
      <c r="H176" s="57" t="s">
        <v>785</v>
      </c>
      <c r="I176" s="57" t="s">
        <v>782</v>
      </c>
      <c r="J176" s="172">
        <f>ROUND(J172*266/1000,0)</f>
        <v>28</v>
      </c>
      <c r="K176" s="244"/>
      <c r="M176" s="182"/>
    </row>
    <row r="177" spans="1:13" ht="25.5" customHeight="1" x14ac:dyDescent="0.15">
      <c r="A177" s="79" t="s">
        <v>470</v>
      </c>
      <c r="B177" s="79">
        <v>1164</v>
      </c>
      <c r="C177" s="52" t="s">
        <v>578</v>
      </c>
      <c r="D177" s="245"/>
      <c r="E177" s="326"/>
      <c r="F177" s="52" t="s">
        <v>1171</v>
      </c>
      <c r="G177" s="181"/>
      <c r="H177" s="57" t="s">
        <v>1172</v>
      </c>
      <c r="I177" s="57">
        <v>19</v>
      </c>
      <c r="J177" s="172">
        <f>ROUND(J172*207/1000,0)</f>
        <v>22</v>
      </c>
      <c r="K177" s="244"/>
      <c r="M177" s="182"/>
    </row>
    <row r="178" spans="1:13" ht="25.5" customHeight="1" x14ac:dyDescent="0.15">
      <c r="A178" s="79" t="s">
        <v>470</v>
      </c>
      <c r="B178" s="79">
        <v>6740</v>
      </c>
      <c r="C178" s="52" t="s">
        <v>507</v>
      </c>
      <c r="D178" s="245"/>
      <c r="E178" s="326"/>
      <c r="F178" s="52" t="s">
        <v>1173</v>
      </c>
      <c r="G178" s="181"/>
      <c r="H178" s="57" t="s">
        <v>1174</v>
      </c>
      <c r="I178" s="57">
        <v>15</v>
      </c>
      <c r="J178" s="172">
        <f>ROUND($J172*170/1000,0)</f>
        <v>18</v>
      </c>
      <c r="K178" s="244"/>
      <c r="M178" s="182"/>
    </row>
    <row r="179" spans="1:13" ht="25.5" customHeight="1" x14ac:dyDescent="0.15">
      <c r="A179" s="79" t="s">
        <v>470</v>
      </c>
      <c r="B179" s="79">
        <v>8416</v>
      </c>
      <c r="C179" s="52" t="s">
        <v>579</v>
      </c>
      <c r="D179" s="245"/>
      <c r="E179" s="326"/>
      <c r="F179" s="52" t="s">
        <v>293</v>
      </c>
      <c r="G179" s="181"/>
      <c r="H179" s="57" t="s">
        <v>304</v>
      </c>
      <c r="I179" s="57">
        <v>-1</v>
      </c>
      <c r="J179" s="172">
        <v>-1</v>
      </c>
      <c r="K179" s="244"/>
    </row>
    <row r="180" spans="1:13" ht="25.5" customHeight="1" x14ac:dyDescent="0.15">
      <c r="A180" s="79" t="s">
        <v>707</v>
      </c>
      <c r="B180" s="79">
        <v>9416</v>
      </c>
      <c r="C180" s="52" t="s">
        <v>736</v>
      </c>
      <c r="D180" s="245"/>
      <c r="E180" s="326"/>
      <c r="F180" s="52" t="s">
        <v>709</v>
      </c>
      <c r="G180" s="183"/>
      <c r="H180" s="184" t="s">
        <v>719</v>
      </c>
      <c r="I180" s="184">
        <v>-1</v>
      </c>
      <c r="J180" s="172">
        <v>-1</v>
      </c>
      <c r="K180" s="244"/>
    </row>
    <row r="181" spans="1:13" ht="25.5" customHeight="1" x14ac:dyDescent="0.15">
      <c r="A181" s="108"/>
      <c r="B181" s="108"/>
      <c r="C181" s="174"/>
      <c r="D181" s="194"/>
      <c r="E181" s="194"/>
      <c r="F181" s="174"/>
      <c r="G181" s="174"/>
      <c r="H181" s="191"/>
      <c r="I181" s="191"/>
      <c r="J181" s="173"/>
      <c r="K181" s="192"/>
    </row>
    <row r="182" spans="1:13" ht="25.5" customHeight="1" x14ac:dyDescent="0.15">
      <c r="A182" s="124" t="s">
        <v>328</v>
      </c>
      <c r="B182" s="108"/>
      <c r="C182" s="174"/>
      <c r="D182" s="156"/>
      <c r="E182" s="194"/>
      <c r="F182" s="174"/>
      <c r="G182" s="174"/>
      <c r="H182" s="191"/>
      <c r="I182" s="191"/>
      <c r="J182" s="173"/>
      <c r="K182" s="108"/>
    </row>
    <row r="183" spans="1:13" s="178" customFormat="1" ht="25.5" customHeight="1" x14ac:dyDescent="0.15">
      <c r="A183" s="226" t="s">
        <v>2</v>
      </c>
      <c r="B183" s="226"/>
      <c r="C183" s="339" t="s">
        <v>3</v>
      </c>
      <c r="D183" s="339" t="s">
        <v>4</v>
      </c>
      <c r="E183" s="339"/>
      <c r="F183" s="339"/>
      <c r="G183" s="339"/>
      <c r="H183" s="339"/>
      <c r="I183" s="349" t="s">
        <v>455</v>
      </c>
      <c r="J183" s="349" t="s">
        <v>1221</v>
      </c>
      <c r="K183" s="339" t="s">
        <v>8</v>
      </c>
      <c r="M183" s="167"/>
    </row>
    <row r="184" spans="1:13" s="178" customFormat="1" ht="25.5" customHeight="1" x14ac:dyDescent="0.15">
      <c r="A184" s="77" t="s">
        <v>0</v>
      </c>
      <c r="B184" s="77" t="s">
        <v>1</v>
      </c>
      <c r="C184" s="339"/>
      <c r="D184" s="339"/>
      <c r="E184" s="339"/>
      <c r="F184" s="339"/>
      <c r="G184" s="339"/>
      <c r="H184" s="339"/>
      <c r="I184" s="349"/>
      <c r="J184" s="349"/>
      <c r="K184" s="339"/>
      <c r="M184" s="167"/>
    </row>
    <row r="185" spans="1:13" s="178" customFormat="1" ht="25.5" customHeight="1" x14ac:dyDescent="0.15">
      <c r="A185" s="340" t="s">
        <v>164</v>
      </c>
      <c r="B185" s="341"/>
      <c r="C185" s="341"/>
      <c r="D185" s="341"/>
      <c r="E185" s="341"/>
      <c r="F185" s="341"/>
      <c r="G185" s="341"/>
      <c r="H185" s="341"/>
      <c r="I185" s="341"/>
      <c r="J185" s="341"/>
      <c r="K185" s="342"/>
      <c r="M185" s="167"/>
    </row>
    <row r="186" spans="1:13" s="178" customFormat="1" ht="25.5" customHeight="1" x14ac:dyDescent="0.15">
      <c r="A186" s="79" t="s">
        <v>470</v>
      </c>
      <c r="B186" s="79">
        <v>1171</v>
      </c>
      <c r="C186" s="61" t="s">
        <v>580</v>
      </c>
      <c r="D186" s="245" t="s">
        <v>295</v>
      </c>
      <c r="E186" s="251" t="s">
        <v>296</v>
      </c>
      <c r="F186" s="350"/>
      <c r="G186" s="350"/>
      <c r="H186" s="350"/>
      <c r="I186" s="186">
        <v>1035</v>
      </c>
      <c r="J186" s="193">
        <v>1035</v>
      </c>
      <c r="K186" s="244" t="s">
        <v>294</v>
      </c>
      <c r="M186" s="167"/>
    </row>
    <row r="187" spans="1:13" s="178" customFormat="1" ht="25.5" customHeight="1" x14ac:dyDescent="0.15">
      <c r="A187" s="79" t="s">
        <v>470</v>
      </c>
      <c r="B187" s="79">
        <v>1172</v>
      </c>
      <c r="C187" s="61" t="s">
        <v>1209</v>
      </c>
      <c r="D187" s="245"/>
      <c r="E187" s="251"/>
      <c r="F187" s="52" t="s">
        <v>1166</v>
      </c>
      <c r="G187" s="181"/>
      <c r="H187" s="57" t="s">
        <v>1167</v>
      </c>
      <c r="I187" s="57">
        <v>254</v>
      </c>
      <c r="J187" s="172">
        <f>ROUND(J186*270/1000,0)</f>
        <v>279</v>
      </c>
      <c r="K187" s="244"/>
      <c r="M187" s="167"/>
    </row>
    <row r="188" spans="1:13" s="178" customFormat="1" ht="25.5" customHeight="1" x14ac:dyDescent="0.15">
      <c r="A188" s="79" t="s">
        <v>470</v>
      </c>
      <c r="B188" s="79">
        <v>3172</v>
      </c>
      <c r="C188" s="61" t="s">
        <v>821</v>
      </c>
      <c r="D188" s="245"/>
      <c r="E188" s="251"/>
      <c r="F188" s="52" t="s">
        <v>780</v>
      </c>
      <c r="G188" s="181"/>
      <c r="H188" s="57" t="s">
        <v>781</v>
      </c>
      <c r="I188" s="57" t="s">
        <v>782</v>
      </c>
      <c r="J188" s="172">
        <f>ROUND(J186*287/1000,0)</f>
        <v>297</v>
      </c>
      <c r="K188" s="244"/>
      <c r="M188" s="167"/>
    </row>
    <row r="189" spans="1:13" s="178" customFormat="1" ht="25.5" customHeight="1" x14ac:dyDescent="0.15">
      <c r="A189" s="79" t="s">
        <v>470</v>
      </c>
      <c r="B189" s="79">
        <v>1173</v>
      </c>
      <c r="C189" s="61" t="s">
        <v>1210</v>
      </c>
      <c r="D189" s="245"/>
      <c r="E189" s="251"/>
      <c r="F189" s="52" t="s">
        <v>1169</v>
      </c>
      <c r="G189" s="181"/>
      <c r="H189" s="57" t="s">
        <v>1170</v>
      </c>
      <c r="I189" s="57">
        <v>232</v>
      </c>
      <c r="J189" s="172">
        <f>ROUND(J186*249/1000,0)</f>
        <v>258</v>
      </c>
      <c r="K189" s="244"/>
      <c r="M189" s="167"/>
    </row>
    <row r="190" spans="1:13" s="178" customFormat="1" ht="25.5" customHeight="1" x14ac:dyDescent="0.15">
      <c r="A190" s="79" t="s">
        <v>470</v>
      </c>
      <c r="B190" s="79">
        <v>3173</v>
      </c>
      <c r="C190" s="61" t="s">
        <v>822</v>
      </c>
      <c r="D190" s="245"/>
      <c r="E190" s="251"/>
      <c r="F190" s="52" t="s">
        <v>749</v>
      </c>
      <c r="G190" s="181"/>
      <c r="H190" s="57" t="s">
        <v>785</v>
      </c>
      <c r="I190" s="57" t="s">
        <v>782</v>
      </c>
      <c r="J190" s="172">
        <f>ROUND(J186*266/1000,0)</f>
        <v>275</v>
      </c>
      <c r="K190" s="244"/>
      <c r="M190" s="167"/>
    </row>
    <row r="191" spans="1:13" s="178" customFormat="1" ht="25.5" customHeight="1" x14ac:dyDescent="0.15">
      <c r="A191" s="79" t="s">
        <v>470</v>
      </c>
      <c r="B191" s="79">
        <v>1174</v>
      </c>
      <c r="C191" s="61" t="s">
        <v>581</v>
      </c>
      <c r="D191" s="245"/>
      <c r="E191" s="251"/>
      <c r="F191" s="52" t="s">
        <v>1171</v>
      </c>
      <c r="G191" s="181"/>
      <c r="H191" s="57" t="s">
        <v>1172</v>
      </c>
      <c r="I191" s="57">
        <v>188</v>
      </c>
      <c r="J191" s="172">
        <f>ROUND(J186*207/1000,0)</f>
        <v>214</v>
      </c>
      <c r="K191" s="244"/>
      <c r="M191" s="167"/>
    </row>
    <row r="192" spans="1:13" s="178" customFormat="1" ht="25.5" customHeight="1" x14ac:dyDescent="0.15">
      <c r="A192" s="79" t="s">
        <v>470</v>
      </c>
      <c r="B192" s="79">
        <v>6800</v>
      </c>
      <c r="C192" s="61" t="s">
        <v>508</v>
      </c>
      <c r="D192" s="245"/>
      <c r="E192" s="251"/>
      <c r="F192" s="52" t="s">
        <v>1173</v>
      </c>
      <c r="G192" s="181"/>
      <c r="H192" s="57" t="s">
        <v>1174</v>
      </c>
      <c r="I192" s="57">
        <v>150</v>
      </c>
      <c r="J192" s="172">
        <f>ROUND($J186*170/1000,0)</f>
        <v>176</v>
      </c>
      <c r="K192" s="244"/>
      <c r="M192" s="167"/>
    </row>
    <row r="193" spans="1:13" s="178" customFormat="1" ht="25.5" customHeight="1" x14ac:dyDescent="0.15">
      <c r="A193" s="79" t="s">
        <v>470</v>
      </c>
      <c r="B193" s="79">
        <v>8511</v>
      </c>
      <c r="C193" s="106" t="s">
        <v>582</v>
      </c>
      <c r="D193" s="245"/>
      <c r="E193" s="251"/>
      <c r="F193" s="52" t="s">
        <v>293</v>
      </c>
      <c r="G193" s="181"/>
      <c r="H193" s="57" t="s">
        <v>325</v>
      </c>
      <c r="I193" s="57">
        <v>-10</v>
      </c>
      <c r="J193" s="172">
        <v>-10</v>
      </c>
      <c r="K193" s="244"/>
      <c r="M193" s="167"/>
    </row>
    <row r="194" spans="1:13" s="178" customFormat="1" ht="25.5" customHeight="1" x14ac:dyDescent="0.15">
      <c r="A194" s="79" t="s">
        <v>737</v>
      </c>
      <c r="B194" s="79">
        <v>9511</v>
      </c>
      <c r="C194" s="106" t="s">
        <v>738</v>
      </c>
      <c r="D194" s="245"/>
      <c r="E194" s="251"/>
      <c r="F194" s="52" t="s">
        <v>709</v>
      </c>
      <c r="G194" s="181"/>
      <c r="H194" s="57" t="s">
        <v>729</v>
      </c>
      <c r="I194" s="57">
        <v>-10</v>
      </c>
      <c r="J194" s="172">
        <v>-10</v>
      </c>
      <c r="K194" s="244"/>
      <c r="M194" s="167"/>
    </row>
    <row r="195" spans="1:13" s="178" customFormat="1" ht="25.5" customHeight="1" x14ac:dyDescent="0.15">
      <c r="A195" s="79" t="s">
        <v>470</v>
      </c>
      <c r="B195" s="79">
        <v>1181</v>
      </c>
      <c r="C195" s="61" t="s">
        <v>583</v>
      </c>
      <c r="D195" s="245"/>
      <c r="E195" s="245" t="s">
        <v>299</v>
      </c>
      <c r="F195" s="348"/>
      <c r="G195" s="348"/>
      <c r="H195" s="348"/>
      <c r="I195" s="186">
        <v>34</v>
      </c>
      <c r="J195" s="193">
        <v>34</v>
      </c>
      <c r="K195" s="244" t="s">
        <v>215</v>
      </c>
      <c r="M195" s="167"/>
    </row>
    <row r="196" spans="1:13" s="178" customFormat="1" ht="25.5" customHeight="1" x14ac:dyDescent="0.15">
      <c r="A196" s="79" t="s">
        <v>470</v>
      </c>
      <c r="B196" s="79">
        <v>1182</v>
      </c>
      <c r="C196" s="61" t="s">
        <v>1211</v>
      </c>
      <c r="D196" s="245"/>
      <c r="E196" s="245"/>
      <c r="F196" s="52" t="s">
        <v>1166</v>
      </c>
      <c r="G196" s="181"/>
      <c r="H196" s="57" t="s">
        <v>1167</v>
      </c>
      <c r="I196" s="57">
        <v>8</v>
      </c>
      <c r="J196" s="172">
        <f>ROUND(J195*270/1000,0)</f>
        <v>9</v>
      </c>
      <c r="K196" s="244"/>
      <c r="M196" s="167"/>
    </row>
    <row r="197" spans="1:13" s="178" customFormat="1" ht="25.5" customHeight="1" x14ac:dyDescent="0.15">
      <c r="A197" s="79" t="s">
        <v>470</v>
      </c>
      <c r="B197" s="79">
        <v>3182</v>
      </c>
      <c r="C197" s="61" t="s">
        <v>823</v>
      </c>
      <c r="D197" s="245"/>
      <c r="E197" s="245"/>
      <c r="F197" s="52" t="s">
        <v>780</v>
      </c>
      <c r="G197" s="181"/>
      <c r="H197" s="57" t="s">
        <v>781</v>
      </c>
      <c r="I197" s="57" t="s">
        <v>782</v>
      </c>
      <c r="J197" s="172">
        <f>ROUND(J195*287/1000,0)</f>
        <v>10</v>
      </c>
      <c r="K197" s="244"/>
      <c r="M197" s="167"/>
    </row>
    <row r="198" spans="1:13" s="178" customFormat="1" ht="25.5" customHeight="1" x14ac:dyDescent="0.15">
      <c r="A198" s="79" t="s">
        <v>470</v>
      </c>
      <c r="B198" s="79">
        <v>1183</v>
      </c>
      <c r="C198" s="61" t="s">
        <v>1212</v>
      </c>
      <c r="D198" s="245"/>
      <c r="E198" s="245"/>
      <c r="F198" s="52" t="s">
        <v>1169</v>
      </c>
      <c r="G198" s="181"/>
      <c r="H198" s="57" t="s">
        <v>1170</v>
      </c>
      <c r="I198" s="57">
        <v>8</v>
      </c>
      <c r="J198" s="172">
        <f>ROUND(J195*249/1000,0)</f>
        <v>8</v>
      </c>
      <c r="K198" s="244"/>
      <c r="M198" s="167"/>
    </row>
    <row r="199" spans="1:13" s="178" customFormat="1" ht="25.5" customHeight="1" x14ac:dyDescent="0.15">
      <c r="A199" s="79" t="s">
        <v>470</v>
      </c>
      <c r="B199" s="79">
        <v>3183</v>
      </c>
      <c r="C199" s="61" t="s">
        <v>824</v>
      </c>
      <c r="D199" s="245"/>
      <c r="E199" s="245"/>
      <c r="F199" s="52" t="s">
        <v>749</v>
      </c>
      <c r="G199" s="181"/>
      <c r="H199" s="57" t="s">
        <v>785</v>
      </c>
      <c r="I199" s="57" t="s">
        <v>782</v>
      </c>
      <c r="J199" s="172">
        <f>ROUND(J195*266/1000,0)</f>
        <v>9</v>
      </c>
      <c r="K199" s="244"/>
      <c r="M199" s="167"/>
    </row>
    <row r="200" spans="1:13" s="178" customFormat="1" ht="25.5" customHeight="1" x14ac:dyDescent="0.15">
      <c r="A200" s="79" t="s">
        <v>470</v>
      </c>
      <c r="B200" s="79">
        <v>1184</v>
      </c>
      <c r="C200" s="61" t="s">
        <v>584</v>
      </c>
      <c r="D200" s="245"/>
      <c r="E200" s="245"/>
      <c r="F200" s="52" t="s">
        <v>1171</v>
      </c>
      <c r="G200" s="181"/>
      <c r="H200" s="57" t="s">
        <v>1172</v>
      </c>
      <c r="I200" s="57">
        <v>6</v>
      </c>
      <c r="J200" s="172">
        <f>ROUND(J195*207/1000,0)</f>
        <v>7</v>
      </c>
      <c r="K200" s="244"/>
      <c r="M200" s="167"/>
    </row>
    <row r="201" spans="1:13" s="178" customFormat="1" ht="25.5" customHeight="1" x14ac:dyDescent="0.15">
      <c r="A201" s="79" t="s">
        <v>470</v>
      </c>
      <c r="B201" s="79">
        <v>6900</v>
      </c>
      <c r="C201" s="61" t="s">
        <v>509</v>
      </c>
      <c r="D201" s="245"/>
      <c r="E201" s="245"/>
      <c r="F201" s="52" t="s">
        <v>1173</v>
      </c>
      <c r="G201" s="181"/>
      <c r="H201" s="57" t="s">
        <v>1174</v>
      </c>
      <c r="I201" s="57">
        <v>5</v>
      </c>
      <c r="J201" s="172">
        <f>ROUND($J195*170/1000,0)</f>
        <v>6</v>
      </c>
      <c r="K201" s="244"/>
      <c r="M201" s="167"/>
    </row>
    <row r="202" spans="1:13" s="178" customFormat="1" ht="25.5" customHeight="1" x14ac:dyDescent="0.15">
      <c r="A202" s="79" t="s">
        <v>470</v>
      </c>
      <c r="B202" s="79">
        <v>8512</v>
      </c>
      <c r="C202" s="61" t="s">
        <v>585</v>
      </c>
      <c r="D202" s="245"/>
      <c r="E202" s="245"/>
      <c r="F202" s="52" t="s">
        <v>293</v>
      </c>
      <c r="G202" s="181"/>
      <c r="H202" s="57" t="s">
        <v>300</v>
      </c>
      <c r="I202" s="57">
        <v>-1</v>
      </c>
      <c r="J202" s="172">
        <v>-1</v>
      </c>
      <c r="K202" s="244"/>
      <c r="M202" s="167"/>
    </row>
    <row r="203" spans="1:13" s="178" customFormat="1" ht="25.5" customHeight="1" x14ac:dyDescent="0.15">
      <c r="A203" s="79" t="s">
        <v>737</v>
      </c>
      <c r="B203" s="79">
        <v>9512</v>
      </c>
      <c r="C203" s="61" t="s">
        <v>739</v>
      </c>
      <c r="D203" s="245"/>
      <c r="E203" s="245"/>
      <c r="F203" s="52" t="s">
        <v>709</v>
      </c>
      <c r="G203" s="181"/>
      <c r="H203" s="57" t="s">
        <v>719</v>
      </c>
      <c r="I203" s="57">
        <v>-1</v>
      </c>
      <c r="J203" s="172">
        <v>-1</v>
      </c>
      <c r="K203" s="244"/>
      <c r="M203" s="167"/>
    </row>
    <row r="204" spans="1:13" s="178" customFormat="1" ht="25.5" customHeight="1" x14ac:dyDescent="0.15">
      <c r="A204" s="79" t="s">
        <v>470</v>
      </c>
      <c r="B204" s="79">
        <v>1191</v>
      </c>
      <c r="C204" s="61" t="s">
        <v>586</v>
      </c>
      <c r="D204" s="245"/>
      <c r="E204" s="251" t="s">
        <v>301</v>
      </c>
      <c r="F204" s="350"/>
      <c r="G204" s="350"/>
      <c r="H204" s="350"/>
      <c r="I204" s="186">
        <v>2067</v>
      </c>
      <c r="J204" s="193">
        <v>2067</v>
      </c>
      <c r="K204" s="244" t="s">
        <v>294</v>
      </c>
      <c r="M204" s="167"/>
    </row>
    <row r="205" spans="1:13" s="178" customFormat="1" ht="25.5" customHeight="1" x14ac:dyDescent="0.15">
      <c r="A205" s="79" t="s">
        <v>470</v>
      </c>
      <c r="B205" s="79">
        <v>1192</v>
      </c>
      <c r="C205" s="61" t="s">
        <v>1213</v>
      </c>
      <c r="D205" s="245"/>
      <c r="E205" s="251"/>
      <c r="F205" s="52" t="s">
        <v>1166</v>
      </c>
      <c r="G205" s="181"/>
      <c r="H205" s="57" t="s">
        <v>1167</v>
      </c>
      <c r="I205" s="57">
        <v>506</v>
      </c>
      <c r="J205" s="172">
        <f>ROUND(J204*270/1000,0)</f>
        <v>558</v>
      </c>
      <c r="K205" s="244"/>
      <c r="M205" s="167"/>
    </row>
    <row r="206" spans="1:13" s="178" customFormat="1" ht="25.5" customHeight="1" x14ac:dyDescent="0.15">
      <c r="A206" s="79" t="s">
        <v>470</v>
      </c>
      <c r="B206" s="79">
        <v>3192</v>
      </c>
      <c r="C206" s="61" t="s">
        <v>825</v>
      </c>
      <c r="D206" s="245"/>
      <c r="E206" s="251"/>
      <c r="F206" s="52" t="s">
        <v>780</v>
      </c>
      <c r="G206" s="181"/>
      <c r="H206" s="57" t="s">
        <v>781</v>
      </c>
      <c r="I206" s="57" t="s">
        <v>782</v>
      </c>
      <c r="J206" s="172">
        <f>ROUND(J204*287/1000,0)</f>
        <v>593</v>
      </c>
      <c r="K206" s="244"/>
      <c r="M206" s="167"/>
    </row>
    <row r="207" spans="1:13" s="178" customFormat="1" ht="25.5" customHeight="1" x14ac:dyDescent="0.15">
      <c r="A207" s="79" t="s">
        <v>470</v>
      </c>
      <c r="B207" s="79">
        <v>1193</v>
      </c>
      <c r="C207" s="61" t="s">
        <v>1214</v>
      </c>
      <c r="D207" s="245"/>
      <c r="E207" s="251"/>
      <c r="F207" s="52" t="s">
        <v>1169</v>
      </c>
      <c r="G207" s="181"/>
      <c r="H207" s="57" t="s">
        <v>1170</v>
      </c>
      <c r="I207" s="57">
        <v>463</v>
      </c>
      <c r="J207" s="172">
        <f>ROUND(J204*249/1000,0)</f>
        <v>515</v>
      </c>
      <c r="K207" s="244"/>
      <c r="M207" s="167"/>
    </row>
    <row r="208" spans="1:13" s="178" customFormat="1" ht="25.5" customHeight="1" x14ac:dyDescent="0.15">
      <c r="A208" s="79" t="s">
        <v>470</v>
      </c>
      <c r="B208" s="79">
        <v>3193</v>
      </c>
      <c r="C208" s="61" t="s">
        <v>826</v>
      </c>
      <c r="D208" s="245"/>
      <c r="E208" s="251"/>
      <c r="F208" s="52" t="s">
        <v>749</v>
      </c>
      <c r="G208" s="181"/>
      <c r="H208" s="57" t="s">
        <v>785</v>
      </c>
      <c r="I208" s="57" t="s">
        <v>782</v>
      </c>
      <c r="J208" s="172">
        <f>ROUND(J204*266/1000,0)</f>
        <v>550</v>
      </c>
      <c r="K208" s="244"/>
      <c r="M208" s="167"/>
    </row>
    <row r="209" spans="1:13" s="178" customFormat="1" ht="25.5" customHeight="1" x14ac:dyDescent="0.15">
      <c r="A209" s="79" t="s">
        <v>470</v>
      </c>
      <c r="B209" s="79">
        <v>1194</v>
      </c>
      <c r="C209" s="61" t="s">
        <v>587</v>
      </c>
      <c r="D209" s="245"/>
      <c r="E209" s="251"/>
      <c r="F209" s="52" t="s">
        <v>1171</v>
      </c>
      <c r="G209" s="181"/>
      <c r="H209" s="57" t="s">
        <v>1172</v>
      </c>
      <c r="I209" s="57">
        <v>376</v>
      </c>
      <c r="J209" s="172">
        <f>ROUND(J204*207/1000,0)</f>
        <v>428</v>
      </c>
      <c r="K209" s="244"/>
      <c r="M209" s="167"/>
    </row>
    <row r="210" spans="1:13" s="178" customFormat="1" ht="25.5" customHeight="1" x14ac:dyDescent="0.15">
      <c r="A210" s="79" t="s">
        <v>470</v>
      </c>
      <c r="B210" s="79">
        <v>6820</v>
      </c>
      <c r="C210" s="61" t="s">
        <v>510</v>
      </c>
      <c r="D210" s="245"/>
      <c r="E210" s="251"/>
      <c r="F210" s="52" t="s">
        <v>1173</v>
      </c>
      <c r="G210" s="181"/>
      <c r="H210" s="57" t="s">
        <v>1174</v>
      </c>
      <c r="I210" s="57">
        <v>300</v>
      </c>
      <c r="J210" s="172">
        <f>ROUND($J204*170/1000,0)</f>
        <v>351</v>
      </c>
      <c r="K210" s="244"/>
      <c r="M210" s="167"/>
    </row>
    <row r="211" spans="1:13" s="178" customFormat="1" ht="25.5" customHeight="1" x14ac:dyDescent="0.15">
      <c r="A211" s="79" t="s">
        <v>470</v>
      </c>
      <c r="B211" s="79">
        <v>8513</v>
      </c>
      <c r="C211" s="61" t="s">
        <v>588</v>
      </c>
      <c r="D211" s="245"/>
      <c r="E211" s="251"/>
      <c r="F211" s="52" t="s">
        <v>293</v>
      </c>
      <c r="G211" s="181"/>
      <c r="H211" s="57" t="s">
        <v>323</v>
      </c>
      <c r="I211" s="57">
        <v>-21</v>
      </c>
      <c r="J211" s="172">
        <v>-21</v>
      </c>
      <c r="K211" s="244"/>
      <c r="M211" s="167"/>
    </row>
    <row r="212" spans="1:13" s="178" customFormat="1" ht="25.5" customHeight="1" x14ac:dyDescent="0.15">
      <c r="A212" s="79" t="s">
        <v>737</v>
      </c>
      <c r="B212" s="79">
        <v>9513</v>
      </c>
      <c r="C212" s="61" t="s">
        <v>740</v>
      </c>
      <c r="D212" s="245"/>
      <c r="E212" s="251"/>
      <c r="F212" s="52" t="s">
        <v>709</v>
      </c>
      <c r="G212" s="181"/>
      <c r="H212" s="57" t="s">
        <v>723</v>
      </c>
      <c r="I212" s="57">
        <v>-21</v>
      </c>
      <c r="J212" s="172">
        <v>-21</v>
      </c>
      <c r="K212" s="244"/>
      <c r="M212" s="167"/>
    </row>
    <row r="213" spans="1:13" s="178" customFormat="1" ht="25.5" customHeight="1" x14ac:dyDescent="0.15">
      <c r="A213" s="79" t="s">
        <v>470</v>
      </c>
      <c r="B213" s="79">
        <v>1261</v>
      </c>
      <c r="C213" s="61" t="s">
        <v>589</v>
      </c>
      <c r="D213" s="245"/>
      <c r="E213" s="245" t="s">
        <v>303</v>
      </c>
      <c r="F213" s="350"/>
      <c r="G213" s="350"/>
      <c r="H213" s="350"/>
      <c r="I213" s="186">
        <v>68</v>
      </c>
      <c r="J213" s="193">
        <v>68</v>
      </c>
      <c r="K213" s="244" t="s">
        <v>215</v>
      </c>
      <c r="M213" s="167"/>
    </row>
    <row r="214" spans="1:13" s="178" customFormat="1" ht="25.5" customHeight="1" x14ac:dyDescent="0.15">
      <c r="A214" s="79" t="s">
        <v>470</v>
      </c>
      <c r="B214" s="79">
        <v>1262</v>
      </c>
      <c r="C214" s="61" t="s">
        <v>1215</v>
      </c>
      <c r="D214" s="245"/>
      <c r="E214" s="245"/>
      <c r="F214" s="52" t="s">
        <v>1166</v>
      </c>
      <c r="G214" s="181"/>
      <c r="H214" s="57" t="s">
        <v>1167</v>
      </c>
      <c r="I214" s="57">
        <v>17</v>
      </c>
      <c r="J214" s="172">
        <f>ROUND(J213*270/1000,0)</f>
        <v>18</v>
      </c>
      <c r="K214" s="244"/>
      <c r="M214" s="167"/>
    </row>
    <row r="215" spans="1:13" s="178" customFormat="1" ht="25.5" customHeight="1" x14ac:dyDescent="0.15">
      <c r="A215" s="79" t="s">
        <v>470</v>
      </c>
      <c r="B215" s="79">
        <v>3262</v>
      </c>
      <c r="C215" s="61" t="s">
        <v>827</v>
      </c>
      <c r="D215" s="245"/>
      <c r="E215" s="245"/>
      <c r="F215" s="52" t="s">
        <v>780</v>
      </c>
      <c r="G215" s="181"/>
      <c r="H215" s="57" t="s">
        <v>781</v>
      </c>
      <c r="I215" s="57" t="s">
        <v>782</v>
      </c>
      <c r="J215" s="172">
        <f>ROUND(J213*287/1000,0)</f>
        <v>20</v>
      </c>
      <c r="K215" s="244"/>
      <c r="M215" s="167"/>
    </row>
    <row r="216" spans="1:13" s="178" customFormat="1" ht="25.5" customHeight="1" x14ac:dyDescent="0.15">
      <c r="A216" s="79" t="s">
        <v>470</v>
      </c>
      <c r="B216" s="79">
        <v>1263</v>
      </c>
      <c r="C216" s="61" t="s">
        <v>1216</v>
      </c>
      <c r="D216" s="245"/>
      <c r="E216" s="245"/>
      <c r="F216" s="52" t="s">
        <v>1169</v>
      </c>
      <c r="G216" s="181"/>
      <c r="H216" s="57" t="s">
        <v>1170</v>
      </c>
      <c r="I216" s="57">
        <v>15</v>
      </c>
      <c r="J216" s="172">
        <f>ROUND(J213*249/1000,0)</f>
        <v>17</v>
      </c>
      <c r="K216" s="244"/>
      <c r="M216" s="167"/>
    </row>
    <row r="217" spans="1:13" s="178" customFormat="1" ht="25.5" customHeight="1" x14ac:dyDescent="0.15">
      <c r="A217" s="79" t="s">
        <v>470</v>
      </c>
      <c r="B217" s="79">
        <v>3263</v>
      </c>
      <c r="C217" s="61" t="s">
        <v>828</v>
      </c>
      <c r="D217" s="245"/>
      <c r="E217" s="245"/>
      <c r="F217" s="52" t="s">
        <v>749</v>
      </c>
      <c r="G217" s="181"/>
      <c r="H217" s="57" t="s">
        <v>785</v>
      </c>
      <c r="I217" s="57" t="s">
        <v>782</v>
      </c>
      <c r="J217" s="172">
        <f>ROUND(J213*266/1000,0)</f>
        <v>18</v>
      </c>
      <c r="K217" s="244"/>
      <c r="M217" s="167"/>
    </row>
    <row r="218" spans="1:13" s="178" customFormat="1" ht="25.5" customHeight="1" x14ac:dyDescent="0.15">
      <c r="A218" s="79" t="s">
        <v>470</v>
      </c>
      <c r="B218" s="79">
        <v>1264</v>
      </c>
      <c r="C218" s="61" t="s">
        <v>590</v>
      </c>
      <c r="D218" s="245"/>
      <c r="E218" s="245"/>
      <c r="F218" s="52" t="s">
        <v>1171</v>
      </c>
      <c r="G218" s="181"/>
      <c r="H218" s="57" t="s">
        <v>1172</v>
      </c>
      <c r="I218" s="57">
        <v>12</v>
      </c>
      <c r="J218" s="172">
        <f>ROUND(J213*207/1000,0)</f>
        <v>14</v>
      </c>
      <c r="K218" s="244"/>
      <c r="M218" s="167"/>
    </row>
    <row r="219" spans="1:13" s="178" customFormat="1" ht="25.5" customHeight="1" x14ac:dyDescent="0.15">
      <c r="A219" s="79" t="s">
        <v>470</v>
      </c>
      <c r="B219" s="79">
        <v>6920</v>
      </c>
      <c r="C219" s="61" t="s">
        <v>511</v>
      </c>
      <c r="D219" s="245"/>
      <c r="E219" s="245"/>
      <c r="F219" s="52" t="s">
        <v>1173</v>
      </c>
      <c r="G219" s="181"/>
      <c r="H219" s="57" t="s">
        <v>1174</v>
      </c>
      <c r="I219" s="57">
        <v>10</v>
      </c>
      <c r="J219" s="172">
        <f>ROUND($J213*170/1000,0)</f>
        <v>12</v>
      </c>
      <c r="K219" s="244"/>
      <c r="M219" s="167"/>
    </row>
    <row r="220" spans="1:13" s="178" customFormat="1" ht="25.5" customHeight="1" x14ac:dyDescent="0.15">
      <c r="A220" s="79" t="s">
        <v>470</v>
      </c>
      <c r="B220" s="79">
        <v>8514</v>
      </c>
      <c r="C220" s="61" t="s">
        <v>591</v>
      </c>
      <c r="D220" s="245"/>
      <c r="E220" s="245"/>
      <c r="F220" s="52" t="s">
        <v>293</v>
      </c>
      <c r="G220" s="181"/>
      <c r="H220" s="57" t="s">
        <v>304</v>
      </c>
      <c r="I220" s="57">
        <v>-1</v>
      </c>
      <c r="J220" s="172">
        <v>-1</v>
      </c>
      <c r="K220" s="244"/>
      <c r="M220" s="167"/>
    </row>
    <row r="221" spans="1:13" s="178" customFormat="1" ht="25.5" customHeight="1" x14ac:dyDescent="0.15">
      <c r="A221" s="79" t="s">
        <v>737</v>
      </c>
      <c r="B221" s="79">
        <v>9514</v>
      </c>
      <c r="C221" s="61" t="s">
        <v>741</v>
      </c>
      <c r="D221" s="245"/>
      <c r="E221" s="245"/>
      <c r="F221" s="52" t="s">
        <v>709</v>
      </c>
      <c r="G221" s="181"/>
      <c r="H221" s="57" t="s">
        <v>719</v>
      </c>
      <c r="I221" s="57">
        <v>-1</v>
      </c>
      <c r="J221" s="172">
        <v>-1</v>
      </c>
      <c r="K221" s="244"/>
      <c r="M221" s="167"/>
    </row>
    <row r="222" spans="1:13" s="178" customFormat="1" ht="25.5" customHeight="1" x14ac:dyDescent="0.15">
      <c r="A222" s="79" t="s">
        <v>470</v>
      </c>
      <c r="B222" s="79">
        <v>1271</v>
      </c>
      <c r="C222" s="61" t="s">
        <v>592</v>
      </c>
      <c r="D222" s="245"/>
      <c r="E222" s="245" t="s">
        <v>305</v>
      </c>
      <c r="F222" s="350"/>
      <c r="G222" s="350"/>
      <c r="H222" s="350"/>
      <c r="I222" s="186">
        <v>3280</v>
      </c>
      <c r="J222" s="193">
        <v>3280</v>
      </c>
      <c r="K222" s="244" t="s">
        <v>294</v>
      </c>
      <c r="M222" s="167"/>
    </row>
    <row r="223" spans="1:13" s="178" customFormat="1" ht="25.5" customHeight="1" x14ac:dyDescent="0.15">
      <c r="A223" s="79" t="s">
        <v>470</v>
      </c>
      <c r="B223" s="79">
        <v>1272</v>
      </c>
      <c r="C223" s="61" t="s">
        <v>1217</v>
      </c>
      <c r="D223" s="245"/>
      <c r="E223" s="245"/>
      <c r="F223" s="52" t="s">
        <v>1166</v>
      </c>
      <c r="G223" s="181"/>
      <c r="H223" s="57" t="s">
        <v>1167</v>
      </c>
      <c r="I223" s="57">
        <v>804</v>
      </c>
      <c r="J223" s="172">
        <f>ROUND(J222*270/1000,0)</f>
        <v>886</v>
      </c>
      <c r="K223" s="244"/>
      <c r="M223" s="167"/>
    </row>
    <row r="224" spans="1:13" s="178" customFormat="1" ht="25.5" customHeight="1" x14ac:dyDescent="0.15">
      <c r="A224" s="79" t="s">
        <v>470</v>
      </c>
      <c r="B224" s="79">
        <v>3272</v>
      </c>
      <c r="C224" s="61" t="s">
        <v>829</v>
      </c>
      <c r="D224" s="245"/>
      <c r="E224" s="245"/>
      <c r="F224" s="52" t="s">
        <v>780</v>
      </c>
      <c r="G224" s="181"/>
      <c r="H224" s="57" t="s">
        <v>781</v>
      </c>
      <c r="I224" s="57" t="s">
        <v>782</v>
      </c>
      <c r="J224" s="172">
        <f>ROUND(J222*287/1000,0)</f>
        <v>941</v>
      </c>
      <c r="K224" s="244"/>
      <c r="M224" s="167"/>
    </row>
    <row r="225" spans="1:13" s="178" customFormat="1" ht="25.5" customHeight="1" x14ac:dyDescent="0.15">
      <c r="A225" s="79" t="s">
        <v>470</v>
      </c>
      <c r="B225" s="79">
        <v>1273</v>
      </c>
      <c r="C225" s="61" t="s">
        <v>1218</v>
      </c>
      <c r="D225" s="245"/>
      <c r="E225" s="245"/>
      <c r="F225" s="52" t="s">
        <v>1169</v>
      </c>
      <c r="G225" s="181"/>
      <c r="H225" s="57" t="s">
        <v>1170</v>
      </c>
      <c r="I225" s="57">
        <v>735</v>
      </c>
      <c r="J225" s="172">
        <f>ROUND(J222*249/1000,0)</f>
        <v>817</v>
      </c>
      <c r="K225" s="244"/>
      <c r="M225" s="167"/>
    </row>
    <row r="226" spans="1:13" s="178" customFormat="1" ht="25.5" customHeight="1" x14ac:dyDescent="0.15">
      <c r="A226" s="79" t="s">
        <v>470</v>
      </c>
      <c r="B226" s="79">
        <v>3273</v>
      </c>
      <c r="C226" s="61" t="s">
        <v>830</v>
      </c>
      <c r="D226" s="245"/>
      <c r="E226" s="245"/>
      <c r="F226" s="52" t="s">
        <v>749</v>
      </c>
      <c r="G226" s="181"/>
      <c r="H226" s="57" t="s">
        <v>785</v>
      </c>
      <c r="I226" s="57" t="s">
        <v>782</v>
      </c>
      <c r="J226" s="172">
        <f>ROUND(J222*266/1000,0)</f>
        <v>872</v>
      </c>
      <c r="K226" s="244"/>
      <c r="M226" s="167"/>
    </row>
    <row r="227" spans="1:13" s="178" customFormat="1" ht="25.5" customHeight="1" x14ac:dyDescent="0.15">
      <c r="A227" s="79" t="s">
        <v>470</v>
      </c>
      <c r="B227" s="79">
        <v>1274</v>
      </c>
      <c r="C227" s="61" t="s">
        <v>593</v>
      </c>
      <c r="D227" s="245"/>
      <c r="E227" s="245"/>
      <c r="F227" s="52" t="s">
        <v>1171</v>
      </c>
      <c r="G227" s="181"/>
      <c r="H227" s="57" t="s">
        <v>1172</v>
      </c>
      <c r="I227" s="57">
        <v>597</v>
      </c>
      <c r="J227" s="172">
        <f>ROUND(J222*207/1000,0)</f>
        <v>679</v>
      </c>
      <c r="K227" s="244"/>
      <c r="M227" s="167"/>
    </row>
    <row r="228" spans="1:13" s="178" customFormat="1" ht="25.5" customHeight="1" x14ac:dyDescent="0.15">
      <c r="A228" s="79" t="s">
        <v>470</v>
      </c>
      <c r="B228" s="79">
        <v>6840</v>
      </c>
      <c r="C228" s="61" t="s">
        <v>512</v>
      </c>
      <c r="D228" s="245"/>
      <c r="E228" s="245"/>
      <c r="F228" s="52" t="s">
        <v>1173</v>
      </c>
      <c r="G228" s="181"/>
      <c r="H228" s="57" t="s">
        <v>1174</v>
      </c>
      <c r="I228" s="57">
        <v>476</v>
      </c>
      <c r="J228" s="172">
        <f>ROUND($J222*170/1000,0)</f>
        <v>558</v>
      </c>
      <c r="K228" s="244"/>
      <c r="M228" s="167"/>
    </row>
    <row r="229" spans="1:13" s="178" customFormat="1" ht="25.5" customHeight="1" x14ac:dyDescent="0.15">
      <c r="A229" s="79" t="s">
        <v>470</v>
      </c>
      <c r="B229" s="79">
        <v>8515</v>
      </c>
      <c r="C229" s="61" t="s">
        <v>594</v>
      </c>
      <c r="D229" s="245"/>
      <c r="E229" s="245"/>
      <c r="F229" s="52" t="s">
        <v>293</v>
      </c>
      <c r="G229" s="181"/>
      <c r="H229" s="57" t="s">
        <v>329</v>
      </c>
      <c r="I229" s="57">
        <v>-33</v>
      </c>
      <c r="J229" s="172">
        <v>-33</v>
      </c>
      <c r="K229" s="244"/>
      <c r="M229" s="167"/>
    </row>
    <row r="230" spans="1:13" s="178" customFormat="1" ht="25.5" customHeight="1" x14ac:dyDescent="0.15">
      <c r="A230" s="79" t="s">
        <v>737</v>
      </c>
      <c r="B230" s="79">
        <v>9515</v>
      </c>
      <c r="C230" s="61" t="s">
        <v>742</v>
      </c>
      <c r="D230" s="245"/>
      <c r="E230" s="245"/>
      <c r="F230" s="52" t="s">
        <v>709</v>
      </c>
      <c r="G230" s="181"/>
      <c r="H230" s="57" t="s">
        <v>743</v>
      </c>
      <c r="I230" s="57">
        <v>-33</v>
      </c>
      <c r="J230" s="172">
        <v>-33</v>
      </c>
      <c r="K230" s="244"/>
      <c r="M230" s="167"/>
    </row>
    <row r="231" spans="1:13" s="178" customFormat="1" ht="25.5" customHeight="1" x14ac:dyDescent="0.15">
      <c r="A231" s="79" t="s">
        <v>470</v>
      </c>
      <c r="B231" s="79">
        <v>1281</v>
      </c>
      <c r="C231" s="61" t="s">
        <v>595</v>
      </c>
      <c r="D231" s="245"/>
      <c r="E231" s="326" t="s">
        <v>307</v>
      </c>
      <c r="F231" s="350"/>
      <c r="G231" s="350"/>
      <c r="H231" s="350"/>
      <c r="I231" s="186">
        <v>108</v>
      </c>
      <c r="J231" s="193">
        <v>108</v>
      </c>
      <c r="K231" s="244" t="s">
        <v>215</v>
      </c>
      <c r="M231" s="167"/>
    </row>
    <row r="232" spans="1:13" s="178" customFormat="1" ht="25.5" customHeight="1" x14ac:dyDescent="0.15">
      <c r="A232" s="79" t="s">
        <v>470</v>
      </c>
      <c r="B232" s="79">
        <v>1282</v>
      </c>
      <c r="C232" s="61" t="s">
        <v>1219</v>
      </c>
      <c r="D232" s="245"/>
      <c r="E232" s="326"/>
      <c r="F232" s="52" t="s">
        <v>1166</v>
      </c>
      <c r="G232" s="181"/>
      <c r="H232" s="57" t="s">
        <v>1167</v>
      </c>
      <c r="I232" s="57">
        <v>26</v>
      </c>
      <c r="J232" s="172">
        <f>ROUND(J231*270/1000,0)</f>
        <v>29</v>
      </c>
      <c r="K232" s="244"/>
      <c r="M232" s="167"/>
    </row>
    <row r="233" spans="1:13" s="178" customFormat="1" ht="25.5" customHeight="1" x14ac:dyDescent="0.15">
      <c r="A233" s="79" t="s">
        <v>470</v>
      </c>
      <c r="B233" s="79">
        <v>3282</v>
      </c>
      <c r="C233" s="61" t="s">
        <v>831</v>
      </c>
      <c r="D233" s="245"/>
      <c r="E233" s="326"/>
      <c r="F233" s="52" t="s">
        <v>780</v>
      </c>
      <c r="G233" s="181"/>
      <c r="H233" s="57" t="s">
        <v>781</v>
      </c>
      <c r="I233" s="57" t="s">
        <v>782</v>
      </c>
      <c r="J233" s="172">
        <f>ROUND(J231*287/1000,0)</f>
        <v>31</v>
      </c>
      <c r="K233" s="244"/>
      <c r="M233" s="167"/>
    </row>
    <row r="234" spans="1:13" s="178" customFormat="1" ht="25.5" customHeight="1" x14ac:dyDescent="0.15">
      <c r="A234" s="79" t="s">
        <v>470</v>
      </c>
      <c r="B234" s="79">
        <v>1283</v>
      </c>
      <c r="C234" s="61" t="s">
        <v>832</v>
      </c>
      <c r="D234" s="245"/>
      <c r="E234" s="326"/>
      <c r="F234" s="52" t="s">
        <v>1169</v>
      </c>
      <c r="G234" s="181"/>
      <c r="H234" s="57" t="s">
        <v>1170</v>
      </c>
      <c r="I234" s="57">
        <v>24</v>
      </c>
      <c r="J234" s="172">
        <f>ROUND(J231*249/1000,0)</f>
        <v>27</v>
      </c>
      <c r="K234" s="244"/>
      <c r="M234" s="167"/>
    </row>
    <row r="235" spans="1:13" s="178" customFormat="1" ht="25.5" customHeight="1" x14ac:dyDescent="0.15">
      <c r="A235" s="79" t="s">
        <v>470</v>
      </c>
      <c r="B235" s="79">
        <v>3283</v>
      </c>
      <c r="C235" s="61" t="s">
        <v>833</v>
      </c>
      <c r="D235" s="245"/>
      <c r="E235" s="326"/>
      <c r="F235" s="52" t="s">
        <v>749</v>
      </c>
      <c r="G235" s="181"/>
      <c r="H235" s="57" t="s">
        <v>785</v>
      </c>
      <c r="I235" s="57" t="s">
        <v>782</v>
      </c>
      <c r="J235" s="172">
        <f>ROUND(J231*266/1000,0)</f>
        <v>29</v>
      </c>
      <c r="K235" s="244"/>
      <c r="M235" s="167"/>
    </row>
    <row r="236" spans="1:13" s="178" customFormat="1" ht="25.5" customHeight="1" x14ac:dyDescent="0.15">
      <c r="A236" s="79" t="s">
        <v>470</v>
      </c>
      <c r="B236" s="79">
        <v>1284</v>
      </c>
      <c r="C236" s="61" t="s">
        <v>596</v>
      </c>
      <c r="D236" s="245"/>
      <c r="E236" s="326"/>
      <c r="F236" s="52" t="s">
        <v>1171</v>
      </c>
      <c r="G236" s="181"/>
      <c r="H236" s="57" t="s">
        <v>1172</v>
      </c>
      <c r="I236" s="57">
        <v>20</v>
      </c>
      <c r="J236" s="172">
        <f>ROUND(J231*207/1000,0)</f>
        <v>22</v>
      </c>
      <c r="K236" s="244"/>
      <c r="M236" s="167"/>
    </row>
    <row r="237" spans="1:13" s="178" customFormat="1" ht="25.5" customHeight="1" x14ac:dyDescent="0.15">
      <c r="A237" s="79" t="s">
        <v>470</v>
      </c>
      <c r="B237" s="79">
        <v>6940</v>
      </c>
      <c r="C237" s="61" t="s">
        <v>513</v>
      </c>
      <c r="D237" s="245"/>
      <c r="E237" s="326"/>
      <c r="F237" s="52" t="s">
        <v>1173</v>
      </c>
      <c r="G237" s="181"/>
      <c r="H237" s="57" t="s">
        <v>1174</v>
      </c>
      <c r="I237" s="57">
        <v>16</v>
      </c>
      <c r="J237" s="172">
        <f>ROUND($J231*170/1000,0)</f>
        <v>18</v>
      </c>
      <c r="K237" s="244"/>
      <c r="M237" s="167"/>
    </row>
    <row r="238" spans="1:13" ht="25.5" customHeight="1" x14ac:dyDescent="0.15">
      <c r="A238" s="79" t="s">
        <v>470</v>
      </c>
      <c r="B238" s="79">
        <v>8516</v>
      </c>
      <c r="C238" s="61" t="s">
        <v>597</v>
      </c>
      <c r="D238" s="245"/>
      <c r="E238" s="326"/>
      <c r="F238" s="52" t="s">
        <v>293</v>
      </c>
      <c r="G238" s="181"/>
      <c r="H238" s="57" t="s">
        <v>304</v>
      </c>
      <c r="I238" s="57">
        <v>-1</v>
      </c>
      <c r="J238" s="172">
        <v>-1</v>
      </c>
      <c r="K238" s="244"/>
    </row>
    <row r="239" spans="1:13" ht="25.5" customHeight="1" x14ac:dyDescent="0.15">
      <c r="A239" s="79" t="s">
        <v>737</v>
      </c>
      <c r="B239" s="79">
        <v>9516</v>
      </c>
      <c r="C239" s="61" t="s">
        <v>744</v>
      </c>
      <c r="D239" s="245"/>
      <c r="E239" s="326"/>
      <c r="F239" s="52" t="s">
        <v>709</v>
      </c>
      <c r="G239" s="181"/>
      <c r="H239" s="57" t="s">
        <v>719</v>
      </c>
      <c r="I239" s="57">
        <v>-1</v>
      </c>
      <c r="J239" s="172">
        <v>-1</v>
      </c>
      <c r="K239" s="244"/>
    </row>
    <row r="240" spans="1:13" ht="25.5" customHeight="1" x14ac:dyDescent="0.15">
      <c r="A240" s="108"/>
      <c r="B240" s="108"/>
      <c r="C240" s="174"/>
      <c r="D240" s="194"/>
      <c r="E240" s="194"/>
      <c r="F240" s="174"/>
      <c r="G240" s="174"/>
      <c r="H240" s="191"/>
      <c r="I240" s="191"/>
      <c r="J240" s="173"/>
      <c r="K240" s="192"/>
    </row>
    <row r="241" spans="1:13" ht="25.5" customHeight="1" x14ac:dyDescent="0.15">
      <c r="A241" s="195" t="s">
        <v>319</v>
      </c>
      <c r="B241" s="108"/>
      <c r="C241" s="174"/>
      <c r="D241" s="194"/>
      <c r="E241" s="194"/>
      <c r="F241" s="174"/>
      <c r="G241" s="174"/>
      <c r="H241" s="191"/>
      <c r="I241" s="191"/>
      <c r="J241" s="173"/>
      <c r="K241" s="192"/>
    </row>
    <row r="242" spans="1:13" ht="25.5" customHeight="1" x14ac:dyDescent="0.15">
      <c r="A242" s="233" t="s">
        <v>2</v>
      </c>
      <c r="B242" s="234"/>
      <c r="C242" s="331" t="s">
        <v>3</v>
      </c>
      <c r="D242" s="333" t="s">
        <v>4</v>
      </c>
      <c r="E242" s="334"/>
      <c r="F242" s="334"/>
      <c r="G242" s="334"/>
      <c r="H242" s="335"/>
      <c r="I242" s="324" t="s">
        <v>455</v>
      </c>
      <c r="J242" s="324" t="s">
        <v>1221</v>
      </c>
      <c r="K242" s="339" t="s">
        <v>8</v>
      </c>
    </row>
    <row r="243" spans="1:13" ht="25.5" customHeight="1" x14ac:dyDescent="0.15">
      <c r="A243" s="77" t="s">
        <v>0</v>
      </c>
      <c r="B243" s="77" t="s">
        <v>1</v>
      </c>
      <c r="C243" s="332"/>
      <c r="D243" s="336"/>
      <c r="E243" s="337"/>
      <c r="F243" s="337"/>
      <c r="G243" s="337"/>
      <c r="H243" s="338"/>
      <c r="I243" s="325"/>
      <c r="J243" s="325"/>
      <c r="K243" s="339"/>
    </row>
    <row r="244" spans="1:13" ht="25.5" customHeight="1" x14ac:dyDescent="0.15">
      <c r="A244" s="340" t="s">
        <v>164</v>
      </c>
      <c r="B244" s="341"/>
      <c r="C244" s="341"/>
      <c r="D244" s="341"/>
      <c r="E244" s="361"/>
      <c r="F244" s="341"/>
      <c r="G244" s="341"/>
      <c r="H244" s="341"/>
      <c r="I244" s="341"/>
      <c r="J244" s="341"/>
      <c r="K244" s="342"/>
    </row>
    <row r="245" spans="1:13" ht="25.5" customHeight="1" x14ac:dyDescent="0.15">
      <c r="A245" s="128" t="s">
        <v>470</v>
      </c>
      <c r="B245" s="128">
        <v>1701</v>
      </c>
      <c r="C245" s="196" t="s">
        <v>144</v>
      </c>
      <c r="D245" s="326" t="s">
        <v>237</v>
      </c>
      <c r="E245" s="107" t="s">
        <v>269</v>
      </c>
      <c r="F245" s="197"/>
      <c r="G245" s="197"/>
      <c r="H245" s="198"/>
      <c r="I245" s="186">
        <v>823</v>
      </c>
      <c r="J245" s="172">
        <f>'Ａ３訪問型(健康づくりヘルパー)'!H4</f>
        <v>823</v>
      </c>
      <c r="K245" s="199" t="s">
        <v>9</v>
      </c>
      <c r="M245" s="182"/>
    </row>
    <row r="246" spans="1:13" ht="25.5" customHeight="1" x14ac:dyDescent="0.15">
      <c r="A246" s="79" t="s">
        <v>470</v>
      </c>
      <c r="B246" s="79">
        <v>1801</v>
      </c>
      <c r="C246" s="61" t="s">
        <v>91</v>
      </c>
      <c r="D246" s="326"/>
      <c r="E246" s="107" t="s">
        <v>315</v>
      </c>
      <c r="F246" s="180"/>
      <c r="G246" s="180"/>
      <c r="H246" s="185"/>
      <c r="I246" s="186">
        <v>27</v>
      </c>
      <c r="J246" s="172">
        <f>'Ａ３訪問型(健康づくりヘルパー)'!H5</f>
        <v>27</v>
      </c>
      <c r="K246" s="200" t="s">
        <v>10</v>
      </c>
      <c r="M246" s="182"/>
    </row>
    <row r="247" spans="1:13" ht="25.5" customHeight="1" x14ac:dyDescent="0.15">
      <c r="A247" s="79" t="s">
        <v>470</v>
      </c>
      <c r="B247" s="79">
        <v>1711</v>
      </c>
      <c r="C247" s="61" t="s">
        <v>92</v>
      </c>
      <c r="D247" s="326"/>
      <c r="E247" s="107" t="s">
        <v>271</v>
      </c>
      <c r="F247" s="180"/>
      <c r="G247" s="180"/>
      <c r="H247" s="185"/>
      <c r="I247" s="186">
        <v>1644</v>
      </c>
      <c r="J247" s="172">
        <f>'Ａ３訪問型(健康づくりヘルパー)'!H6</f>
        <v>1644</v>
      </c>
      <c r="K247" s="200" t="s">
        <v>9</v>
      </c>
      <c r="M247" s="182"/>
    </row>
    <row r="248" spans="1:13" ht="25.5" customHeight="1" x14ac:dyDescent="0.15">
      <c r="A248" s="79" t="s">
        <v>470</v>
      </c>
      <c r="B248" s="79">
        <v>1811</v>
      </c>
      <c r="C248" s="61" t="s">
        <v>93</v>
      </c>
      <c r="D248" s="326"/>
      <c r="E248" s="107" t="s">
        <v>316</v>
      </c>
      <c r="F248" s="180"/>
      <c r="G248" s="180"/>
      <c r="H248" s="185"/>
      <c r="I248" s="186">
        <v>54</v>
      </c>
      <c r="J248" s="172">
        <f>'Ａ３訪問型(健康づくりヘルパー)'!H7</f>
        <v>54</v>
      </c>
      <c r="K248" s="200" t="s">
        <v>10</v>
      </c>
      <c r="M248" s="182"/>
    </row>
    <row r="249" spans="1:13" ht="25.5" customHeight="1" x14ac:dyDescent="0.15">
      <c r="A249" s="79" t="s">
        <v>470</v>
      </c>
      <c r="B249" s="79">
        <v>1721</v>
      </c>
      <c r="C249" s="61" t="s">
        <v>94</v>
      </c>
      <c r="D249" s="326"/>
      <c r="E249" s="107" t="s">
        <v>317</v>
      </c>
      <c r="F249" s="180"/>
      <c r="G249" s="180"/>
      <c r="H249" s="57"/>
      <c r="I249" s="57">
        <v>2609</v>
      </c>
      <c r="J249" s="172">
        <f>'Ａ３訪問型(健康づくりヘルパー)'!H8</f>
        <v>2609</v>
      </c>
      <c r="K249" s="188" t="s">
        <v>9</v>
      </c>
      <c r="M249" s="182"/>
    </row>
    <row r="250" spans="1:13" ht="25.5" customHeight="1" x14ac:dyDescent="0.15">
      <c r="A250" s="79" t="s">
        <v>470</v>
      </c>
      <c r="B250" s="79">
        <v>1821</v>
      </c>
      <c r="C250" s="61" t="s">
        <v>95</v>
      </c>
      <c r="D250" s="326"/>
      <c r="E250" s="107" t="s">
        <v>318</v>
      </c>
      <c r="F250" s="180"/>
      <c r="G250" s="180"/>
      <c r="H250" s="57"/>
      <c r="I250" s="57">
        <v>86</v>
      </c>
      <c r="J250" s="172">
        <f>'Ａ３訪問型(健康づくりヘルパー)'!H9</f>
        <v>86</v>
      </c>
      <c r="K250" s="188" t="s">
        <v>10</v>
      </c>
      <c r="M250" s="182"/>
    </row>
    <row r="251" spans="1:13" ht="30.75" customHeight="1" x14ac:dyDescent="0.15">
      <c r="A251" s="165"/>
      <c r="B251" s="165"/>
      <c r="C251" s="201"/>
      <c r="D251" s="202"/>
      <c r="E251" s="202"/>
      <c r="F251" s="201"/>
      <c r="G251" s="201"/>
      <c r="H251" s="203"/>
      <c r="I251" s="203"/>
      <c r="K251" s="204"/>
    </row>
    <row r="252" spans="1:13" ht="30.75" customHeight="1" x14ac:dyDescent="0.15">
      <c r="A252" s="165"/>
      <c r="B252" s="165"/>
      <c r="C252" s="201"/>
      <c r="D252" s="202"/>
      <c r="E252" s="202"/>
      <c r="F252" s="201"/>
      <c r="G252" s="201"/>
      <c r="H252" s="203"/>
      <c r="I252" s="203"/>
      <c r="K252" s="204"/>
    </row>
    <row r="253" spans="1:13" ht="30.75" customHeight="1" x14ac:dyDescent="0.15">
      <c r="A253" s="165"/>
      <c r="B253" s="165"/>
      <c r="C253" s="201"/>
      <c r="D253" s="202"/>
      <c r="E253" s="202"/>
      <c r="F253" s="201"/>
      <c r="G253" s="201"/>
      <c r="H253" s="203"/>
      <c r="I253" s="203"/>
      <c r="K253" s="204"/>
    </row>
    <row r="254" spans="1:13" ht="30.75" customHeight="1" x14ac:dyDescent="0.15">
      <c r="A254" s="165"/>
      <c r="B254" s="165"/>
      <c r="C254" s="201"/>
      <c r="D254" s="202"/>
      <c r="E254" s="202"/>
      <c r="F254" s="201"/>
      <c r="G254" s="201"/>
      <c r="H254" s="203"/>
      <c r="I254" s="203"/>
      <c r="K254" s="204"/>
    </row>
    <row r="255" spans="1:13" ht="30.75" customHeight="1" x14ac:dyDescent="0.15">
      <c r="A255" s="165"/>
      <c r="B255" s="165"/>
      <c r="C255" s="201"/>
      <c r="D255" s="202"/>
      <c r="E255" s="202"/>
      <c r="F255" s="201"/>
      <c r="G255" s="201"/>
      <c r="H255" s="203"/>
      <c r="I255" s="203"/>
      <c r="K255" s="204"/>
    </row>
    <row r="256" spans="1:13" ht="30.75" customHeight="1" x14ac:dyDescent="0.15">
      <c r="A256" s="165"/>
      <c r="B256" s="165"/>
      <c r="C256" s="201"/>
      <c r="D256" s="202"/>
      <c r="E256" s="202"/>
      <c r="F256" s="201"/>
      <c r="G256" s="201"/>
      <c r="H256" s="203"/>
      <c r="I256" s="203"/>
      <c r="K256" s="204"/>
    </row>
    <row r="257" spans="1:12" ht="30.75" customHeight="1" x14ac:dyDescent="0.15">
      <c r="A257" s="165"/>
      <c r="B257" s="165"/>
      <c r="C257" s="201"/>
      <c r="D257" s="202"/>
      <c r="E257" s="202"/>
      <c r="F257" s="201"/>
      <c r="G257" s="201"/>
      <c r="H257" s="203"/>
      <c r="I257" s="203"/>
      <c r="K257" s="204"/>
    </row>
    <row r="258" spans="1:12" ht="30.75" customHeight="1" x14ac:dyDescent="0.15">
      <c r="A258" s="165"/>
      <c r="B258" s="165"/>
      <c r="C258" s="201"/>
      <c r="D258" s="202"/>
      <c r="E258" s="202"/>
      <c r="F258" s="201"/>
      <c r="G258" s="201"/>
      <c r="H258" s="203"/>
      <c r="I258" s="203"/>
      <c r="K258" s="204"/>
    </row>
    <row r="259" spans="1:12" ht="30.75" customHeight="1" x14ac:dyDescent="0.15">
      <c r="A259" s="165"/>
      <c r="B259" s="165"/>
      <c r="C259" s="201"/>
      <c r="D259" s="202"/>
      <c r="E259" s="202"/>
      <c r="F259" s="201"/>
      <c r="G259" s="201"/>
      <c r="H259" s="203"/>
      <c r="I259" s="203"/>
      <c r="K259" s="204"/>
    </row>
    <row r="260" spans="1:12" ht="30.75" customHeight="1" x14ac:dyDescent="0.15">
      <c r="A260" s="165"/>
      <c r="B260" s="165"/>
      <c r="C260" s="201"/>
      <c r="D260" s="202"/>
      <c r="E260" s="202"/>
      <c r="F260" s="201"/>
      <c r="G260" s="201"/>
      <c r="H260" s="203"/>
      <c r="I260" s="203"/>
      <c r="K260" s="204"/>
    </row>
    <row r="261" spans="1:12" ht="30.75" customHeight="1" x14ac:dyDescent="0.15">
      <c r="A261" s="165"/>
      <c r="B261" s="165"/>
      <c r="C261" s="201"/>
      <c r="D261" s="202"/>
      <c r="E261" s="202"/>
      <c r="F261" s="201"/>
      <c r="G261" s="201"/>
      <c r="H261" s="203"/>
      <c r="I261" s="203"/>
      <c r="K261" s="204"/>
    </row>
    <row r="262" spans="1:12" ht="30.75" customHeight="1" x14ac:dyDescent="0.15">
      <c r="A262" s="165"/>
      <c r="B262" s="165"/>
      <c r="C262" s="201"/>
      <c r="D262" s="202"/>
      <c r="E262" s="202"/>
      <c r="F262" s="201"/>
      <c r="G262" s="201"/>
      <c r="H262" s="203"/>
      <c r="I262" s="203"/>
      <c r="K262" s="204"/>
      <c r="L262" s="167"/>
    </row>
    <row r="263" spans="1:12" ht="30.75" customHeight="1" x14ac:dyDescent="0.15">
      <c r="A263" s="166"/>
      <c r="B263" s="166"/>
      <c r="C263" s="201"/>
      <c r="D263" s="202"/>
      <c r="E263" s="202"/>
      <c r="F263" s="201"/>
      <c r="G263" s="201"/>
      <c r="H263" s="203"/>
      <c r="I263" s="203"/>
      <c r="J263" s="174"/>
      <c r="K263" s="201"/>
      <c r="L263" s="167"/>
    </row>
    <row r="264" spans="1:12" ht="30.75" customHeight="1" x14ac:dyDescent="0.15">
      <c r="A264" s="166"/>
      <c r="B264" s="166"/>
      <c r="C264" s="201"/>
      <c r="D264" s="202"/>
      <c r="E264" s="202"/>
      <c r="F264" s="201"/>
      <c r="G264" s="201"/>
      <c r="H264" s="203"/>
      <c r="I264" s="203"/>
      <c r="J264" s="174"/>
      <c r="K264" s="201"/>
      <c r="L264" s="167"/>
    </row>
    <row r="265" spans="1:12" ht="30.75" customHeight="1" x14ac:dyDescent="0.15">
      <c r="A265" s="166"/>
      <c r="B265" s="166"/>
      <c r="C265" s="201"/>
      <c r="D265" s="202"/>
      <c r="E265" s="202"/>
      <c r="F265" s="201"/>
      <c r="G265" s="201"/>
      <c r="H265" s="203"/>
      <c r="I265" s="203"/>
      <c r="J265" s="174"/>
      <c r="K265" s="201"/>
      <c r="L265" s="167"/>
    </row>
    <row r="266" spans="1:12" ht="30.75" customHeight="1" x14ac:dyDescent="0.15">
      <c r="A266" s="166"/>
      <c r="B266" s="166"/>
      <c r="C266" s="201"/>
      <c r="D266" s="202"/>
      <c r="E266" s="202"/>
      <c r="F266" s="201"/>
      <c r="G266" s="201"/>
      <c r="H266" s="203"/>
      <c r="I266" s="203"/>
      <c r="J266" s="174"/>
      <c r="K266" s="201"/>
      <c r="L266" s="167"/>
    </row>
    <row r="267" spans="1:12" ht="30.75" customHeight="1" x14ac:dyDescent="0.15">
      <c r="A267" s="166"/>
      <c r="B267" s="166"/>
      <c r="C267" s="201"/>
      <c r="D267" s="202"/>
      <c r="E267" s="202"/>
      <c r="F267" s="201"/>
      <c r="G267" s="201"/>
      <c r="H267" s="203"/>
      <c r="I267" s="203"/>
      <c r="J267" s="174"/>
      <c r="K267" s="201"/>
      <c r="L267" s="167"/>
    </row>
    <row r="268" spans="1:12" ht="30.75" customHeight="1" x14ac:dyDescent="0.15">
      <c r="A268" s="166"/>
      <c r="B268" s="166"/>
      <c r="C268" s="201"/>
      <c r="D268" s="202"/>
      <c r="E268" s="202"/>
      <c r="F268" s="201"/>
      <c r="G268" s="201"/>
      <c r="H268" s="203"/>
      <c r="I268" s="203"/>
      <c r="J268" s="174"/>
      <c r="K268" s="201"/>
      <c r="L268" s="167"/>
    </row>
    <row r="269" spans="1:12" ht="30.75" customHeight="1" x14ac:dyDescent="0.15">
      <c r="A269" s="166"/>
      <c r="B269" s="166"/>
      <c r="C269" s="201"/>
      <c r="D269" s="202"/>
      <c r="E269" s="202"/>
      <c r="F269" s="201"/>
      <c r="G269" s="201"/>
      <c r="H269" s="203"/>
      <c r="I269" s="203"/>
      <c r="J269" s="174"/>
      <c r="K269" s="201"/>
      <c r="L269" s="167"/>
    </row>
    <row r="270" spans="1:12" ht="30.75" customHeight="1" x14ac:dyDescent="0.15">
      <c r="A270" s="166"/>
      <c r="B270" s="166"/>
      <c r="C270" s="201"/>
      <c r="D270" s="202"/>
      <c r="E270" s="202"/>
      <c r="F270" s="201"/>
      <c r="G270" s="201"/>
      <c r="H270" s="203"/>
      <c r="I270" s="203"/>
      <c r="J270" s="174"/>
      <c r="K270" s="201"/>
      <c r="L270" s="167"/>
    </row>
    <row r="271" spans="1:12" ht="30.75" customHeight="1" x14ac:dyDescent="0.15">
      <c r="A271" s="166"/>
      <c r="B271" s="166"/>
      <c r="C271" s="201"/>
      <c r="D271" s="202"/>
      <c r="E271" s="202"/>
      <c r="F271" s="201"/>
      <c r="G271" s="201"/>
      <c r="H271" s="203"/>
      <c r="I271" s="203"/>
      <c r="J271" s="174"/>
      <c r="K271" s="201"/>
      <c r="L271" s="167"/>
    </row>
    <row r="272" spans="1:12" ht="30.75" customHeight="1" x14ac:dyDescent="0.15">
      <c r="A272" s="166"/>
      <c r="B272" s="166"/>
      <c r="C272" s="201"/>
      <c r="D272" s="202"/>
      <c r="E272" s="202"/>
      <c r="F272" s="201"/>
      <c r="G272" s="201"/>
      <c r="H272" s="203"/>
      <c r="I272" s="203"/>
      <c r="J272" s="174"/>
      <c r="K272" s="201"/>
      <c r="L272" s="167"/>
    </row>
    <row r="273" spans="1:12" ht="30.75" customHeight="1" x14ac:dyDescent="0.15">
      <c r="A273" s="166"/>
      <c r="B273" s="166"/>
      <c r="C273" s="201"/>
      <c r="D273" s="202"/>
      <c r="E273" s="202"/>
      <c r="F273" s="201"/>
      <c r="G273" s="201"/>
      <c r="H273" s="203"/>
      <c r="I273" s="203"/>
      <c r="J273" s="174"/>
      <c r="K273" s="201"/>
      <c r="L273" s="167"/>
    </row>
    <row r="274" spans="1:12" ht="30.75" customHeight="1" x14ac:dyDescent="0.15">
      <c r="A274" s="166"/>
      <c r="B274" s="166"/>
      <c r="C274" s="201"/>
      <c r="D274" s="202"/>
      <c r="E274" s="202"/>
      <c r="F274" s="201"/>
      <c r="G274" s="201"/>
      <c r="H274" s="203"/>
      <c r="I274" s="203"/>
      <c r="J274" s="174"/>
      <c r="K274" s="201"/>
      <c r="L274" s="167"/>
    </row>
    <row r="275" spans="1:12" ht="30.75" customHeight="1" x14ac:dyDescent="0.15">
      <c r="A275" s="166"/>
      <c r="B275" s="166"/>
      <c r="C275" s="201"/>
      <c r="D275" s="202"/>
      <c r="E275" s="202"/>
      <c r="F275" s="201"/>
      <c r="G275" s="201"/>
      <c r="H275" s="203"/>
      <c r="I275" s="203"/>
      <c r="J275" s="174"/>
      <c r="K275" s="201"/>
      <c r="L275" s="167"/>
    </row>
    <row r="276" spans="1:12" ht="30.75" customHeight="1" x14ac:dyDescent="0.15">
      <c r="A276" s="166"/>
      <c r="B276" s="166"/>
      <c r="C276" s="201"/>
      <c r="D276" s="202"/>
      <c r="E276" s="202"/>
      <c r="F276" s="201"/>
      <c r="G276" s="201"/>
      <c r="H276" s="203"/>
      <c r="I276" s="203"/>
      <c r="J276" s="174"/>
      <c r="K276" s="201"/>
      <c r="L276" s="167"/>
    </row>
    <row r="277" spans="1:12" ht="30.75" customHeight="1" x14ac:dyDescent="0.15">
      <c r="A277" s="166"/>
      <c r="B277" s="166"/>
      <c r="C277" s="201"/>
      <c r="D277" s="202"/>
      <c r="E277" s="202"/>
      <c r="F277" s="201"/>
      <c r="G277" s="201"/>
      <c r="H277" s="203"/>
      <c r="I277" s="203"/>
      <c r="J277" s="174"/>
      <c r="K277" s="201"/>
      <c r="L277" s="167"/>
    </row>
    <row r="278" spans="1:12" ht="30.75" customHeight="1" x14ac:dyDescent="0.15">
      <c r="A278" s="166"/>
      <c r="B278" s="166"/>
      <c r="C278" s="201"/>
      <c r="D278" s="202"/>
      <c r="E278" s="202"/>
      <c r="F278" s="201"/>
      <c r="G278" s="201"/>
      <c r="H278" s="203"/>
      <c r="I278" s="203"/>
      <c r="J278" s="174"/>
      <c r="K278" s="201"/>
      <c r="L278" s="167"/>
    </row>
    <row r="279" spans="1:12" ht="30.75" customHeight="1" x14ac:dyDescent="0.15">
      <c r="A279" s="166"/>
      <c r="B279" s="166"/>
      <c r="C279" s="201"/>
      <c r="D279" s="202"/>
      <c r="E279" s="202"/>
      <c r="F279" s="201"/>
      <c r="G279" s="201"/>
      <c r="H279" s="203"/>
      <c r="I279" s="203"/>
      <c r="J279" s="174"/>
      <c r="K279" s="201"/>
      <c r="L279" s="167"/>
    </row>
    <row r="280" spans="1:12" ht="30.75" customHeight="1" x14ac:dyDescent="0.15">
      <c r="A280" s="166"/>
      <c r="B280" s="166"/>
      <c r="C280" s="201"/>
      <c r="D280" s="202"/>
      <c r="E280" s="202"/>
      <c r="F280" s="201"/>
      <c r="G280" s="201"/>
      <c r="H280" s="203"/>
      <c r="I280" s="203"/>
      <c r="J280" s="174"/>
      <c r="K280" s="201"/>
      <c r="L280" s="167"/>
    </row>
    <row r="281" spans="1:12" ht="30.75" customHeight="1" x14ac:dyDescent="0.15">
      <c r="A281" s="166"/>
      <c r="B281" s="166"/>
      <c r="C281" s="201"/>
      <c r="D281" s="202"/>
      <c r="E281" s="202"/>
      <c r="F281" s="201"/>
      <c r="G281" s="201"/>
      <c r="H281" s="203"/>
      <c r="I281" s="203"/>
      <c r="J281" s="174"/>
      <c r="K281" s="201"/>
      <c r="L281" s="167"/>
    </row>
    <row r="282" spans="1:12" ht="30.75" customHeight="1" x14ac:dyDescent="0.15">
      <c r="A282" s="166"/>
      <c r="B282" s="166"/>
      <c r="C282" s="201"/>
      <c r="D282" s="202"/>
      <c r="E282" s="202"/>
      <c r="F282" s="201"/>
      <c r="G282" s="201"/>
      <c r="H282" s="203"/>
      <c r="I282" s="203"/>
      <c r="J282" s="174"/>
      <c r="K282" s="201"/>
      <c r="L282" s="167"/>
    </row>
    <row r="283" spans="1:12" ht="30.75" customHeight="1" x14ac:dyDescent="0.15">
      <c r="A283" s="166"/>
      <c r="B283" s="166"/>
      <c r="C283" s="201"/>
      <c r="D283" s="202"/>
      <c r="E283" s="202"/>
      <c r="F283" s="201"/>
      <c r="G283" s="201"/>
      <c r="H283" s="203"/>
      <c r="I283" s="203"/>
      <c r="J283" s="174"/>
      <c r="K283" s="201"/>
      <c r="L283" s="167"/>
    </row>
    <row r="284" spans="1:12" ht="30.75" customHeight="1" x14ac:dyDescent="0.15">
      <c r="A284" s="166"/>
      <c r="B284" s="166"/>
      <c r="C284" s="201"/>
      <c r="D284" s="202"/>
      <c r="E284" s="202"/>
      <c r="F284" s="201"/>
      <c r="G284" s="201"/>
      <c r="H284" s="203"/>
      <c r="I284" s="203"/>
      <c r="J284" s="174"/>
      <c r="K284" s="201"/>
      <c r="L284" s="167"/>
    </row>
    <row r="285" spans="1:12" ht="30.75" customHeight="1" x14ac:dyDescent="0.15">
      <c r="A285" s="166"/>
      <c r="B285" s="166"/>
      <c r="C285" s="201"/>
      <c r="D285" s="202"/>
      <c r="E285" s="202"/>
      <c r="F285" s="201"/>
      <c r="G285" s="201"/>
      <c r="H285" s="203"/>
      <c r="I285" s="203"/>
      <c r="J285" s="174"/>
      <c r="K285" s="201"/>
      <c r="L285" s="167"/>
    </row>
    <row r="286" spans="1:12" ht="30.75" customHeight="1" x14ac:dyDescent="0.15">
      <c r="A286" s="166"/>
      <c r="B286" s="166"/>
      <c r="C286" s="201"/>
      <c r="D286" s="202"/>
      <c r="E286" s="202"/>
      <c r="F286" s="201"/>
      <c r="G286" s="201"/>
      <c r="H286" s="203"/>
      <c r="I286" s="203"/>
      <c r="J286" s="174"/>
      <c r="K286" s="201"/>
      <c r="L286" s="167"/>
    </row>
    <row r="287" spans="1:12" ht="30.75" customHeight="1" x14ac:dyDescent="0.15">
      <c r="A287" s="166"/>
      <c r="B287" s="166"/>
      <c r="C287" s="201"/>
      <c r="D287" s="202"/>
      <c r="E287" s="202"/>
      <c r="F287" s="201"/>
      <c r="G287" s="201"/>
      <c r="H287" s="203"/>
      <c r="I287" s="203"/>
      <c r="J287" s="174"/>
      <c r="K287" s="201"/>
      <c r="L287" s="167"/>
    </row>
    <row r="288" spans="1:12" ht="30.75" customHeight="1" x14ac:dyDescent="0.15">
      <c r="A288" s="166"/>
      <c r="B288" s="166"/>
      <c r="C288" s="201"/>
      <c r="D288" s="202"/>
      <c r="E288" s="202"/>
      <c r="F288" s="201"/>
      <c r="G288" s="201"/>
      <c r="H288" s="203"/>
      <c r="I288" s="203"/>
      <c r="J288" s="174"/>
      <c r="K288" s="201"/>
      <c r="L288" s="167"/>
    </row>
    <row r="289" spans="1:12" ht="30.75" customHeight="1" x14ac:dyDescent="0.15">
      <c r="A289" s="166"/>
      <c r="B289" s="166"/>
      <c r="C289" s="201"/>
      <c r="D289" s="202"/>
      <c r="E289" s="202"/>
      <c r="F289" s="201"/>
      <c r="G289" s="201"/>
      <c r="H289" s="203"/>
      <c r="I289" s="203"/>
      <c r="J289" s="174"/>
      <c r="K289" s="201"/>
      <c r="L289" s="167"/>
    </row>
    <row r="290" spans="1:12" ht="30.75" customHeight="1" x14ac:dyDescent="0.15">
      <c r="A290" s="166"/>
      <c r="B290" s="166"/>
      <c r="C290" s="201"/>
      <c r="D290" s="202"/>
      <c r="E290" s="202"/>
      <c r="F290" s="201"/>
      <c r="G290" s="201"/>
      <c r="H290" s="203"/>
      <c r="I290" s="203"/>
      <c r="J290" s="174"/>
      <c r="K290" s="201"/>
      <c r="L290" s="167"/>
    </row>
    <row r="291" spans="1:12" ht="30.75" customHeight="1" x14ac:dyDescent="0.15">
      <c r="A291" s="166"/>
      <c r="B291" s="166"/>
      <c r="C291" s="201"/>
      <c r="D291" s="202"/>
      <c r="E291" s="202"/>
      <c r="F291" s="201"/>
      <c r="G291" s="201"/>
      <c r="H291" s="203"/>
      <c r="I291" s="203"/>
      <c r="J291" s="174"/>
      <c r="K291" s="201"/>
      <c r="L291" s="167"/>
    </row>
    <row r="292" spans="1:12" ht="30.75" customHeight="1" x14ac:dyDescent="0.15">
      <c r="A292" s="166"/>
      <c r="B292" s="166"/>
      <c r="C292" s="201"/>
      <c r="D292" s="202"/>
      <c r="E292" s="202"/>
      <c r="F292" s="201"/>
      <c r="G292" s="201"/>
      <c r="H292" s="203"/>
      <c r="I292" s="203"/>
      <c r="J292" s="174"/>
      <c r="K292" s="201"/>
      <c r="L292" s="167"/>
    </row>
    <row r="293" spans="1:12" ht="30.75" customHeight="1" x14ac:dyDescent="0.15">
      <c r="A293" s="166"/>
      <c r="B293" s="166"/>
      <c r="C293" s="201"/>
      <c r="D293" s="202"/>
      <c r="E293" s="202"/>
      <c r="F293" s="201"/>
      <c r="G293" s="201"/>
      <c r="H293" s="203"/>
      <c r="I293" s="203"/>
      <c r="J293" s="174"/>
      <c r="K293" s="201"/>
      <c r="L293" s="167"/>
    </row>
    <row r="294" spans="1:12" ht="30.75" customHeight="1" x14ac:dyDescent="0.15">
      <c r="A294" s="166"/>
      <c r="B294" s="166"/>
      <c r="C294" s="201"/>
      <c r="D294" s="202"/>
      <c r="E294" s="202"/>
      <c r="F294" s="201"/>
      <c r="G294" s="201"/>
      <c r="H294" s="203"/>
      <c r="I294" s="203"/>
      <c r="J294" s="174"/>
      <c r="K294" s="201"/>
      <c r="L294" s="167"/>
    </row>
    <row r="295" spans="1:12" ht="30.75" customHeight="1" x14ac:dyDescent="0.15">
      <c r="A295" s="166"/>
      <c r="B295" s="166"/>
      <c r="C295" s="201"/>
      <c r="D295" s="202"/>
      <c r="E295" s="202"/>
      <c r="F295" s="201"/>
      <c r="G295" s="201"/>
      <c r="H295" s="203"/>
      <c r="I295" s="203"/>
      <c r="J295" s="174"/>
      <c r="K295" s="201"/>
      <c r="L295" s="167"/>
    </row>
    <row r="296" spans="1:12" ht="30.75" customHeight="1" x14ac:dyDescent="0.15">
      <c r="A296" s="166"/>
      <c r="B296" s="166"/>
      <c r="C296" s="201"/>
      <c r="D296" s="202"/>
      <c r="E296" s="202"/>
      <c r="F296" s="201"/>
      <c r="G296" s="201"/>
      <c r="H296" s="203"/>
      <c r="I296" s="203"/>
      <c r="J296" s="174"/>
      <c r="K296" s="201"/>
      <c r="L296" s="167"/>
    </row>
    <row r="297" spans="1:12" ht="30.75" customHeight="1" x14ac:dyDescent="0.15">
      <c r="A297" s="166"/>
      <c r="B297" s="166"/>
      <c r="C297" s="201"/>
      <c r="D297" s="202"/>
      <c r="E297" s="202"/>
      <c r="F297" s="201"/>
      <c r="G297" s="201"/>
      <c r="H297" s="203"/>
      <c r="I297" s="203"/>
      <c r="J297" s="174"/>
      <c r="K297" s="201"/>
      <c r="L297" s="167"/>
    </row>
    <row r="298" spans="1:12" ht="30.75" customHeight="1" x14ac:dyDescent="0.15">
      <c r="A298" s="166"/>
      <c r="B298" s="166"/>
      <c r="C298" s="201"/>
      <c r="D298" s="202"/>
      <c r="E298" s="202"/>
      <c r="F298" s="201"/>
      <c r="G298" s="201"/>
      <c r="H298" s="203"/>
      <c r="I298" s="203"/>
      <c r="J298" s="174"/>
      <c r="K298" s="201"/>
      <c r="L298" s="167"/>
    </row>
    <row r="299" spans="1:12" ht="30.75" customHeight="1" x14ac:dyDescent="0.15">
      <c r="A299" s="166"/>
      <c r="B299" s="166"/>
      <c r="C299" s="201"/>
      <c r="D299" s="202"/>
      <c r="E299" s="202"/>
      <c r="F299" s="201"/>
      <c r="G299" s="201"/>
      <c r="H299" s="203"/>
      <c r="I299" s="203"/>
      <c r="J299" s="174"/>
      <c r="K299" s="201"/>
      <c r="L299" s="167"/>
    </row>
    <row r="300" spans="1:12" ht="30.75" customHeight="1" x14ac:dyDescent="0.15">
      <c r="A300" s="166"/>
      <c r="B300" s="166"/>
      <c r="C300" s="201"/>
      <c r="D300" s="202"/>
      <c r="E300" s="202"/>
      <c r="F300" s="201"/>
      <c r="G300" s="201"/>
      <c r="H300" s="203"/>
      <c r="I300" s="203"/>
      <c r="J300" s="174"/>
      <c r="K300" s="201"/>
      <c r="L300" s="167"/>
    </row>
    <row r="301" spans="1:12" ht="30.75" customHeight="1" x14ac:dyDescent="0.15">
      <c r="A301" s="166"/>
      <c r="B301" s="166"/>
      <c r="C301" s="201"/>
      <c r="D301" s="202"/>
      <c r="E301" s="202"/>
      <c r="F301" s="201"/>
      <c r="G301" s="201"/>
      <c r="H301" s="203"/>
      <c r="I301" s="203"/>
      <c r="J301" s="174"/>
      <c r="K301" s="201"/>
      <c r="L301" s="167"/>
    </row>
    <row r="302" spans="1:12" ht="30.75" customHeight="1" x14ac:dyDescent="0.15">
      <c r="A302" s="166"/>
      <c r="B302" s="166"/>
      <c r="C302" s="201"/>
      <c r="D302" s="202"/>
      <c r="E302" s="202"/>
      <c r="F302" s="201"/>
      <c r="G302" s="201"/>
      <c r="H302" s="203"/>
      <c r="I302" s="203"/>
      <c r="J302" s="174"/>
      <c r="K302" s="201"/>
      <c r="L302" s="167"/>
    </row>
    <row r="303" spans="1:12" ht="30.75" customHeight="1" x14ac:dyDescent="0.15">
      <c r="A303" s="166"/>
      <c r="B303" s="166"/>
      <c r="C303" s="201"/>
      <c r="D303" s="202"/>
      <c r="E303" s="202"/>
      <c r="F303" s="201"/>
      <c r="G303" s="201"/>
      <c r="H303" s="203"/>
      <c r="I303" s="203"/>
      <c r="J303" s="174"/>
      <c r="K303" s="201"/>
      <c r="L303" s="167"/>
    </row>
    <row r="304" spans="1:12" ht="30.75" customHeight="1" x14ac:dyDescent="0.15">
      <c r="A304" s="166"/>
      <c r="B304" s="166"/>
      <c r="C304" s="201"/>
      <c r="D304" s="202"/>
      <c r="E304" s="202"/>
      <c r="F304" s="201"/>
      <c r="G304" s="201"/>
      <c r="H304" s="203"/>
      <c r="I304" s="203"/>
      <c r="J304" s="174"/>
      <c r="K304" s="201"/>
      <c r="L304" s="167"/>
    </row>
    <row r="305" spans="1:12" ht="30.75" customHeight="1" x14ac:dyDescent="0.15">
      <c r="A305" s="166"/>
      <c r="B305" s="166"/>
      <c r="C305" s="201"/>
      <c r="D305" s="202"/>
      <c r="E305" s="202"/>
      <c r="F305" s="201"/>
      <c r="G305" s="201"/>
      <c r="H305" s="203"/>
      <c r="I305" s="203"/>
      <c r="J305" s="174"/>
      <c r="K305" s="201"/>
      <c r="L305" s="167"/>
    </row>
    <row r="306" spans="1:12" ht="30.75" customHeight="1" x14ac:dyDescent="0.15">
      <c r="A306" s="166"/>
      <c r="B306" s="166"/>
      <c r="C306" s="201"/>
      <c r="D306" s="202"/>
      <c r="E306" s="202"/>
      <c r="F306" s="201"/>
      <c r="G306" s="201"/>
      <c r="H306" s="203"/>
      <c r="I306" s="203"/>
      <c r="J306" s="174"/>
      <c r="K306" s="201"/>
      <c r="L306" s="167"/>
    </row>
    <row r="307" spans="1:12" ht="30.75" customHeight="1" x14ac:dyDescent="0.15">
      <c r="A307" s="166"/>
      <c r="B307" s="166"/>
      <c r="C307" s="201"/>
      <c r="D307" s="202"/>
      <c r="E307" s="202"/>
      <c r="F307" s="201"/>
      <c r="G307" s="201"/>
      <c r="H307" s="203"/>
      <c r="I307" s="203"/>
      <c r="J307" s="174"/>
      <c r="K307" s="201"/>
      <c r="L307" s="167"/>
    </row>
    <row r="308" spans="1:12" ht="30.75" customHeight="1" x14ac:dyDescent="0.15">
      <c r="A308" s="166"/>
      <c r="B308" s="166"/>
      <c r="C308" s="201"/>
      <c r="D308" s="202"/>
      <c r="E308" s="202"/>
      <c r="F308" s="201"/>
      <c r="G308" s="201"/>
      <c r="H308" s="203"/>
      <c r="I308" s="203"/>
      <c r="J308" s="174"/>
      <c r="K308" s="201"/>
      <c r="L308" s="167"/>
    </row>
    <row r="309" spans="1:12" ht="30.75" customHeight="1" x14ac:dyDescent="0.15">
      <c r="A309" s="166"/>
      <c r="B309" s="166"/>
      <c r="C309" s="201"/>
      <c r="D309" s="202"/>
      <c r="E309" s="202"/>
      <c r="F309" s="201"/>
      <c r="G309" s="201"/>
      <c r="H309" s="203"/>
      <c r="I309" s="203"/>
      <c r="J309" s="174"/>
      <c r="K309" s="201"/>
      <c r="L309" s="167"/>
    </row>
    <row r="310" spans="1:12" ht="30.75" customHeight="1" x14ac:dyDescent="0.15">
      <c r="A310" s="166"/>
      <c r="B310" s="166"/>
      <c r="C310" s="201"/>
      <c r="D310" s="202"/>
      <c r="E310" s="202"/>
      <c r="F310" s="201"/>
      <c r="G310" s="201"/>
      <c r="H310" s="203"/>
      <c r="I310" s="203"/>
      <c r="J310" s="174"/>
      <c r="K310" s="201"/>
      <c r="L310" s="167"/>
    </row>
    <row r="311" spans="1:12" ht="30.75" customHeight="1" x14ac:dyDescent="0.15">
      <c r="A311" s="166"/>
      <c r="B311" s="166"/>
      <c r="C311" s="201"/>
      <c r="D311" s="202"/>
      <c r="E311" s="202"/>
      <c r="F311" s="201"/>
      <c r="G311" s="201"/>
      <c r="H311" s="203"/>
      <c r="I311" s="203"/>
      <c r="J311" s="174"/>
      <c r="K311" s="201"/>
      <c r="L311" s="167"/>
    </row>
    <row r="312" spans="1:12" ht="30.75" customHeight="1" x14ac:dyDescent="0.15">
      <c r="A312" s="166"/>
      <c r="B312" s="166"/>
      <c r="C312" s="201"/>
      <c r="D312" s="202"/>
      <c r="E312" s="202"/>
      <c r="F312" s="201"/>
      <c r="G312" s="201"/>
      <c r="H312" s="203"/>
      <c r="I312" s="203"/>
      <c r="J312" s="174"/>
      <c r="K312" s="201"/>
      <c r="L312" s="167"/>
    </row>
    <row r="313" spans="1:12" ht="30.75" customHeight="1" x14ac:dyDescent="0.15">
      <c r="A313" s="166"/>
      <c r="B313" s="166"/>
      <c r="C313" s="201"/>
      <c r="D313" s="202"/>
      <c r="E313" s="202"/>
      <c r="F313" s="201"/>
      <c r="G313" s="201"/>
      <c r="H313" s="203"/>
      <c r="I313" s="203"/>
      <c r="J313" s="174"/>
      <c r="K313" s="201"/>
      <c r="L313" s="167"/>
    </row>
    <row r="314" spans="1:12" ht="30.75" customHeight="1" x14ac:dyDescent="0.15">
      <c r="A314" s="166"/>
      <c r="B314" s="166"/>
      <c r="C314" s="201"/>
      <c r="D314" s="202"/>
      <c r="E314" s="202"/>
      <c r="F314" s="201"/>
      <c r="G314" s="201"/>
      <c r="H314" s="203"/>
      <c r="I314" s="203"/>
      <c r="J314" s="174"/>
      <c r="K314" s="201"/>
      <c r="L314" s="167"/>
    </row>
    <row r="315" spans="1:12" ht="30.75" customHeight="1" x14ac:dyDescent="0.15">
      <c r="A315" s="166"/>
      <c r="B315" s="166"/>
      <c r="C315" s="201"/>
      <c r="D315" s="202"/>
      <c r="E315" s="202"/>
      <c r="F315" s="201"/>
      <c r="G315" s="201"/>
      <c r="H315" s="203"/>
      <c r="I315" s="203"/>
      <c r="J315" s="174"/>
      <c r="K315" s="201"/>
      <c r="L315" s="167"/>
    </row>
    <row r="316" spans="1:12" ht="30.75" customHeight="1" x14ac:dyDescent="0.15">
      <c r="A316" s="166"/>
      <c r="B316" s="166"/>
      <c r="C316" s="201"/>
      <c r="D316" s="202"/>
      <c r="E316" s="202"/>
      <c r="F316" s="201"/>
      <c r="G316" s="201"/>
      <c r="H316" s="203"/>
      <c r="I316" s="203"/>
      <c r="J316" s="174"/>
      <c r="K316" s="201"/>
      <c r="L316" s="167"/>
    </row>
    <row r="317" spans="1:12" ht="30.75" customHeight="1" x14ac:dyDescent="0.15">
      <c r="A317" s="166"/>
      <c r="B317" s="166"/>
      <c r="C317" s="201"/>
      <c r="D317" s="202"/>
      <c r="E317" s="202"/>
      <c r="F317" s="201"/>
      <c r="G317" s="201"/>
      <c r="H317" s="203"/>
      <c r="I317" s="203"/>
      <c r="J317" s="174"/>
      <c r="K317" s="201"/>
      <c r="L317" s="167"/>
    </row>
    <row r="318" spans="1:12" ht="30.75" customHeight="1" x14ac:dyDescent="0.15">
      <c r="A318" s="166"/>
      <c r="B318" s="166"/>
      <c r="C318" s="201"/>
      <c r="D318" s="202"/>
      <c r="E318" s="202"/>
      <c r="F318" s="201"/>
      <c r="G318" s="201"/>
      <c r="H318" s="203"/>
      <c r="I318" s="203"/>
      <c r="J318" s="174"/>
      <c r="K318" s="201"/>
      <c r="L318" s="167"/>
    </row>
    <row r="319" spans="1:12" ht="30.75" customHeight="1" x14ac:dyDescent="0.15">
      <c r="A319" s="166"/>
      <c r="B319" s="166"/>
      <c r="C319" s="201"/>
      <c r="D319" s="202"/>
      <c r="E319" s="202"/>
      <c r="F319" s="201"/>
      <c r="G319" s="201"/>
      <c r="H319" s="203"/>
      <c r="I319" s="203"/>
      <c r="J319" s="174"/>
      <c r="K319" s="201"/>
      <c r="L319" s="167"/>
    </row>
    <row r="320" spans="1:12" ht="30.75" customHeight="1" x14ac:dyDescent="0.15">
      <c r="A320" s="166"/>
      <c r="B320" s="166"/>
      <c r="C320" s="201"/>
      <c r="D320" s="202"/>
      <c r="E320" s="202"/>
      <c r="F320" s="201"/>
      <c r="G320" s="201"/>
      <c r="H320" s="203"/>
      <c r="I320" s="203"/>
      <c r="J320" s="174"/>
      <c r="K320" s="201"/>
      <c r="L320" s="167"/>
    </row>
    <row r="321" spans="1:12" ht="30.75" customHeight="1" x14ac:dyDescent="0.15">
      <c r="A321" s="166"/>
      <c r="B321" s="166"/>
      <c r="C321" s="201"/>
      <c r="D321" s="202"/>
      <c r="E321" s="202"/>
      <c r="F321" s="201"/>
      <c r="G321" s="201"/>
      <c r="H321" s="203"/>
      <c r="I321" s="203"/>
      <c r="J321" s="174"/>
      <c r="K321" s="201"/>
      <c r="L321" s="167"/>
    </row>
    <row r="322" spans="1:12" ht="30.75" customHeight="1" x14ac:dyDescent="0.15">
      <c r="A322" s="166"/>
      <c r="B322" s="166"/>
      <c r="C322" s="201"/>
      <c r="D322" s="202"/>
      <c r="E322" s="202"/>
      <c r="F322" s="201"/>
      <c r="G322" s="201"/>
      <c r="H322" s="203"/>
      <c r="I322" s="203"/>
      <c r="J322" s="174"/>
      <c r="K322" s="201"/>
      <c r="L322" s="167"/>
    </row>
    <row r="323" spans="1:12" ht="30.75" customHeight="1" x14ac:dyDescent="0.15">
      <c r="A323" s="166"/>
      <c r="B323" s="166"/>
      <c r="C323" s="201"/>
      <c r="D323" s="202"/>
      <c r="E323" s="202"/>
      <c r="F323" s="201"/>
      <c r="G323" s="201"/>
      <c r="H323" s="203"/>
      <c r="I323" s="203"/>
      <c r="J323" s="174"/>
      <c r="K323" s="201"/>
      <c r="L323" s="167"/>
    </row>
    <row r="324" spans="1:12" ht="30.75" customHeight="1" x14ac:dyDescent="0.15">
      <c r="A324" s="166"/>
      <c r="B324" s="166"/>
      <c r="C324" s="201"/>
      <c r="D324" s="202"/>
      <c r="E324" s="202"/>
      <c r="F324" s="201"/>
      <c r="G324" s="201"/>
      <c r="H324" s="203"/>
      <c r="I324" s="203"/>
      <c r="J324" s="174"/>
      <c r="K324" s="201"/>
      <c r="L324" s="167"/>
    </row>
    <row r="325" spans="1:12" ht="30.75" customHeight="1" x14ac:dyDescent="0.15">
      <c r="A325" s="166"/>
      <c r="B325" s="166"/>
      <c r="C325" s="201"/>
      <c r="D325" s="202"/>
      <c r="E325" s="202"/>
      <c r="F325" s="201"/>
      <c r="G325" s="201"/>
      <c r="H325" s="203"/>
      <c r="I325" s="203"/>
      <c r="J325" s="174"/>
      <c r="K325" s="201"/>
      <c r="L325" s="167"/>
    </row>
    <row r="326" spans="1:12" ht="30.75" customHeight="1" x14ac:dyDescent="0.15">
      <c r="A326" s="166"/>
      <c r="B326" s="166"/>
      <c r="C326" s="201"/>
      <c r="D326" s="202"/>
      <c r="E326" s="202"/>
      <c r="F326" s="201"/>
      <c r="G326" s="201"/>
      <c r="H326" s="203"/>
      <c r="I326" s="203"/>
      <c r="J326" s="174"/>
      <c r="K326" s="201"/>
      <c r="L326" s="167"/>
    </row>
    <row r="327" spans="1:12" ht="30.75" customHeight="1" x14ac:dyDescent="0.15">
      <c r="A327" s="166"/>
      <c r="B327" s="166"/>
      <c r="C327" s="201"/>
      <c r="D327" s="202"/>
      <c r="E327" s="202"/>
      <c r="F327" s="201"/>
      <c r="G327" s="201"/>
      <c r="H327" s="203"/>
      <c r="I327" s="203"/>
      <c r="J327" s="174"/>
      <c r="K327" s="201"/>
      <c r="L327" s="167"/>
    </row>
    <row r="328" spans="1:12" ht="30.75" customHeight="1" x14ac:dyDescent="0.15">
      <c r="A328" s="166"/>
      <c r="B328" s="166"/>
      <c r="C328" s="201"/>
      <c r="D328" s="202"/>
      <c r="E328" s="202"/>
      <c r="F328" s="201"/>
      <c r="G328" s="201"/>
      <c r="H328" s="203"/>
      <c r="I328" s="203"/>
      <c r="J328" s="174"/>
      <c r="K328" s="201"/>
      <c r="L328" s="167"/>
    </row>
    <row r="329" spans="1:12" ht="30.75" customHeight="1" x14ac:dyDescent="0.15">
      <c r="A329" s="166"/>
      <c r="B329" s="166"/>
      <c r="C329" s="201"/>
      <c r="D329" s="202"/>
      <c r="E329" s="202"/>
      <c r="F329" s="201"/>
      <c r="G329" s="201"/>
      <c r="H329" s="203"/>
      <c r="I329" s="203"/>
      <c r="J329" s="174"/>
      <c r="K329" s="201"/>
      <c r="L329" s="167"/>
    </row>
    <row r="330" spans="1:12" ht="30.75" customHeight="1" x14ac:dyDescent="0.15">
      <c r="A330" s="166"/>
      <c r="B330" s="166"/>
      <c r="C330" s="201"/>
      <c r="D330" s="202"/>
      <c r="E330" s="202"/>
      <c r="F330" s="201"/>
      <c r="G330" s="201"/>
      <c r="H330" s="203"/>
      <c r="I330" s="203"/>
      <c r="J330" s="174"/>
      <c r="K330" s="201"/>
      <c r="L330" s="167"/>
    </row>
    <row r="331" spans="1:12" ht="30.75" customHeight="1" x14ac:dyDescent="0.15">
      <c r="A331" s="166"/>
      <c r="B331" s="166"/>
      <c r="C331" s="201"/>
      <c r="D331" s="202"/>
      <c r="E331" s="202"/>
      <c r="F331" s="201"/>
      <c r="G331" s="201"/>
      <c r="H331" s="203"/>
      <c r="I331" s="203"/>
      <c r="J331" s="174"/>
      <c r="K331" s="201"/>
      <c r="L331" s="167"/>
    </row>
    <row r="332" spans="1:12" ht="30.75" customHeight="1" x14ac:dyDescent="0.15">
      <c r="A332" s="166"/>
      <c r="B332" s="166"/>
      <c r="C332" s="201"/>
      <c r="D332" s="202"/>
      <c r="E332" s="202"/>
      <c r="F332" s="201"/>
      <c r="G332" s="201"/>
      <c r="H332" s="203"/>
      <c r="I332" s="203"/>
      <c r="J332" s="174"/>
      <c r="K332" s="201"/>
      <c r="L332" s="167"/>
    </row>
    <row r="333" spans="1:12" ht="30.75" customHeight="1" x14ac:dyDescent="0.15">
      <c r="A333" s="166"/>
      <c r="B333" s="166"/>
      <c r="C333" s="201"/>
      <c r="D333" s="202"/>
      <c r="E333" s="202"/>
      <c r="F333" s="201"/>
      <c r="G333" s="201"/>
      <c r="H333" s="203"/>
      <c r="I333" s="203"/>
      <c r="J333" s="174"/>
      <c r="K333" s="201"/>
      <c r="L333" s="167"/>
    </row>
    <row r="334" spans="1:12" ht="30.75" customHeight="1" x14ac:dyDescent="0.15">
      <c r="A334" s="166"/>
      <c r="B334" s="166"/>
      <c r="C334" s="201"/>
      <c r="D334" s="202"/>
      <c r="E334" s="202"/>
      <c r="F334" s="201"/>
      <c r="G334" s="201"/>
      <c r="H334" s="203"/>
      <c r="I334" s="203"/>
      <c r="J334" s="174"/>
      <c r="K334" s="201"/>
      <c r="L334" s="167"/>
    </row>
    <row r="335" spans="1:12" ht="30.75" customHeight="1" x14ac:dyDescent="0.15">
      <c r="A335" s="166"/>
      <c r="B335" s="166"/>
      <c r="C335" s="201"/>
      <c r="D335" s="202"/>
      <c r="E335" s="202"/>
      <c r="F335" s="201"/>
      <c r="G335" s="201"/>
      <c r="H335" s="203"/>
      <c r="I335" s="203"/>
      <c r="J335" s="174"/>
      <c r="K335" s="201"/>
      <c r="L335" s="167"/>
    </row>
    <row r="336" spans="1:12" ht="30.75" customHeight="1" x14ac:dyDescent="0.15">
      <c r="A336" s="166"/>
      <c r="B336" s="166"/>
      <c r="C336" s="201"/>
      <c r="D336" s="202"/>
      <c r="E336" s="202"/>
      <c r="F336" s="201"/>
      <c r="G336" s="201"/>
      <c r="H336" s="203"/>
      <c r="I336" s="203"/>
      <c r="J336" s="174"/>
      <c r="K336" s="201"/>
      <c r="L336" s="167"/>
    </row>
    <row r="337" spans="1:12" ht="30.75" customHeight="1" x14ac:dyDescent="0.15">
      <c r="A337" s="166"/>
      <c r="B337" s="166"/>
      <c r="C337" s="201"/>
      <c r="D337" s="202"/>
      <c r="E337" s="202"/>
      <c r="F337" s="201"/>
      <c r="G337" s="201"/>
      <c r="H337" s="203"/>
      <c r="I337" s="203"/>
      <c r="J337" s="174"/>
      <c r="K337" s="201"/>
      <c r="L337" s="167"/>
    </row>
    <row r="338" spans="1:12" ht="30.75" customHeight="1" x14ac:dyDescent="0.15">
      <c r="A338" s="166"/>
      <c r="B338" s="166"/>
      <c r="C338" s="201"/>
      <c r="D338" s="202"/>
      <c r="E338" s="202"/>
      <c r="F338" s="201"/>
      <c r="G338" s="201"/>
      <c r="H338" s="203"/>
      <c r="I338" s="203"/>
      <c r="J338" s="174"/>
      <c r="K338" s="201"/>
      <c r="L338" s="167"/>
    </row>
    <row r="339" spans="1:12" ht="30.75" customHeight="1" x14ac:dyDescent="0.15">
      <c r="A339" s="166"/>
      <c r="B339" s="166"/>
      <c r="C339" s="201"/>
      <c r="D339" s="202"/>
      <c r="E339" s="202"/>
      <c r="F339" s="201"/>
      <c r="G339" s="201"/>
      <c r="H339" s="203"/>
      <c r="I339" s="203"/>
      <c r="J339" s="174"/>
      <c r="K339" s="201"/>
      <c r="L339" s="167"/>
    </row>
    <row r="340" spans="1:12" ht="30.75" customHeight="1" x14ac:dyDescent="0.15">
      <c r="A340" s="166"/>
      <c r="B340" s="166"/>
      <c r="C340" s="201"/>
      <c r="D340" s="202"/>
      <c r="E340" s="202"/>
      <c r="F340" s="201"/>
      <c r="G340" s="201"/>
      <c r="H340" s="203"/>
      <c r="I340" s="203"/>
      <c r="J340" s="174"/>
      <c r="K340" s="201"/>
      <c r="L340" s="167"/>
    </row>
    <row r="341" spans="1:12" ht="30.75" customHeight="1" x14ac:dyDescent="0.15">
      <c r="A341" s="166"/>
      <c r="B341" s="166"/>
      <c r="C341" s="201"/>
      <c r="D341" s="202"/>
      <c r="E341" s="202"/>
      <c r="F341" s="201"/>
      <c r="G341" s="201"/>
      <c r="H341" s="203"/>
      <c r="I341" s="203"/>
      <c r="J341" s="174"/>
      <c r="K341" s="201"/>
      <c r="L341" s="167"/>
    </row>
    <row r="342" spans="1:12" ht="30.75" customHeight="1" x14ac:dyDescent="0.15">
      <c r="A342" s="166"/>
      <c r="B342" s="166"/>
      <c r="C342" s="201"/>
      <c r="D342" s="202"/>
      <c r="E342" s="202"/>
      <c r="F342" s="201"/>
      <c r="G342" s="201"/>
      <c r="H342" s="203"/>
      <c r="I342" s="203"/>
      <c r="J342" s="174"/>
      <c r="K342" s="201"/>
      <c r="L342" s="167"/>
    </row>
    <row r="343" spans="1:12" ht="30.75" customHeight="1" x14ac:dyDescent="0.15">
      <c r="A343" s="166"/>
      <c r="B343" s="166"/>
      <c r="C343" s="201"/>
      <c r="D343" s="202"/>
      <c r="E343" s="202"/>
      <c r="F343" s="201"/>
      <c r="G343" s="201"/>
      <c r="H343" s="203"/>
      <c r="I343" s="203"/>
      <c r="J343" s="174"/>
      <c r="K343" s="201"/>
      <c r="L343" s="167"/>
    </row>
    <row r="344" spans="1:12" ht="30.75" customHeight="1" x14ac:dyDescent="0.15">
      <c r="A344" s="166"/>
      <c r="B344" s="166"/>
      <c r="C344" s="201"/>
      <c r="D344" s="202"/>
      <c r="E344" s="202"/>
      <c r="F344" s="201"/>
      <c r="G344" s="201"/>
      <c r="H344" s="203"/>
      <c r="I344" s="203"/>
      <c r="J344" s="174"/>
      <c r="K344" s="201"/>
      <c r="L344" s="167"/>
    </row>
    <row r="345" spans="1:12" ht="30.75" customHeight="1" x14ac:dyDescent="0.15">
      <c r="A345" s="166"/>
      <c r="B345" s="166"/>
      <c r="C345" s="201"/>
      <c r="D345" s="202"/>
      <c r="E345" s="202"/>
      <c r="F345" s="201"/>
      <c r="G345" s="201"/>
      <c r="H345" s="203"/>
      <c r="I345" s="203"/>
      <c r="J345" s="174"/>
      <c r="K345" s="201"/>
      <c r="L345" s="167"/>
    </row>
    <row r="346" spans="1:12" ht="30.75" customHeight="1" x14ac:dyDescent="0.15">
      <c r="A346" s="166"/>
      <c r="B346" s="166"/>
      <c r="C346" s="201"/>
      <c r="D346" s="202"/>
      <c r="E346" s="202"/>
      <c r="F346" s="201"/>
      <c r="G346" s="201"/>
      <c r="H346" s="203"/>
      <c r="I346" s="203"/>
      <c r="J346" s="174"/>
      <c r="K346" s="201"/>
      <c r="L346" s="167"/>
    </row>
    <row r="347" spans="1:12" ht="30.75" customHeight="1" x14ac:dyDescent="0.15">
      <c r="A347" s="166"/>
      <c r="B347" s="166"/>
      <c r="C347" s="201"/>
      <c r="D347" s="202"/>
      <c r="E347" s="202"/>
      <c r="F347" s="201"/>
      <c r="G347" s="201"/>
      <c r="H347" s="203"/>
      <c r="I347" s="203"/>
      <c r="J347" s="174"/>
      <c r="K347" s="201"/>
      <c r="L347" s="167"/>
    </row>
    <row r="348" spans="1:12" ht="30.75" customHeight="1" x14ac:dyDescent="0.15">
      <c r="A348" s="166"/>
      <c r="B348" s="166"/>
      <c r="C348" s="201"/>
      <c r="D348" s="202"/>
      <c r="E348" s="202"/>
      <c r="F348" s="201"/>
      <c r="G348" s="201"/>
      <c r="H348" s="203"/>
      <c r="I348" s="203"/>
      <c r="J348" s="174"/>
      <c r="K348" s="201"/>
      <c r="L348" s="167"/>
    </row>
    <row r="349" spans="1:12" ht="30.75" customHeight="1" x14ac:dyDescent="0.15">
      <c r="A349" s="166"/>
      <c r="B349" s="166"/>
      <c r="C349" s="201"/>
      <c r="D349" s="202"/>
      <c r="E349" s="202"/>
      <c r="F349" s="201"/>
      <c r="G349" s="201"/>
      <c r="H349" s="203"/>
      <c r="I349" s="203"/>
      <c r="J349" s="174"/>
      <c r="K349" s="201"/>
      <c r="L349" s="167"/>
    </row>
    <row r="350" spans="1:12" ht="30.75" customHeight="1" x14ac:dyDescent="0.15">
      <c r="A350" s="166"/>
      <c r="B350" s="166"/>
      <c r="C350" s="201"/>
      <c r="D350" s="202"/>
      <c r="E350" s="202"/>
      <c r="F350" s="201"/>
      <c r="G350" s="201"/>
      <c r="H350" s="203"/>
      <c r="I350" s="203"/>
      <c r="J350" s="174"/>
      <c r="K350" s="201"/>
      <c r="L350" s="167"/>
    </row>
    <row r="351" spans="1:12" ht="30.75" customHeight="1" x14ac:dyDescent="0.15">
      <c r="A351" s="166"/>
      <c r="B351" s="166"/>
      <c r="C351" s="201"/>
      <c r="D351" s="202"/>
      <c r="E351" s="202"/>
      <c r="F351" s="201"/>
      <c r="G351" s="201"/>
      <c r="H351" s="203"/>
      <c r="I351" s="203"/>
      <c r="J351" s="174"/>
      <c r="K351" s="201"/>
      <c r="L351" s="167"/>
    </row>
    <row r="352" spans="1:12" ht="30.75" customHeight="1" x14ac:dyDescent="0.15">
      <c r="A352" s="166"/>
      <c r="B352" s="166"/>
      <c r="C352" s="201"/>
      <c r="D352" s="202"/>
      <c r="E352" s="202"/>
      <c r="F352" s="201"/>
      <c r="G352" s="201"/>
      <c r="H352" s="203"/>
      <c r="I352" s="203"/>
      <c r="J352" s="174"/>
      <c r="K352" s="201"/>
      <c r="L352" s="167"/>
    </row>
    <row r="353" spans="1:12" ht="30.75" customHeight="1" x14ac:dyDescent="0.15">
      <c r="A353" s="166"/>
      <c r="B353" s="166"/>
      <c r="C353" s="201"/>
      <c r="D353" s="202"/>
      <c r="E353" s="202"/>
      <c r="F353" s="201"/>
      <c r="G353" s="201"/>
      <c r="H353" s="203"/>
      <c r="I353" s="203"/>
      <c r="J353" s="174"/>
      <c r="K353" s="201"/>
      <c r="L353" s="167"/>
    </row>
    <row r="354" spans="1:12" ht="30.75" customHeight="1" x14ac:dyDescent="0.15">
      <c r="A354" s="166"/>
      <c r="B354" s="166"/>
      <c r="C354" s="201"/>
      <c r="D354" s="202"/>
      <c r="E354" s="202"/>
      <c r="F354" s="201"/>
      <c r="G354" s="201"/>
      <c r="H354" s="203"/>
      <c r="I354" s="203"/>
      <c r="J354" s="174"/>
      <c r="K354" s="201"/>
      <c r="L354" s="167"/>
    </row>
    <row r="355" spans="1:12" ht="30.75" customHeight="1" x14ac:dyDescent="0.15">
      <c r="A355" s="166"/>
      <c r="B355" s="166"/>
      <c r="C355" s="201"/>
      <c r="D355" s="202"/>
      <c r="E355" s="202"/>
      <c r="F355" s="201"/>
      <c r="G355" s="201"/>
      <c r="H355" s="203"/>
      <c r="I355" s="203"/>
      <c r="J355" s="174"/>
      <c r="K355" s="201"/>
      <c r="L355" s="167"/>
    </row>
    <row r="356" spans="1:12" ht="30.75" customHeight="1" x14ac:dyDescent="0.15">
      <c r="A356" s="166"/>
      <c r="B356" s="166"/>
      <c r="C356" s="201"/>
      <c r="D356" s="202"/>
      <c r="E356" s="202"/>
      <c r="F356" s="201"/>
      <c r="G356" s="201"/>
      <c r="H356" s="203"/>
      <c r="I356" s="203"/>
      <c r="J356" s="174"/>
      <c r="K356" s="201"/>
      <c r="L356" s="167"/>
    </row>
    <row r="357" spans="1:12" ht="30.75" customHeight="1" x14ac:dyDescent="0.15">
      <c r="A357" s="166"/>
      <c r="B357" s="166"/>
      <c r="C357" s="201"/>
      <c r="D357" s="202"/>
      <c r="E357" s="202"/>
      <c r="F357" s="201"/>
      <c r="G357" s="201"/>
      <c r="H357" s="203"/>
      <c r="I357" s="203"/>
      <c r="J357" s="174"/>
      <c r="K357" s="201"/>
      <c r="L357" s="167"/>
    </row>
    <row r="358" spans="1:12" ht="30.75" customHeight="1" x14ac:dyDescent="0.15">
      <c r="A358" s="166"/>
      <c r="B358" s="166"/>
      <c r="C358" s="201"/>
      <c r="D358" s="202"/>
      <c r="E358" s="202"/>
      <c r="F358" s="201"/>
      <c r="G358" s="201"/>
      <c r="H358" s="203"/>
      <c r="I358" s="203"/>
      <c r="J358" s="174"/>
      <c r="K358" s="201"/>
      <c r="L358" s="167"/>
    </row>
    <row r="359" spans="1:12" ht="30.75" customHeight="1" x14ac:dyDescent="0.15">
      <c r="A359" s="166"/>
      <c r="B359" s="166"/>
      <c r="C359" s="201"/>
      <c r="D359" s="202"/>
      <c r="E359" s="202"/>
      <c r="F359" s="201"/>
      <c r="G359" s="201"/>
      <c r="H359" s="203"/>
      <c r="I359" s="203"/>
      <c r="J359" s="174"/>
      <c r="K359" s="201"/>
      <c r="L359" s="167"/>
    </row>
    <row r="360" spans="1:12" ht="30.75" customHeight="1" x14ac:dyDescent="0.15">
      <c r="A360" s="166"/>
      <c r="B360" s="166"/>
      <c r="C360" s="201"/>
      <c r="D360" s="202"/>
      <c r="E360" s="202"/>
      <c r="F360" s="201"/>
      <c r="G360" s="201"/>
      <c r="H360" s="203"/>
      <c r="I360" s="203"/>
      <c r="J360" s="174"/>
      <c r="K360" s="201"/>
      <c r="L360" s="167"/>
    </row>
    <row r="361" spans="1:12" ht="30.75" customHeight="1" x14ac:dyDescent="0.15">
      <c r="A361" s="166"/>
      <c r="B361" s="166"/>
      <c r="C361" s="201"/>
      <c r="D361" s="202"/>
      <c r="E361" s="202"/>
      <c r="F361" s="201"/>
      <c r="G361" s="201"/>
      <c r="H361" s="203"/>
      <c r="I361" s="203"/>
      <c r="J361" s="174"/>
      <c r="K361" s="201"/>
      <c r="L361" s="167"/>
    </row>
    <row r="362" spans="1:12" ht="30.75" customHeight="1" x14ac:dyDescent="0.15">
      <c r="A362" s="166"/>
      <c r="B362" s="166"/>
      <c r="C362" s="201"/>
      <c r="D362" s="202"/>
      <c r="E362" s="202"/>
      <c r="F362" s="201"/>
      <c r="G362" s="201"/>
      <c r="H362" s="203"/>
      <c r="I362" s="203"/>
      <c r="J362" s="174"/>
      <c r="K362" s="201"/>
      <c r="L362" s="167"/>
    </row>
    <row r="363" spans="1:12" ht="30.75" customHeight="1" x14ac:dyDescent="0.15">
      <c r="A363" s="166"/>
      <c r="B363" s="166"/>
      <c r="C363" s="201"/>
      <c r="D363" s="202"/>
      <c r="E363" s="202"/>
      <c r="F363" s="201"/>
      <c r="G363" s="201"/>
      <c r="H363" s="203"/>
      <c r="I363" s="203"/>
      <c r="J363" s="174"/>
      <c r="K363" s="201"/>
      <c r="L363" s="167"/>
    </row>
    <row r="364" spans="1:12" ht="30.75" customHeight="1" x14ac:dyDescent="0.15">
      <c r="A364" s="166"/>
      <c r="B364" s="166"/>
      <c r="C364" s="201"/>
      <c r="D364" s="202"/>
      <c r="E364" s="202"/>
      <c r="F364" s="201"/>
      <c r="G364" s="201"/>
      <c r="H364" s="203"/>
      <c r="I364" s="203"/>
      <c r="J364" s="174"/>
      <c r="K364" s="201"/>
      <c r="L364" s="167"/>
    </row>
    <row r="365" spans="1:12" ht="30.75" customHeight="1" x14ac:dyDescent="0.15">
      <c r="A365" s="166"/>
      <c r="B365" s="166"/>
      <c r="C365" s="201"/>
      <c r="D365" s="202"/>
      <c r="E365" s="202"/>
      <c r="F365" s="201"/>
      <c r="G365" s="201"/>
      <c r="H365" s="203"/>
      <c r="I365" s="203"/>
      <c r="J365" s="174"/>
      <c r="K365" s="201"/>
      <c r="L365" s="167"/>
    </row>
    <row r="366" spans="1:12" ht="30.75" customHeight="1" x14ac:dyDescent="0.15">
      <c r="A366" s="166"/>
      <c r="B366" s="166"/>
      <c r="C366" s="201"/>
      <c r="D366" s="202"/>
      <c r="E366" s="202"/>
      <c r="F366" s="201"/>
      <c r="G366" s="201"/>
      <c r="H366" s="203"/>
      <c r="I366" s="203"/>
      <c r="J366" s="174"/>
      <c r="K366" s="201"/>
      <c r="L366" s="167"/>
    </row>
    <row r="367" spans="1:12" ht="30.75" customHeight="1" x14ac:dyDescent="0.15">
      <c r="A367" s="166"/>
      <c r="B367" s="166"/>
      <c r="C367" s="201"/>
      <c r="D367" s="202"/>
      <c r="E367" s="202"/>
      <c r="F367" s="201"/>
      <c r="G367" s="201"/>
      <c r="H367" s="203"/>
      <c r="I367" s="203"/>
      <c r="J367" s="174"/>
      <c r="K367" s="201"/>
      <c r="L367" s="167"/>
    </row>
    <row r="368" spans="1:12" ht="30.75" customHeight="1" x14ac:dyDescent="0.15">
      <c r="A368" s="166"/>
      <c r="B368" s="166"/>
      <c r="C368" s="201"/>
      <c r="D368" s="202"/>
      <c r="E368" s="202"/>
      <c r="F368" s="201"/>
      <c r="G368" s="201"/>
      <c r="H368" s="203"/>
      <c r="I368" s="203"/>
      <c r="J368" s="174"/>
      <c r="K368" s="201"/>
      <c r="L368" s="167"/>
    </row>
    <row r="369" spans="1:12" ht="30.75" customHeight="1" x14ac:dyDescent="0.15">
      <c r="A369" s="166"/>
      <c r="B369" s="166"/>
      <c r="C369" s="201"/>
      <c r="D369" s="202"/>
      <c r="E369" s="202"/>
      <c r="F369" s="201"/>
      <c r="G369" s="201"/>
      <c r="H369" s="203"/>
      <c r="I369" s="203"/>
      <c r="J369" s="174"/>
      <c r="K369" s="201"/>
      <c r="L369" s="167"/>
    </row>
    <row r="370" spans="1:12" ht="30.75" customHeight="1" x14ac:dyDescent="0.15">
      <c r="A370" s="166"/>
      <c r="B370" s="166"/>
      <c r="C370" s="201"/>
      <c r="D370" s="202"/>
      <c r="E370" s="202"/>
      <c r="F370" s="201"/>
      <c r="G370" s="201"/>
      <c r="H370" s="203"/>
      <c r="I370" s="203"/>
      <c r="J370" s="174"/>
      <c r="K370" s="201"/>
      <c r="L370" s="167"/>
    </row>
    <row r="371" spans="1:12" ht="30.75" customHeight="1" x14ac:dyDescent="0.15">
      <c r="A371" s="166"/>
      <c r="B371" s="166"/>
      <c r="C371" s="201"/>
      <c r="D371" s="202"/>
      <c r="E371" s="202"/>
      <c r="F371" s="201"/>
      <c r="G371" s="201"/>
      <c r="H371" s="203"/>
      <c r="I371" s="203"/>
      <c r="J371" s="174"/>
      <c r="K371" s="201"/>
      <c r="L371" s="167"/>
    </row>
    <row r="372" spans="1:12" ht="30.75" customHeight="1" x14ac:dyDescent="0.15">
      <c r="A372" s="166"/>
      <c r="B372" s="166"/>
      <c r="C372" s="201"/>
      <c r="D372" s="202"/>
      <c r="E372" s="202"/>
      <c r="F372" s="201"/>
      <c r="G372" s="201"/>
      <c r="H372" s="203"/>
      <c r="I372" s="203"/>
      <c r="J372" s="174"/>
      <c r="K372" s="201"/>
      <c r="L372" s="167"/>
    </row>
    <row r="373" spans="1:12" ht="30.75" customHeight="1" x14ac:dyDescent="0.15">
      <c r="A373" s="166"/>
      <c r="B373" s="166"/>
      <c r="C373" s="201"/>
      <c r="D373" s="202"/>
      <c r="E373" s="202"/>
      <c r="F373" s="201"/>
      <c r="G373" s="201"/>
      <c r="H373" s="203"/>
      <c r="I373" s="203"/>
      <c r="J373" s="174"/>
      <c r="K373" s="201"/>
      <c r="L373" s="167"/>
    </row>
    <row r="374" spans="1:12" ht="30.75" customHeight="1" x14ac:dyDescent="0.15">
      <c r="A374" s="166"/>
      <c r="B374" s="166"/>
      <c r="C374" s="201"/>
      <c r="D374" s="202"/>
      <c r="E374" s="202"/>
      <c r="F374" s="201"/>
      <c r="G374" s="201"/>
      <c r="H374" s="203"/>
      <c r="I374" s="203"/>
      <c r="J374" s="174"/>
      <c r="K374" s="201"/>
      <c r="L374" s="167"/>
    </row>
    <row r="375" spans="1:12" ht="30.75" customHeight="1" x14ac:dyDescent="0.15">
      <c r="A375" s="166"/>
      <c r="B375" s="166"/>
      <c r="C375" s="201"/>
      <c r="D375" s="202"/>
      <c r="E375" s="202"/>
      <c r="F375" s="201"/>
      <c r="G375" s="201"/>
      <c r="H375" s="203"/>
      <c r="I375" s="203"/>
      <c r="J375" s="174"/>
      <c r="K375" s="201"/>
      <c r="L375" s="167"/>
    </row>
    <row r="376" spans="1:12" ht="30.75" customHeight="1" x14ac:dyDescent="0.15">
      <c r="A376" s="166"/>
      <c r="B376" s="166"/>
      <c r="C376" s="201"/>
      <c r="D376" s="202"/>
      <c r="E376" s="202"/>
      <c r="F376" s="201"/>
      <c r="G376" s="201"/>
      <c r="H376" s="203"/>
      <c r="I376" s="203"/>
      <c r="J376" s="174"/>
      <c r="K376" s="201"/>
      <c r="L376" s="167"/>
    </row>
    <row r="377" spans="1:12" ht="30.75" customHeight="1" x14ac:dyDescent="0.15">
      <c r="A377" s="166"/>
      <c r="B377" s="166"/>
      <c r="C377" s="201"/>
      <c r="D377" s="202"/>
      <c r="E377" s="202"/>
      <c r="F377" s="201"/>
      <c r="G377" s="201"/>
      <c r="H377" s="203"/>
      <c r="I377" s="203"/>
      <c r="J377" s="174"/>
      <c r="K377" s="201"/>
      <c r="L377" s="167"/>
    </row>
    <row r="378" spans="1:12" ht="30.75" customHeight="1" x14ac:dyDescent="0.15">
      <c r="A378" s="166"/>
      <c r="B378" s="166"/>
      <c r="C378" s="201"/>
      <c r="D378" s="202"/>
      <c r="E378" s="202"/>
      <c r="F378" s="201"/>
      <c r="G378" s="201"/>
      <c r="H378" s="203"/>
      <c r="I378" s="203"/>
      <c r="J378" s="174"/>
      <c r="K378" s="201"/>
      <c r="L378" s="167"/>
    </row>
    <row r="379" spans="1:12" ht="30.75" customHeight="1" x14ac:dyDescent="0.15">
      <c r="A379" s="166"/>
      <c r="B379" s="166"/>
      <c r="C379" s="201"/>
      <c r="D379" s="202"/>
      <c r="E379" s="202"/>
      <c r="F379" s="201"/>
      <c r="G379" s="201"/>
      <c r="H379" s="203"/>
      <c r="I379" s="203"/>
      <c r="J379" s="174"/>
      <c r="K379" s="201"/>
      <c r="L379" s="167"/>
    </row>
    <row r="380" spans="1:12" ht="30.75" customHeight="1" x14ac:dyDescent="0.15">
      <c r="A380" s="166"/>
      <c r="B380" s="166"/>
      <c r="C380" s="201"/>
      <c r="D380" s="202"/>
      <c r="E380" s="202"/>
      <c r="F380" s="201"/>
      <c r="G380" s="201"/>
      <c r="H380" s="203"/>
      <c r="I380" s="203"/>
      <c r="J380" s="174"/>
      <c r="K380" s="201"/>
      <c r="L380" s="167"/>
    </row>
    <row r="381" spans="1:12" ht="30.75" customHeight="1" x14ac:dyDescent="0.15">
      <c r="A381" s="166"/>
      <c r="B381" s="166"/>
      <c r="C381" s="201"/>
      <c r="D381" s="202"/>
      <c r="E381" s="202"/>
      <c r="F381" s="201"/>
      <c r="G381" s="201"/>
      <c r="H381" s="203"/>
      <c r="I381" s="203"/>
      <c r="J381" s="174"/>
      <c r="K381" s="201"/>
      <c r="L381" s="167"/>
    </row>
    <row r="382" spans="1:12" ht="30.75" customHeight="1" x14ac:dyDescent="0.15">
      <c r="A382" s="166"/>
      <c r="B382" s="166"/>
      <c r="C382" s="201"/>
      <c r="D382" s="202"/>
      <c r="E382" s="202"/>
      <c r="F382" s="201"/>
      <c r="G382" s="201"/>
      <c r="H382" s="203"/>
      <c r="I382" s="203"/>
      <c r="J382" s="174"/>
      <c r="K382" s="201"/>
      <c r="L382" s="167"/>
    </row>
    <row r="383" spans="1:12" ht="30.75" customHeight="1" x14ac:dyDescent="0.15">
      <c r="A383" s="166"/>
      <c r="B383" s="166"/>
      <c r="C383" s="201"/>
      <c r="D383" s="202"/>
      <c r="E383" s="202"/>
      <c r="F383" s="201"/>
      <c r="G383" s="201"/>
      <c r="H383" s="203"/>
      <c r="I383" s="203"/>
      <c r="J383" s="174"/>
      <c r="K383" s="201"/>
      <c r="L383" s="167"/>
    </row>
    <row r="384" spans="1:12" ht="30.75" customHeight="1" x14ac:dyDescent="0.15">
      <c r="A384" s="166"/>
      <c r="B384" s="166"/>
      <c r="C384" s="201"/>
      <c r="D384" s="202"/>
      <c r="E384" s="202"/>
      <c r="F384" s="201"/>
      <c r="G384" s="201"/>
      <c r="H384" s="203"/>
      <c r="I384" s="203"/>
      <c r="J384" s="174"/>
      <c r="K384" s="201"/>
      <c r="L384" s="167"/>
    </row>
    <row r="385" spans="1:12" ht="30.75" customHeight="1" x14ac:dyDescent="0.15">
      <c r="A385" s="166"/>
      <c r="B385" s="166"/>
      <c r="C385" s="201"/>
      <c r="D385" s="202"/>
      <c r="E385" s="202"/>
      <c r="F385" s="201"/>
      <c r="G385" s="201"/>
      <c r="H385" s="203"/>
      <c r="I385" s="203"/>
      <c r="J385" s="174"/>
      <c r="K385" s="201"/>
      <c r="L385" s="167"/>
    </row>
    <row r="386" spans="1:12" ht="30.75" customHeight="1" x14ac:dyDescent="0.15">
      <c r="A386" s="166"/>
      <c r="B386" s="166"/>
      <c r="C386" s="201"/>
      <c r="D386" s="202"/>
      <c r="E386" s="202"/>
      <c r="F386" s="201"/>
      <c r="G386" s="201"/>
      <c r="H386" s="203"/>
      <c r="I386" s="203"/>
      <c r="J386" s="174"/>
      <c r="K386" s="201"/>
      <c r="L386" s="167"/>
    </row>
    <row r="387" spans="1:12" ht="30.75" customHeight="1" x14ac:dyDescent="0.15">
      <c r="A387" s="166"/>
      <c r="B387" s="166"/>
      <c r="C387" s="201"/>
      <c r="D387" s="202"/>
      <c r="E387" s="202"/>
      <c r="F387" s="201"/>
      <c r="G387" s="201"/>
      <c r="H387" s="203"/>
      <c r="I387" s="203"/>
      <c r="J387" s="174"/>
      <c r="K387" s="201"/>
      <c r="L387" s="167"/>
    </row>
    <row r="388" spans="1:12" ht="30.75" customHeight="1" x14ac:dyDescent="0.15">
      <c r="A388" s="166"/>
      <c r="B388" s="166"/>
      <c r="C388" s="201"/>
      <c r="D388" s="202"/>
      <c r="E388" s="202"/>
      <c r="F388" s="201"/>
      <c r="G388" s="201"/>
      <c r="H388" s="203"/>
      <c r="I388" s="203"/>
      <c r="J388" s="174"/>
      <c r="K388" s="201"/>
      <c r="L388" s="167"/>
    </row>
    <row r="389" spans="1:12" ht="30.75" customHeight="1" x14ac:dyDescent="0.15">
      <c r="A389" s="166"/>
      <c r="B389" s="166"/>
      <c r="C389" s="201"/>
      <c r="D389" s="202"/>
      <c r="E389" s="202"/>
      <c r="F389" s="201"/>
      <c r="G389" s="201"/>
      <c r="H389" s="203"/>
      <c r="I389" s="203"/>
      <c r="J389" s="174"/>
      <c r="K389" s="201"/>
      <c r="L389" s="167"/>
    </row>
    <row r="390" spans="1:12" ht="30.75" customHeight="1" x14ac:dyDescent="0.15">
      <c r="A390" s="166"/>
      <c r="B390" s="166"/>
      <c r="C390" s="201"/>
      <c r="D390" s="202"/>
      <c r="E390" s="202"/>
      <c r="F390" s="201"/>
      <c r="G390" s="201"/>
      <c r="H390" s="203"/>
      <c r="I390" s="203"/>
      <c r="J390" s="174"/>
      <c r="K390" s="201"/>
      <c r="L390" s="167"/>
    </row>
    <row r="391" spans="1:12" ht="30.75" customHeight="1" x14ac:dyDescent="0.15">
      <c r="A391" s="166"/>
      <c r="B391" s="166"/>
      <c r="C391" s="201"/>
      <c r="D391" s="202"/>
      <c r="E391" s="202"/>
      <c r="F391" s="201"/>
      <c r="G391" s="201"/>
      <c r="H391" s="203"/>
      <c r="I391" s="203"/>
      <c r="J391" s="174"/>
      <c r="K391" s="201"/>
      <c r="L391" s="167"/>
    </row>
    <row r="392" spans="1:12" ht="30.75" customHeight="1" x14ac:dyDescent="0.15">
      <c r="A392" s="166"/>
      <c r="B392" s="166"/>
      <c r="C392" s="201"/>
      <c r="D392" s="202"/>
      <c r="E392" s="202"/>
      <c r="F392" s="201"/>
      <c r="G392" s="201"/>
      <c r="H392" s="203"/>
      <c r="I392" s="203"/>
      <c r="J392" s="174"/>
      <c r="K392" s="201"/>
      <c r="L392" s="167"/>
    </row>
    <row r="393" spans="1:12" ht="30.75" customHeight="1" x14ac:dyDescent="0.15">
      <c r="A393" s="166"/>
      <c r="B393" s="166"/>
      <c r="C393" s="201"/>
      <c r="D393" s="202"/>
      <c r="E393" s="202"/>
      <c r="F393" s="201"/>
      <c r="G393" s="201"/>
      <c r="H393" s="203"/>
      <c r="I393" s="203"/>
      <c r="J393" s="174"/>
      <c r="K393" s="201"/>
      <c r="L393" s="167"/>
    </row>
    <row r="394" spans="1:12" ht="30.75" customHeight="1" x14ac:dyDescent="0.15">
      <c r="A394" s="166"/>
      <c r="B394" s="166"/>
      <c r="C394" s="201"/>
      <c r="D394" s="202"/>
      <c r="E394" s="202"/>
      <c r="F394" s="201"/>
      <c r="G394" s="201"/>
      <c r="H394" s="203"/>
      <c r="I394" s="203"/>
      <c r="J394" s="174"/>
      <c r="K394" s="201"/>
      <c r="L394" s="167"/>
    </row>
    <row r="395" spans="1:12" ht="30.75" customHeight="1" x14ac:dyDescent="0.15">
      <c r="A395" s="166"/>
      <c r="B395" s="166"/>
      <c r="C395" s="201"/>
      <c r="D395" s="202"/>
      <c r="E395" s="202"/>
      <c r="F395" s="201"/>
      <c r="G395" s="201"/>
      <c r="H395" s="203"/>
      <c r="I395" s="203"/>
      <c r="J395" s="174"/>
      <c r="K395" s="201"/>
      <c r="L395" s="167"/>
    </row>
    <row r="396" spans="1:12" ht="30.75" customHeight="1" x14ac:dyDescent="0.15">
      <c r="A396" s="166"/>
      <c r="B396" s="166"/>
      <c r="C396" s="201"/>
      <c r="D396" s="202"/>
      <c r="E396" s="202"/>
      <c r="F396" s="201"/>
      <c r="G396" s="201"/>
      <c r="H396" s="203"/>
      <c r="I396" s="203"/>
      <c r="J396" s="174"/>
      <c r="K396" s="201"/>
      <c r="L396" s="167"/>
    </row>
    <row r="397" spans="1:12" ht="30.75" customHeight="1" x14ac:dyDescent="0.15">
      <c r="A397" s="166"/>
      <c r="B397" s="166"/>
      <c r="C397" s="201"/>
      <c r="D397" s="202"/>
      <c r="E397" s="202"/>
      <c r="F397" s="201"/>
      <c r="G397" s="201"/>
      <c r="H397" s="203"/>
      <c r="I397" s="203"/>
      <c r="J397" s="174"/>
      <c r="K397" s="201"/>
      <c r="L397" s="167"/>
    </row>
    <row r="398" spans="1:12" ht="30.75" customHeight="1" x14ac:dyDescent="0.15">
      <c r="A398" s="73"/>
      <c r="B398" s="73"/>
      <c r="J398" s="174"/>
      <c r="K398" s="205"/>
      <c r="L398" s="167"/>
    </row>
    <row r="399" spans="1:12" ht="30.75" customHeight="1" x14ac:dyDescent="0.15">
      <c r="A399" s="73"/>
      <c r="B399" s="73"/>
      <c r="J399" s="174"/>
      <c r="K399" s="205"/>
      <c r="L399" s="167"/>
    </row>
    <row r="400" spans="1:12" ht="30.75" customHeight="1" x14ac:dyDescent="0.15">
      <c r="A400" s="73"/>
      <c r="B400" s="73"/>
      <c r="J400" s="174"/>
      <c r="K400" s="205"/>
      <c r="L400" s="167"/>
    </row>
    <row r="401" spans="1:12" ht="30.75" customHeight="1" x14ac:dyDescent="0.15">
      <c r="A401" s="73"/>
      <c r="B401" s="73"/>
      <c r="J401" s="174"/>
      <c r="K401" s="205"/>
      <c r="L401" s="167"/>
    </row>
    <row r="402" spans="1:12" ht="30.75" customHeight="1" x14ac:dyDescent="0.15">
      <c r="A402" s="73"/>
      <c r="B402" s="73"/>
      <c r="J402" s="174"/>
      <c r="K402" s="205"/>
      <c r="L402" s="167"/>
    </row>
    <row r="403" spans="1:12" ht="30.75" customHeight="1" x14ac:dyDescent="0.15">
      <c r="A403" s="73"/>
      <c r="B403" s="73"/>
      <c r="J403" s="174"/>
      <c r="K403" s="205"/>
      <c r="L403" s="167"/>
    </row>
    <row r="404" spans="1:12" ht="30.75" customHeight="1" x14ac:dyDescent="0.15">
      <c r="A404" s="73"/>
      <c r="B404" s="73"/>
      <c r="J404" s="174"/>
      <c r="K404" s="205"/>
      <c r="L404" s="167"/>
    </row>
    <row r="405" spans="1:12" ht="30.75" customHeight="1" x14ac:dyDescent="0.15">
      <c r="A405" s="73"/>
      <c r="B405" s="73"/>
      <c r="J405" s="174"/>
      <c r="K405" s="205"/>
      <c r="L405" s="167"/>
    </row>
    <row r="406" spans="1:12" ht="30.75" customHeight="1" x14ac:dyDescent="0.15">
      <c r="A406" s="73"/>
      <c r="B406" s="73"/>
      <c r="J406" s="174"/>
      <c r="K406" s="205"/>
      <c r="L406" s="167"/>
    </row>
    <row r="407" spans="1:12" ht="30.75" customHeight="1" x14ac:dyDescent="0.15">
      <c r="A407" s="73"/>
      <c r="B407" s="73"/>
      <c r="J407" s="174"/>
      <c r="K407" s="205"/>
      <c r="L407" s="167"/>
    </row>
    <row r="408" spans="1:12" ht="30.75" customHeight="1" x14ac:dyDescent="0.15">
      <c r="A408" s="73"/>
      <c r="B408" s="73"/>
      <c r="J408" s="174"/>
      <c r="K408" s="205"/>
      <c r="L408" s="167"/>
    </row>
    <row r="409" spans="1:12" ht="30.75" customHeight="1" x14ac:dyDescent="0.15">
      <c r="A409" s="73"/>
      <c r="B409" s="73"/>
      <c r="J409" s="174"/>
      <c r="K409" s="205"/>
      <c r="L409" s="167"/>
    </row>
    <row r="410" spans="1:12" ht="30.75" customHeight="1" x14ac:dyDescent="0.15">
      <c r="A410" s="73"/>
      <c r="B410" s="73"/>
      <c r="J410" s="174"/>
      <c r="K410" s="205"/>
      <c r="L410" s="167"/>
    </row>
    <row r="411" spans="1:12" ht="30.75" customHeight="1" x14ac:dyDescent="0.15">
      <c r="A411" s="73"/>
      <c r="B411" s="73"/>
      <c r="J411" s="174"/>
      <c r="K411" s="205"/>
      <c r="L411" s="167"/>
    </row>
    <row r="412" spans="1:12" ht="30.75" customHeight="1" x14ac:dyDescent="0.15">
      <c r="A412" s="73"/>
      <c r="B412" s="73"/>
      <c r="J412" s="174"/>
      <c r="K412" s="205"/>
      <c r="L412" s="167"/>
    </row>
    <row r="413" spans="1:12" ht="30.75" customHeight="1" x14ac:dyDescent="0.15">
      <c r="A413" s="73"/>
      <c r="B413" s="73"/>
      <c r="J413" s="174"/>
      <c r="K413" s="205"/>
      <c r="L413" s="167"/>
    </row>
    <row r="414" spans="1:12" ht="30.75" customHeight="1" x14ac:dyDescent="0.15">
      <c r="A414" s="73"/>
      <c r="B414" s="73"/>
      <c r="J414" s="174"/>
      <c r="K414" s="205"/>
      <c r="L414" s="167"/>
    </row>
    <row r="415" spans="1:12" ht="30.75" customHeight="1" x14ac:dyDescent="0.15">
      <c r="A415" s="73"/>
      <c r="B415" s="73"/>
      <c r="J415" s="174"/>
      <c r="K415" s="205"/>
      <c r="L415" s="167"/>
    </row>
    <row r="416" spans="1:12" ht="30.75" customHeight="1" x14ac:dyDescent="0.15">
      <c r="A416" s="73"/>
      <c r="B416" s="73"/>
      <c r="J416" s="174"/>
      <c r="K416" s="205"/>
      <c r="L416" s="167"/>
    </row>
    <row r="417" spans="1:12" ht="30.75" customHeight="1" x14ac:dyDescent="0.15">
      <c r="A417" s="73"/>
      <c r="B417" s="73"/>
      <c r="J417" s="174"/>
      <c r="K417" s="205"/>
      <c r="L417" s="167"/>
    </row>
    <row r="418" spans="1:12" ht="30.75" customHeight="1" x14ac:dyDescent="0.15">
      <c r="A418" s="73"/>
      <c r="B418" s="73"/>
      <c r="J418" s="174"/>
      <c r="K418" s="205"/>
      <c r="L418" s="167"/>
    </row>
    <row r="419" spans="1:12" ht="30.75" customHeight="1" x14ac:dyDescent="0.15">
      <c r="A419" s="73"/>
      <c r="B419" s="73"/>
      <c r="J419" s="174"/>
      <c r="K419" s="205"/>
      <c r="L419" s="167"/>
    </row>
    <row r="420" spans="1:12" ht="30.75" customHeight="1" x14ac:dyDescent="0.15">
      <c r="A420" s="73"/>
      <c r="B420" s="73"/>
      <c r="J420" s="174"/>
      <c r="K420" s="205"/>
      <c r="L420" s="167"/>
    </row>
    <row r="421" spans="1:12" ht="30.75" customHeight="1" x14ac:dyDescent="0.15">
      <c r="A421" s="73"/>
      <c r="B421" s="73"/>
      <c r="J421" s="174"/>
      <c r="K421" s="205"/>
      <c r="L421" s="167"/>
    </row>
    <row r="422" spans="1:12" ht="30.75" customHeight="1" x14ac:dyDescent="0.15">
      <c r="A422" s="73"/>
      <c r="B422" s="73"/>
      <c r="J422" s="174"/>
      <c r="K422" s="205"/>
      <c r="L422" s="167"/>
    </row>
    <row r="423" spans="1:12" ht="30.75" customHeight="1" x14ac:dyDescent="0.15">
      <c r="A423" s="73"/>
      <c r="B423" s="73"/>
      <c r="J423" s="174"/>
      <c r="K423" s="205"/>
      <c r="L423" s="167"/>
    </row>
    <row r="424" spans="1:12" ht="30.75" customHeight="1" x14ac:dyDescent="0.15">
      <c r="A424" s="73"/>
      <c r="B424" s="73"/>
      <c r="J424" s="174"/>
      <c r="K424" s="205"/>
      <c r="L424" s="167"/>
    </row>
    <row r="425" spans="1:12" ht="30.75" customHeight="1" x14ac:dyDescent="0.15">
      <c r="A425" s="73"/>
      <c r="B425" s="73"/>
      <c r="J425" s="174"/>
      <c r="K425" s="205"/>
      <c r="L425" s="167"/>
    </row>
    <row r="426" spans="1:12" ht="30.75" customHeight="1" x14ac:dyDescent="0.15">
      <c r="A426" s="73"/>
      <c r="B426" s="73"/>
      <c r="J426" s="174"/>
      <c r="K426" s="205"/>
      <c r="L426" s="167"/>
    </row>
    <row r="427" spans="1:12" ht="30.75" customHeight="1" x14ac:dyDescent="0.15">
      <c r="A427" s="73"/>
      <c r="B427" s="73"/>
      <c r="J427" s="174"/>
      <c r="K427" s="205"/>
      <c r="L427" s="167"/>
    </row>
    <row r="428" spans="1:12" ht="30.75" customHeight="1" x14ac:dyDescent="0.15">
      <c r="A428" s="73"/>
      <c r="B428" s="73"/>
      <c r="J428" s="174"/>
      <c r="K428" s="205"/>
      <c r="L428" s="167"/>
    </row>
    <row r="429" spans="1:12" ht="30.75" customHeight="1" x14ac:dyDescent="0.15">
      <c r="A429" s="73"/>
      <c r="B429" s="73"/>
      <c r="J429" s="174"/>
      <c r="K429" s="205"/>
      <c r="L429" s="167"/>
    </row>
    <row r="430" spans="1:12" ht="30.75" customHeight="1" x14ac:dyDescent="0.15">
      <c r="A430" s="73"/>
      <c r="B430" s="73"/>
      <c r="J430" s="174"/>
      <c r="K430" s="205"/>
      <c r="L430" s="167"/>
    </row>
    <row r="431" spans="1:12" ht="30.75" customHeight="1" x14ac:dyDescent="0.15">
      <c r="A431" s="73"/>
      <c r="B431" s="73"/>
      <c r="J431" s="174"/>
      <c r="K431" s="205"/>
      <c r="L431" s="167"/>
    </row>
    <row r="432" spans="1:12" ht="30.75" customHeight="1" x14ac:dyDescent="0.15">
      <c r="A432" s="73"/>
      <c r="B432" s="73"/>
      <c r="J432" s="174"/>
      <c r="K432" s="205"/>
      <c r="L432" s="167"/>
    </row>
    <row r="433" spans="1:12" ht="30.75" customHeight="1" x14ac:dyDescent="0.15">
      <c r="A433" s="73"/>
      <c r="B433" s="73"/>
      <c r="J433" s="174"/>
      <c r="K433" s="205"/>
      <c r="L433" s="167"/>
    </row>
    <row r="434" spans="1:12" ht="30.75" customHeight="1" x14ac:dyDescent="0.15">
      <c r="A434" s="73"/>
      <c r="B434" s="73"/>
      <c r="J434" s="174"/>
      <c r="K434" s="205"/>
      <c r="L434" s="167"/>
    </row>
    <row r="435" spans="1:12" ht="30.75" customHeight="1" x14ac:dyDescent="0.15">
      <c r="A435" s="73"/>
      <c r="B435" s="73"/>
      <c r="J435" s="174"/>
      <c r="K435" s="205"/>
      <c r="L435" s="167"/>
    </row>
    <row r="436" spans="1:12" ht="30.75" customHeight="1" x14ac:dyDescent="0.15">
      <c r="A436" s="73"/>
      <c r="B436" s="73"/>
      <c r="J436" s="174"/>
      <c r="K436" s="205"/>
      <c r="L436" s="167"/>
    </row>
    <row r="437" spans="1:12" ht="30.75" customHeight="1" x14ac:dyDescent="0.15">
      <c r="A437" s="73"/>
      <c r="B437" s="73"/>
      <c r="J437" s="174"/>
      <c r="K437" s="205"/>
      <c r="L437" s="167"/>
    </row>
    <row r="438" spans="1:12" ht="30.75" customHeight="1" x14ac:dyDescent="0.15">
      <c r="A438" s="73"/>
      <c r="B438" s="73"/>
      <c r="J438" s="174"/>
      <c r="K438" s="205"/>
      <c r="L438" s="167"/>
    </row>
    <row r="439" spans="1:12" ht="30.75" customHeight="1" x14ac:dyDescent="0.15">
      <c r="A439" s="73"/>
      <c r="B439" s="73"/>
      <c r="J439" s="174"/>
      <c r="K439" s="205"/>
      <c r="L439" s="167"/>
    </row>
    <row r="440" spans="1:12" ht="30.75" customHeight="1" x14ac:dyDescent="0.15">
      <c r="A440" s="73"/>
      <c r="B440" s="73"/>
      <c r="J440" s="174"/>
      <c r="K440" s="205"/>
      <c r="L440" s="167"/>
    </row>
    <row r="441" spans="1:12" ht="30.75" customHeight="1" x14ac:dyDescent="0.15">
      <c r="A441" s="73"/>
      <c r="B441" s="73"/>
      <c r="J441" s="174"/>
      <c r="K441" s="205"/>
      <c r="L441" s="167"/>
    </row>
    <row r="442" spans="1:12" ht="30.75" customHeight="1" x14ac:dyDescent="0.15">
      <c r="A442" s="73"/>
      <c r="B442" s="73"/>
      <c r="J442" s="174"/>
      <c r="K442" s="205"/>
      <c r="L442" s="167"/>
    </row>
    <row r="443" spans="1:12" ht="30.75" customHeight="1" x14ac:dyDescent="0.15">
      <c r="A443" s="73"/>
      <c r="B443" s="73"/>
      <c r="J443" s="174"/>
      <c r="K443" s="205"/>
      <c r="L443" s="167"/>
    </row>
    <row r="444" spans="1:12" ht="30.75" customHeight="1" x14ac:dyDescent="0.15">
      <c r="A444" s="73"/>
      <c r="B444" s="73"/>
      <c r="J444" s="174"/>
      <c r="K444" s="205"/>
      <c r="L444" s="167"/>
    </row>
    <row r="445" spans="1:12" ht="30.75" customHeight="1" x14ac:dyDescent="0.15">
      <c r="A445" s="73"/>
      <c r="B445" s="73"/>
      <c r="J445" s="174"/>
      <c r="K445" s="205"/>
      <c r="L445" s="167"/>
    </row>
    <row r="446" spans="1:12" ht="30.75" customHeight="1" x14ac:dyDescent="0.15">
      <c r="A446" s="73"/>
      <c r="B446" s="73"/>
      <c r="J446" s="174"/>
      <c r="K446" s="205"/>
      <c r="L446" s="167"/>
    </row>
    <row r="447" spans="1:12" ht="30.75" customHeight="1" x14ac:dyDescent="0.15">
      <c r="A447" s="73"/>
      <c r="B447" s="73"/>
      <c r="J447" s="174"/>
      <c r="K447" s="205"/>
      <c r="L447" s="167"/>
    </row>
    <row r="448" spans="1:12" ht="30.75" customHeight="1" x14ac:dyDescent="0.15">
      <c r="A448" s="73"/>
      <c r="B448" s="73"/>
      <c r="J448" s="174"/>
      <c r="K448" s="205"/>
      <c r="L448" s="167"/>
    </row>
    <row r="449" spans="1:12" ht="30.75" customHeight="1" x14ac:dyDescent="0.15">
      <c r="A449" s="73"/>
      <c r="B449" s="73"/>
      <c r="J449" s="174"/>
      <c r="K449" s="205"/>
      <c r="L449" s="167"/>
    </row>
    <row r="450" spans="1:12" ht="30.75" customHeight="1" x14ac:dyDescent="0.15">
      <c r="A450" s="73"/>
      <c r="B450" s="73"/>
      <c r="J450" s="174"/>
      <c r="K450" s="205"/>
      <c r="L450" s="167"/>
    </row>
    <row r="451" spans="1:12" ht="30.75" customHeight="1" x14ac:dyDescent="0.15">
      <c r="A451" s="73"/>
      <c r="B451" s="73"/>
      <c r="J451" s="174"/>
      <c r="K451" s="205"/>
      <c r="L451" s="167"/>
    </row>
    <row r="452" spans="1:12" ht="30.75" customHeight="1" x14ac:dyDescent="0.15">
      <c r="A452" s="73"/>
      <c r="B452" s="73"/>
      <c r="J452" s="174"/>
      <c r="K452" s="205"/>
      <c r="L452" s="167"/>
    </row>
    <row r="453" spans="1:12" ht="30.75" customHeight="1" x14ac:dyDescent="0.15">
      <c r="A453" s="73"/>
      <c r="B453" s="73"/>
      <c r="J453" s="174"/>
      <c r="K453" s="205"/>
      <c r="L453" s="167"/>
    </row>
    <row r="454" spans="1:12" ht="30.75" customHeight="1" x14ac:dyDescent="0.15">
      <c r="A454" s="73"/>
      <c r="B454" s="73"/>
      <c r="J454" s="174"/>
      <c r="K454" s="205"/>
      <c r="L454" s="167"/>
    </row>
    <row r="455" spans="1:12" ht="30.75" customHeight="1" x14ac:dyDescent="0.15">
      <c r="A455" s="73"/>
      <c r="B455" s="73"/>
      <c r="J455" s="174"/>
      <c r="K455" s="205"/>
      <c r="L455" s="167"/>
    </row>
    <row r="456" spans="1:12" ht="30.75" customHeight="1" x14ac:dyDescent="0.15">
      <c r="A456" s="73"/>
      <c r="B456" s="73"/>
      <c r="J456" s="174"/>
      <c r="K456" s="205"/>
      <c r="L456" s="167"/>
    </row>
    <row r="457" spans="1:12" ht="30.75" customHeight="1" x14ac:dyDescent="0.15">
      <c r="A457" s="73"/>
      <c r="B457" s="73"/>
      <c r="J457" s="174"/>
      <c r="K457" s="205"/>
      <c r="L457" s="167"/>
    </row>
    <row r="458" spans="1:12" ht="30.75" customHeight="1" x14ac:dyDescent="0.15">
      <c r="A458" s="73"/>
      <c r="B458" s="73"/>
      <c r="J458" s="174"/>
      <c r="K458" s="205"/>
      <c r="L458" s="167"/>
    </row>
    <row r="459" spans="1:12" ht="30.75" customHeight="1" x14ac:dyDescent="0.15">
      <c r="A459" s="73"/>
      <c r="B459" s="73"/>
      <c r="J459" s="174"/>
      <c r="K459" s="205"/>
      <c r="L459" s="167"/>
    </row>
    <row r="460" spans="1:12" ht="30.75" customHeight="1" x14ac:dyDescent="0.15">
      <c r="A460" s="73"/>
      <c r="B460" s="73"/>
      <c r="J460" s="174"/>
      <c r="K460" s="205"/>
      <c r="L460" s="167"/>
    </row>
    <row r="461" spans="1:12" ht="30.75" customHeight="1" x14ac:dyDescent="0.15">
      <c r="A461" s="73"/>
      <c r="B461" s="73"/>
      <c r="J461" s="174"/>
      <c r="K461" s="205"/>
      <c r="L461" s="167"/>
    </row>
    <row r="462" spans="1:12" ht="30.75" customHeight="1" x14ac:dyDescent="0.15">
      <c r="A462" s="73"/>
      <c r="B462" s="73"/>
      <c r="J462" s="174"/>
      <c r="K462" s="205"/>
      <c r="L462" s="167"/>
    </row>
    <row r="463" spans="1:12" ht="30.75" customHeight="1" x14ac:dyDescent="0.15">
      <c r="A463" s="73"/>
      <c r="B463" s="73"/>
      <c r="J463" s="174"/>
      <c r="K463" s="205"/>
      <c r="L463" s="167"/>
    </row>
    <row r="464" spans="1:12" ht="30.75" customHeight="1" x14ac:dyDescent="0.15">
      <c r="A464" s="73"/>
      <c r="B464" s="73"/>
      <c r="J464" s="174"/>
      <c r="K464" s="205"/>
      <c r="L464" s="167"/>
    </row>
    <row r="465" spans="1:12" ht="30.75" customHeight="1" x14ac:dyDescent="0.15">
      <c r="A465" s="73"/>
      <c r="B465" s="73"/>
      <c r="J465" s="174"/>
      <c r="K465" s="205"/>
      <c r="L465" s="167"/>
    </row>
    <row r="466" spans="1:12" ht="30.75" customHeight="1" x14ac:dyDescent="0.15">
      <c r="A466" s="73"/>
      <c r="B466" s="73"/>
      <c r="J466" s="174"/>
      <c r="K466" s="205"/>
      <c r="L466" s="167"/>
    </row>
    <row r="467" spans="1:12" ht="30.75" customHeight="1" x14ac:dyDescent="0.15">
      <c r="A467" s="73"/>
      <c r="B467" s="73"/>
      <c r="J467" s="174"/>
      <c r="K467" s="205"/>
      <c r="L467" s="167"/>
    </row>
    <row r="468" spans="1:12" ht="30.75" customHeight="1" x14ac:dyDescent="0.15">
      <c r="A468" s="73"/>
      <c r="B468" s="73"/>
      <c r="J468" s="174"/>
      <c r="K468" s="205"/>
      <c r="L468" s="167"/>
    </row>
    <row r="469" spans="1:12" ht="30.75" customHeight="1" x14ac:dyDescent="0.15">
      <c r="A469" s="73"/>
      <c r="B469" s="73"/>
      <c r="J469" s="174"/>
      <c r="K469" s="205"/>
      <c r="L469" s="167"/>
    </row>
    <row r="470" spans="1:12" ht="30.75" customHeight="1" x14ac:dyDescent="0.15">
      <c r="A470" s="73"/>
      <c r="B470" s="73"/>
      <c r="J470" s="174"/>
      <c r="K470" s="205"/>
      <c r="L470" s="167"/>
    </row>
    <row r="471" spans="1:12" ht="30.75" customHeight="1" x14ac:dyDescent="0.15">
      <c r="A471" s="73"/>
      <c r="B471" s="73"/>
      <c r="J471" s="174"/>
      <c r="K471" s="205"/>
      <c r="L471" s="167"/>
    </row>
    <row r="472" spans="1:12" ht="30.75" customHeight="1" x14ac:dyDescent="0.15">
      <c r="A472" s="73"/>
      <c r="B472" s="73"/>
      <c r="J472" s="174"/>
      <c r="K472" s="205"/>
      <c r="L472" s="167"/>
    </row>
    <row r="473" spans="1:12" ht="30.75" customHeight="1" x14ac:dyDescent="0.15">
      <c r="A473" s="73"/>
      <c r="B473" s="73"/>
      <c r="J473" s="174"/>
      <c r="K473" s="205"/>
      <c r="L473" s="167"/>
    </row>
    <row r="474" spans="1:12" ht="30.75" customHeight="1" x14ac:dyDescent="0.15">
      <c r="A474" s="73"/>
      <c r="B474" s="73"/>
      <c r="J474" s="174"/>
      <c r="K474" s="205"/>
      <c r="L474" s="167"/>
    </row>
    <row r="475" spans="1:12" ht="30.75" customHeight="1" x14ac:dyDescent="0.15">
      <c r="A475" s="73"/>
      <c r="B475" s="73"/>
      <c r="J475" s="174"/>
      <c r="K475" s="205"/>
      <c r="L475" s="167"/>
    </row>
    <row r="476" spans="1:12" ht="30.75" customHeight="1" x14ac:dyDescent="0.15">
      <c r="A476" s="73"/>
      <c r="B476" s="73"/>
      <c r="J476" s="174"/>
      <c r="K476" s="205"/>
      <c r="L476" s="167"/>
    </row>
    <row r="477" spans="1:12" ht="30.75" customHeight="1" x14ac:dyDescent="0.15">
      <c r="A477" s="73"/>
      <c r="B477" s="73"/>
      <c r="J477" s="174"/>
      <c r="K477" s="205"/>
      <c r="L477" s="167"/>
    </row>
    <row r="478" spans="1:12" ht="30.75" customHeight="1" x14ac:dyDescent="0.15">
      <c r="A478" s="73"/>
      <c r="B478" s="73"/>
      <c r="J478" s="174"/>
      <c r="K478" s="205"/>
      <c r="L478" s="167"/>
    </row>
    <row r="479" spans="1:12" ht="30.75" customHeight="1" x14ac:dyDescent="0.15">
      <c r="A479" s="73"/>
      <c r="B479" s="73"/>
      <c r="J479" s="174"/>
      <c r="K479" s="205"/>
      <c r="L479" s="167"/>
    </row>
    <row r="480" spans="1:12" ht="30.75" customHeight="1" x14ac:dyDescent="0.15">
      <c r="A480" s="73"/>
      <c r="B480" s="73"/>
      <c r="J480" s="174"/>
      <c r="K480" s="205"/>
      <c r="L480" s="167"/>
    </row>
    <row r="481" spans="1:12" ht="30.75" customHeight="1" x14ac:dyDescent="0.15">
      <c r="A481" s="73"/>
      <c r="B481" s="73"/>
      <c r="J481" s="174"/>
      <c r="K481" s="205"/>
      <c r="L481" s="167"/>
    </row>
    <row r="482" spans="1:12" ht="30.75" customHeight="1" x14ac:dyDescent="0.15">
      <c r="A482" s="73"/>
      <c r="B482" s="73"/>
      <c r="J482" s="174"/>
      <c r="K482" s="205"/>
      <c r="L482" s="167"/>
    </row>
    <row r="483" spans="1:12" ht="30.75" customHeight="1" x14ac:dyDescent="0.15">
      <c r="A483" s="73"/>
      <c r="B483" s="73"/>
      <c r="J483" s="174"/>
      <c r="K483" s="205"/>
      <c r="L483" s="167"/>
    </row>
    <row r="484" spans="1:12" ht="30.75" customHeight="1" x14ac:dyDescent="0.15">
      <c r="A484" s="73"/>
      <c r="B484" s="73"/>
      <c r="J484" s="174"/>
      <c r="K484" s="205"/>
      <c r="L484" s="167"/>
    </row>
    <row r="485" spans="1:12" ht="30.75" customHeight="1" x14ac:dyDescent="0.15">
      <c r="A485" s="73"/>
      <c r="B485" s="73"/>
      <c r="J485" s="174"/>
      <c r="K485" s="205"/>
      <c r="L485" s="167"/>
    </row>
    <row r="486" spans="1:12" ht="30.75" customHeight="1" x14ac:dyDescent="0.15">
      <c r="A486" s="73"/>
      <c r="B486" s="73"/>
      <c r="J486" s="174"/>
      <c r="K486" s="205"/>
      <c r="L486" s="167"/>
    </row>
    <row r="487" spans="1:12" ht="30.75" customHeight="1" x14ac:dyDescent="0.15">
      <c r="A487" s="73"/>
      <c r="B487" s="73"/>
      <c r="J487" s="174"/>
      <c r="K487" s="205"/>
      <c r="L487" s="167"/>
    </row>
    <row r="488" spans="1:12" ht="30.75" customHeight="1" x14ac:dyDescent="0.15">
      <c r="A488" s="73"/>
      <c r="B488" s="73"/>
      <c r="J488" s="174"/>
      <c r="K488" s="205"/>
      <c r="L488" s="167"/>
    </row>
    <row r="489" spans="1:12" ht="30.75" customHeight="1" x14ac:dyDescent="0.15">
      <c r="A489" s="73"/>
      <c r="B489" s="73"/>
      <c r="J489" s="174"/>
      <c r="K489" s="205"/>
      <c r="L489" s="167"/>
    </row>
    <row r="490" spans="1:12" ht="30.75" customHeight="1" x14ac:dyDescent="0.15">
      <c r="A490" s="73"/>
      <c r="B490" s="73"/>
      <c r="J490" s="174"/>
      <c r="K490" s="205"/>
      <c r="L490" s="167"/>
    </row>
    <row r="491" spans="1:12" ht="30.75" customHeight="1" x14ac:dyDescent="0.15">
      <c r="A491" s="73"/>
      <c r="B491" s="73"/>
      <c r="J491" s="174"/>
      <c r="K491" s="205"/>
      <c r="L491" s="167"/>
    </row>
    <row r="492" spans="1:12" ht="30.75" customHeight="1" x14ac:dyDescent="0.15">
      <c r="A492" s="73"/>
      <c r="B492" s="73"/>
      <c r="J492" s="174"/>
      <c r="K492" s="205"/>
      <c r="L492" s="167"/>
    </row>
    <row r="493" spans="1:12" ht="30.75" customHeight="1" x14ac:dyDescent="0.15">
      <c r="A493" s="73"/>
      <c r="B493" s="73"/>
      <c r="J493" s="174"/>
      <c r="K493" s="205"/>
      <c r="L493" s="167"/>
    </row>
    <row r="494" spans="1:12" ht="30.75" customHeight="1" x14ac:dyDescent="0.15">
      <c r="A494" s="73"/>
      <c r="B494" s="73"/>
      <c r="J494" s="174"/>
      <c r="K494" s="205"/>
      <c r="L494" s="167"/>
    </row>
    <row r="495" spans="1:12" x14ac:dyDescent="0.15">
      <c r="A495" s="73"/>
      <c r="B495" s="73"/>
      <c r="J495" s="174"/>
      <c r="K495" s="205"/>
    </row>
  </sheetData>
  <autoFilter ref="B1:B495" xr:uid="{00000000-0009-0000-0000-000003000000}"/>
  <mergeCells count="111">
    <mergeCell ref="A244:K244"/>
    <mergeCell ref="D245:D250"/>
    <mergeCell ref="F231:H231"/>
    <mergeCell ref="A242:B242"/>
    <mergeCell ref="C242:C243"/>
    <mergeCell ref="D242:H243"/>
    <mergeCell ref="K242:K243"/>
    <mergeCell ref="J242:J243"/>
    <mergeCell ref="E163:E171"/>
    <mergeCell ref="K163:K171"/>
    <mergeCell ref="D127:D180"/>
    <mergeCell ref="E172:E180"/>
    <mergeCell ref="K172:K180"/>
    <mergeCell ref="F163:H163"/>
    <mergeCell ref="F127:H127"/>
    <mergeCell ref="F136:H136"/>
    <mergeCell ref="F145:H145"/>
    <mergeCell ref="F172:H172"/>
    <mergeCell ref="E127:E135"/>
    <mergeCell ref="K127:K135"/>
    <mergeCell ref="E136:E144"/>
    <mergeCell ref="K136:K144"/>
    <mergeCell ref="A183:B183"/>
    <mergeCell ref="C183:C184"/>
    <mergeCell ref="D183:H184"/>
    <mergeCell ref="K183:K184"/>
    <mergeCell ref="F213:H213"/>
    <mergeCell ref="J183:J184"/>
    <mergeCell ref="E186:E194"/>
    <mergeCell ref="K186:K194"/>
    <mergeCell ref="E195:E203"/>
    <mergeCell ref="K195:K203"/>
    <mergeCell ref="E204:E212"/>
    <mergeCell ref="K204:K212"/>
    <mergeCell ref="E213:E221"/>
    <mergeCell ref="K213:K221"/>
    <mergeCell ref="D186:D239"/>
    <mergeCell ref="E231:E239"/>
    <mergeCell ref="K231:K239"/>
    <mergeCell ref="F222:H222"/>
    <mergeCell ref="A185:K185"/>
    <mergeCell ref="F186:H186"/>
    <mergeCell ref="F195:H195"/>
    <mergeCell ref="F204:H204"/>
    <mergeCell ref="E222:E230"/>
    <mergeCell ref="K222:K230"/>
    <mergeCell ref="I183:I184"/>
    <mergeCell ref="E145:E153"/>
    <mergeCell ref="K145:K153"/>
    <mergeCell ref="E154:E162"/>
    <mergeCell ref="K154:K162"/>
    <mergeCell ref="A124:B124"/>
    <mergeCell ref="C124:C125"/>
    <mergeCell ref="D124:H125"/>
    <mergeCell ref="K124:K125"/>
    <mergeCell ref="F154:H154"/>
    <mergeCell ref="J124:J125"/>
    <mergeCell ref="A126:K126"/>
    <mergeCell ref="I124:I125"/>
    <mergeCell ref="F104:H104"/>
    <mergeCell ref="A67:K67"/>
    <mergeCell ref="F68:H68"/>
    <mergeCell ref="F77:H77"/>
    <mergeCell ref="F86:H86"/>
    <mergeCell ref="F113:H113"/>
    <mergeCell ref="E68:E76"/>
    <mergeCell ref="K68:K76"/>
    <mergeCell ref="E77:E85"/>
    <mergeCell ref="K77:K85"/>
    <mergeCell ref="E86:E94"/>
    <mergeCell ref="K86:K94"/>
    <mergeCell ref="E95:E103"/>
    <mergeCell ref="K95:K103"/>
    <mergeCell ref="E104:E112"/>
    <mergeCell ref="K104:K112"/>
    <mergeCell ref="D68:D121"/>
    <mergeCell ref="E113:E121"/>
    <mergeCell ref="K113:K121"/>
    <mergeCell ref="C65:C66"/>
    <mergeCell ref="D65:H66"/>
    <mergeCell ref="K65:K66"/>
    <mergeCell ref="D59:E59"/>
    <mergeCell ref="K59:K61"/>
    <mergeCell ref="D60:E61"/>
    <mergeCell ref="J65:J66"/>
    <mergeCell ref="I65:I66"/>
    <mergeCell ref="F95:H95"/>
    <mergeCell ref="I242:I243"/>
    <mergeCell ref="E32:E40"/>
    <mergeCell ref="K32:K40"/>
    <mergeCell ref="E41:E49"/>
    <mergeCell ref="K41:K49"/>
    <mergeCell ref="D5:D58"/>
    <mergeCell ref="E50:E58"/>
    <mergeCell ref="K50:K58"/>
    <mergeCell ref="A1:F1"/>
    <mergeCell ref="A2:B2"/>
    <mergeCell ref="C2:C3"/>
    <mergeCell ref="D2:H3"/>
    <mergeCell ref="K2:K3"/>
    <mergeCell ref="A4:K4"/>
    <mergeCell ref="J2:J3"/>
    <mergeCell ref="E5:E13"/>
    <mergeCell ref="K5:K13"/>
    <mergeCell ref="E14:E22"/>
    <mergeCell ref="K14:K22"/>
    <mergeCell ref="K23:K31"/>
    <mergeCell ref="E23:E31"/>
    <mergeCell ref="I2:I3"/>
    <mergeCell ref="D62:E62"/>
    <mergeCell ref="A65:B65"/>
  </mergeCells>
  <phoneticPr fontId="10"/>
  <pageMargins left="0.70866141732283472" right="0.70866141732283472" top="0.35433070866141736" bottom="0.35433070866141736" header="0.31496062992125984" footer="0.31496062992125984"/>
  <pageSetup paperSize="9" scale="33" fitToHeight="0" orientation="landscape" r:id="rId1"/>
  <headerFooter>
    <oddHeader>&amp;C&amp;P</oddHeader>
  </headerFooter>
  <rowBreaks count="4" manualBreakCount="4">
    <brk id="63" max="16383" man="1"/>
    <brk id="122" max="16383" man="1"/>
    <brk id="181" max="16383" man="1"/>
    <brk id="2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495"/>
  <sheetViews>
    <sheetView view="pageBreakPreview" zoomScale="50" zoomScaleNormal="50" zoomScaleSheetLayoutView="50" zoomScalePageLayoutView="40" workbookViewId="0">
      <selection activeCell="J124" sqref="J124:J125"/>
    </sheetView>
  </sheetViews>
  <sheetFormatPr defaultRowHeight="18.75" x14ac:dyDescent="0.15"/>
  <cols>
    <col min="1" max="2" width="17.75" style="72" customWidth="1"/>
    <col min="3" max="3" width="91.25" style="205" bestFit="1" customWidth="1"/>
    <col min="4" max="4" width="40.875" style="206" customWidth="1"/>
    <col min="5" max="5" width="36.75" style="206" customWidth="1"/>
    <col min="6" max="7" width="56.75" style="205" customWidth="1"/>
    <col min="8" max="8" width="56.75" style="207" customWidth="1"/>
    <col min="9" max="9" width="17.75" style="176" hidden="1" customWidth="1"/>
    <col min="10" max="10" width="17.75" style="60" customWidth="1"/>
    <col min="11" max="11" width="17.75" style="177" customWidth="1"/>
    <col min="12" max="12" width="2.5" style="178" customWidth="1"/>
    <col min="13" max="16384" width="9" style="167"/>
  </cols>
  <sheetData>
    <row r="1" spans="1:13" ht="27" customHeight="1" x14ac:dyDescent="0.15">
      <c r="A1" s="330" t="s">
        <v>150</v>
      </c>
      <c r="B1" s="330"/>
      <c r="C1" s="330"/>
      <c r="D1" s="330"/>
      <c r="E1" s="330"/>
      <c r="F1" s="330"/>
      <c r="G1" s="134"/>
      <c r="H1" s="175"/>
    </row>
    <row r="2" spans="1:13" ht="30" customHeight="1" x14ac:dyDescent="0.15">
      <c r="A2" s="233" t="s">
        <v>2</v>
      </c>
      <c r="B2" s="234"/>
      <c r="C2" s="331" t="s">
        <v>3</v>
      </c>
      <c r="D2" s="333" t="s">
        <v>4</v>
      </c>
      <c r="E2" s="334"/>
      <c r="F2" s="334"/>
      <c r="G2" s="334"/>
      <c r="H2" s="335"/>
      <c r="I2" s="324" t="s">
        <v>1163</v>
      </c>
      <c r="J2" s="324" t="s">
        <v>1164</v>
      </c>
      <c r="K2" s="339" t="s">
        <v>8</v>
      </c>
    </row>
    <row r="3" spans="1:13" ht="30" customHeight="1" x14ac:dyDescent="0.15">
      <c r="A3" s="77" t="s">
        <v>0</v>
      </c>
      <c r="B3" s="77" t="s">
        <v>1</v>
      </c>
      <c r="C3" s="332"/>
      <c r="D3" s="336"/>
      <c r="E3" s="337"/>
      <c r="F3" s="337"/>
      <c r="G3" s="337"/>
      <c r="H3" s="338"/>
      <c r="I3" s="325"/>
      <c r="J3" s="325"/>
      <c r="K3" s="339"/>
    </row>
    <row r="4" spans="1:13" ht="19.5" customHeight="1" x14ac:dyDescent="0.15">
      <c r="A4" s="340" t="s">
        <v>213</v>
      </c>
      <c r="B4" s="341"/>
      <c r="C4" s="341"/>
      <c r="D4" s="341"/>
      <c r="E4" s="341"/>
      <c r="F4" s="341"/>
      <c r="G4" s="341"/>
      <c r="H4" s="341"/>
      <c r="I4" s="341"/>
      <c r="J4" s="341"/>
      <c r="K4" s="342"/>
    </row>
    <row r="5" spans="1:13" ht="25.5" customHeight="1" x14ac:dyDescent="0.15">
      <c r="A5" s="79" t="s">
        <v>707</v>
      </c>
      <c r="B5" s="79">
        <v>2001</v>
      </c>
      <c r="C5" s="61" t="s">
        <v>531</v>
      </c>
      <c r="D5" s="326" t="s">
        <v>237</v>
      </c>
      <c r="E5" s="326" t="s">
        <v>269</v>
      </c>
      <c r="F5" s="179"/>
      <c r="G5" s="180"/>
      <c r="H5" s="57"/>
      <c r="I5" s="57">
        <v>1176</v>
      </c>
      <c r="J5" s="172">
        <v>1176</v>
      </c>
      <c r="K5" s="327" t="s">
        <v>9</v>
      </c>
    </row>
    <row r="6" spans="1:13" ht="25.5" customHeight="1" x14ac:dyDescent="0.15">
      <c r="A6" s="79" t="s">
        <v>707</v>
      </c>
      <c r="B6" s="79">
        <v>2002</v>
      </c>
      <c r="C6" s="61" t="s">
        <v>1165</v>
      </c>
      <c r="D6" s="326"/>
      <c r="E6" s="326"/>
      <c r="F6" s="52" t="s">
        <v>1166</v>
      </c>
      <c r="G6" s="181"/>
      <c r="H6" s="57" t="s">
        <v>1167</v>
      </c>
      <c r="I6" s="57">
        <v>288</v>
      </c>
      <c r="J6" s="172">
        <f>ROUND(J5*270/1000,0)</f>
        <v>318</v>
      </c>
      <c r="K6" s="328"/>
      <c r="M6" s="182"/>
    </row>
    <row r="7" spans="1:13" ht="25.5" customHeight="1" x14ac:dyDescent="0.15">
      <c r="A7" s="79" t="s">
        <v>707</v>
      </c>
      <c r="B7" s="79">
        <v>4002</v>
      </c>
      <c r="C7" s="61" t="s">
        <v>783</v>
      </c>
      <c r="D7" s="326"/>
      <c r="E7" s="326"/>
      <c r="F7" s="52" t="s">
        <v>780</v>
      </c>
      <c r="G7" s="181"/>
      <c r="H7" s="57" t="s">
        <v>781</v>
      </c>
      <c r="I7" s="57" t="s">
        <v>782</v>
      </c>
      <c r="J7" s="172">
        <f>ROUND(J5*287/1000,0)</f>
        <v>338</v>
      </c>
      <c r="K7" s="328"/>
      <c r="M7" s="182"/>
    </row>
    <row r="8" spans="1:13" ht="25.5" customHeight="1" x14ac:dyDescent="0.15">
      <c r="A8" s="79" t="s">
        <v>707</v>
      </c>
      <c r="B8" s="79">
        <v>2003</v>
      </c>
      <c r="C8" s="61" t="s">
        <v>1168</v>
      </c>
      <c r="D8" s="326"/>
      <c r="E8" s="326"/>
      <c r="F8" s="52" t="s">
        <v>1169</v>
      </c>
      <c r="G8" s="181"/>
      <c r="H8" s="57" t="s">
        <v>1170</v>
      </c>
      <c r="I8" s="57">
        <v>263</v>
      </c>
      <c r="J8" s="172">
        <f>ROUND(J5*249/1000,0)</f>
        <v>293</v>
      </c>
      <c r="K8" s="328"/>
      <c r="M8" s="182"/>
    </row>
    <row r="9" spans="1:13" ht="25.5" customHeight="1" x14ac:dyDescent="0.15">
      <c r="A9" s="79" t="s">
        <v>707</v>
      </c>
      <c r="B9" s="79">
        <v>4003</v>
      </c>
      <c r="C9" s="61" t="s">
        <v>784</v>
      </c>
      <c r="D9" s="326"/>
      <c r="E9" s="326"/>
      <c r="F9" s="52" t="s">
        <v>749</v>
      </c>
      <c r="G9" s="181"/>
      <c r="H9" s="57" t="s">
        <v>785</v>
      </c>
      <c r="I9" s="57" t="s">
        <v>782</v>
      </c>
      <c r="J9" s="172">
        <f>ROUND(J5*266/1000,0)</f>
        <v>313</v>
      </c>
      <c r="K9" s="328"/>
      <c r="M9" s="182"/>
    </row>
    <row r="10" spans="1:13" ht="25.5" customHeight="1" x14ac:dyDescent="0.15">
      <c r="A10" s="79" t="s">
        <v>707</v>
      </c>
      <c r="B10" s="79">
        <v>2004</v>
      </c>
      <c r="C10" s="61" t="s">
        <v>532</v>
      </c>
      <c r="D10" s="326"/>
      <c r="E10" s="326"/>
      <c r="F10" s="52" t="s">
        <v>1171</v>
      </c>
      <c r="G10" s="181"/>
      <c r="H10" s="57" t="s">
        <v>1172</v>
      </c>
      <c r="I10" s="57">
        <v>214</v>
      </c>
      <c r="J10" s="172">
        <f>ROUND(J5*207/1000,0)</f>
        <v>243</v>
      </c>
      <c r="K10" s="328"/>
      <c r="M10" s="182"/>
    </row>
    <row r="11" spans="1:13" ht="25.5" customHeight="1" x14ac:dyDescent="0.15">
      <c r="A11" s="79" t="s">
        <v>707</v>
      </c>
      <c r="B11" s="79">
        <v>7000</v>
      </c>
      <c r="C11" s="61" t="s">
        <v>497</v>
      </c>
      <c r="D11" s="326"/>
      <c r="E11" s="326"/>
      <c r="F11" s="52" t="s">
        <v>1173</v>
      </c>
      <c r="G11" s="181"/>
      <c r="H11" s="57" t="s">
        <v>1174</v>
      </c>
      <c r="I11" s="57">
        <v>171</v>
      </c>
      <c r="J11" s="172">
        <f>ROUND($J5*170/1000,0)</f>
        <v>200</v>
      </c>
      <c r="K11" s="328"/>
      <c r="M11" s="182"/>
    </row>
    <row r="12" spans="1:13" ht="25.5" customHeight="1" x14ac:dyDescent="0.15">
      <c r="A12" s="79" t="s">
        <v>707</v>
      </c>
      <c r="B12" s="79">
        <v>8201</v>
      </c>
      <c r="C12" s="61" t="s">
        <v>533</v>
      </c>
      <c r="D12" s="326"/>
      <c r="E12" s="326"/>
      <c r="F12" s="52" t="s">
        <v>293</v>
      </c>
      <c r="G12" s="183"/>
      <c r="H12" s="184" t="s">
        <v>292</v>
      </c>
      <c r="I12" s="184">
        <v>-12</v>
      </c>
      <c r="J12" s="172">
        <v>-12</v>
      </c>
      <c r="K12" s="328"/>
      <c r="M12" s="182"/>
    </row>
    <row r="13" spans="1:13" ht="25.5" customHeight="1" x14ac:dyDescent="0.15">
      <c r="A13" s="79" t="s">
        <v>707</v>
      </c>
      <c r="B13" s="79">
        <v>9201</v>
      </c>
      <c r="C13" s="61" t="s">
        <v>708</v>
      </c>
      <c r="D13" s="326"/>
      <c r="E13" s="326"/>
      <c r="F13" s="52" t="s">
        <v>709</v>
      </c>
      <c r="G13" s="183"/>
      <c r="H13" s="184" t="s">
        <v>710</v>
      </c>
      <c r="I13" s="184">
        <v>-12</v>
      </c>
      <c r="J13" s="172">
        <v>-12</v>
      </c>
      <c r="K13" s="329"/>
      <c r="M13" s="182"/>
    </row>
    <row r="14" spans="1:13" ht="25.5" customHeight="1" x14ac:dyDescent="0.15">
      <c r="A14" s="79" t="s">
        <v>707</v>
      </c>
      <c r="B14" s="79">
        <v>2201</v>
      </c>
      <c r="C14" s="61" t="s">
        <v>515</v>
      </c>
      <c r="D14" s="326"/>
      <c r="E14" s="326" t="s">
        <v>270</v>
      </c>
      <c r="F14" s="179"/>
      <c r="G14" s="180"/>
      <c r="H14" s="57"/>
      <c r="I14" s="57">
        <v>39</v>
      </c>
      <c r="J14" s="172">
        <v>39</v>
      </c>
      <c r="K14" s="327" t="s">
        <v>10</v>
      </c>
      <c r="M14" s="182"/>
    </row>
    <row r="15" spans="1:13" ht="25.5" customHeight="1" x14ac:dyDescent="0.15">
      <c r="A15" s="79" t="s">
        <v>707</v>
      </c>
      <c r="B15" s="79">
        <v>2202</v>
      </c>
      <c r="C15" s="61" t="s">
        <v>1175</v>
      </c>
      <c r="D15" s="326"/>
      <c r="E15" s="326"/>
      <c r="F15" s="52" t="s">
        <v>1166</v>
      </c>
      <c r="G15" s="181"/>
      <c r="H15" s="57" t="s">
        <v>1167</v>
      </c>
      <c r="I15" s="57">
        <v>10</v>
      </c>
      <c r="J15" s="172">
        <f>ROUND(J14*270/1000,0)</f>
        <v>11</v>
      </c>
      <c r="K15" s="328"/>
      <c r="M15" s="182"/>
    </row>
    <row r="16" spans="1:13" ht="25.5" customHeight="1" x14ac:dyDescent="0.15">
      <c r="A16" s="79" t="s">
        <v>707</v>
      </c>
      <c r="B16" s="79">
        <v>4202</v>
      </c>
      <c r="C16" s="61" t="s">
        <v>786</v>
      </c>
      <c r="D16" s="326"/>
      <c r="E16" s="326"/>
      <c r="F16" s="52" t="s">
        <v>780</v>
      </c>
      <c r="G16" s="181"/>
      <c r="H16" s="57" t="s">
        <v>781</v>
      </c>
      <c r="I16" s="57" t="s">
        <v>782</v>
      </c>
      <c r="J16" s="172">
        <f>ROUND(J14*287/1000,0)</f>
        <v>11</v>
      </c>
      <c r="K16" s="328"/>
      <c r="M16" s="182"/>
    </row>
    <row r="17" spans="1:13" ht="25.5" customHeight="1" x14ac:dyDescent="0.15">
      <c r="A17" s="79" t="s">
        <v>707</v>
      </c>
      <c r="B17" s="79">
        <v>2203</v>
      </c>
      <c r="C17" s="61" t="s">
        <v>1176</v>
      </c>
      <c r="D17" s="326"/>
      <c r="E17" s="326"/>
      <c r="F17" s="52" t="s">
        <v>1169</v>
      </c>
      <c r="G17" s="181"/>
      <c r="H17" s="57" t="s">
        <v>1170</v>
      </c>
      <c r="I17" s="57">
        <v>9</v>
      </c>
      <c r="J17" s="172">
        <f>ROUND(J14*249/1000,0)</f>
        <v>10</v>
      </c>
      <c r="K17" s="328"/>
      <c r="M17" s="182"/>
    </row>
    <row r="18" spans="1:13" ht="25.5" customHeight="1" x14ac:dyDescent="0.15">
      <c r="A18" s="79" t="s">
        <v>707</v>
      </c>
      <c r="B18" s="79">
        <v>4203</v>
      </c>
      <c r="C18" s="61" t="s">
        <v>787</v>
      </c>
      <c r="D18" s="326"/>
      <c r="E18" s="326"/>
      <c r="F18" s="52" t="s">
        <v>749</v>
      </c>
      <c r="G18" s="181"/>
      <c r="H18" s="57" t="s">
        <v>785</v>
      </c>
      <c r="I18" s="57" t="s">
        <v>782</v>
      </c>
      <c r="J18" s="172">
        <f>ROUND(J14*266/1000,0)</f>
        <v>10</v>
      </c>
      <c r="K18" s="328"/>
      <c r="M18" s="182"/>
    </row>
    <row r="19" spans="1:13" ht="25.5" customHeight="1" x14ac:dyDescent="0.15">
      <c r="A19" s="79" t="s">
        <v>707</v>
      </c>
      <c r="B19" s="79">
        <v>2204</v>
      </c>
      <c r="C19" s="61" t="s">
        <v>534</v>
      </c>
      <c r="D19" s="326"/>
      <c r="E19" s="326"/>
      <c r="F19" s="52" t="s">
        <v>1171</v>
      </c>
      <c r="G19" s="181"/>
      <c r="H19" s="57" t="s">
        <v>1172</v>
      </c>
      <c r="I19" s="57">
        <v>7</v>
      </c>
      <c r="J19" s="172">
        <f>ROUND(J14*207/1000,0)</f>
        <v>8</v>
      </c>
      <c r="K19" s="328"/>
      <c r="M19" s="182"/>
    </row>
    <row r="20" spans="1:13" ht="25.5" customHeight="1" x14ac:dyDescent="0.15">
      <c r="A20" s="79" t="s">
        <v>707</v>
      </c>
      <c r="B20" s="79">
        <v>7100</v>
      </c>
      <c r="C20" s="61" t="s">
        <v>496</v>
      </c>
      <c r="D20" s="326"/>
      <c r="E20" s="326"/>
      <c r="F20" s="52" t="s">
        <v>1173</v>
      </c>
      <c r="G20" s="181"/>
      <c r="H20" s="57" t="s">
        <v>1174</v>
      </c>
      <c r="I20" s="57">
        <v>6</v>
      </c>
      <c r="J20" s="172">
        <f>ROUND($J14*170/1000,0)</f>
        <v>7</v>
      </c>
      <c r="K20" s="328"/>
      <c r="M20" s="182"/>
    </row>
    <row r="21" spans="1:13" ht="25.5" customHeight="1" x14ac:dyDescent="0.15">
      <c r="A21" s="79" t="s">
        <v>707</v>
      </c>
      <c r="B21" s="79">
        <v>8200</v>
      </c>
      <c r="C21" s="61" t="s">
        <v>535</v>
      </c>
      <c r="D21" s="326"/>
      <c r="E21" s="326"/>
      <c r="F21" s="52" t="s">
        <v>293</v>
      </c>
      <c r="G21" s="181"/>
      <c r="H21" s="57" t="s">
        <v>300</v>
      </c>
      <c r="I21" s="57">
        <v>-1</v>
      </c>
      <c r="J21" s="172">
        <v>-1</v>
      </c>
      <c r="K21" s="328"/>
      <c r="M21" s="182"/>
    </row>
    <row r="22" spans="1:13" ht="25.5" customHeight="1" x14ac:dyDescent="0.15">
      <c r="A22" s="79" t="s">
        <v>707</v>
      </c>
      <c r="B22" s="79">
        <v>9200</v>
      </c>
      <c r="C22" s="61" t="s">
        <v>711</v>
      </c>
      <c r="D22" s="326"/>
      <c r="E22" s="326"/>
      <c r="F22" s="52" t="s">
        <v>709</v>
      </c>
      <c r="G22" s="183"/>
      <c r="H22" s="184" t="s">
        <v>712</v>
      </c>
      <c r="I22" s="184">
        <v>-1</v>
      </c>
      <c r="J22" s="172">
        <v>-1</v>
      </c>
      <c r="K22" s="329"/>
      <c r="M22" s="182"/>
    </row>
    <row r="23" spans="1:13" ht="25.5" customHeight="1" x14ac:dyDescent="0.15">
      <c r="A23" s="79" t="s">
        <v>707</v>
      </c>
      <c r="B23" s="79">
        <v>2021</v>
      </c>
      <c r="C23" s="61" t="s">
        <v>516</v>
      </c>
      <c r="D23" s="326"/>
      <c r="E23" s="343" t="s">
        <v>271</v>
      </c>
      <c r="F23" s="179"/>
      <c r="G23" s="180"/>
      <c r="H23" s="57"/>
      <c r="I23" s="57">
        <v>2349</v>
      </c>
      <c r="J23" s="172">
        <v>2349</v>
      </c>
      <c r="K23" s="327" t="s">
        <v>9</v>
      </c>
    </row>
    <row r="24" spans="1:13" ht="25.5" customHeight="1" x14ac:dyDescent="0.15">
      <c r="A24" s="79" t="s">
        <v>707</v>
      </c>
      <c r="B24" s="79">
        <v>2022</v>
      </c>
      <c r="C24" s="61" t="s">
        <v>1177</v>
      </c>
      <c r="D24" s="326"/>
      <c r="E24" s="343"/>
      <c r="F24" s="52" t="s">
        <v>1166</v>
      </c>
      <c r="G24" s="181"/>
      <c r="H24" s="57" t="s">
        <v>1167</v>
      </c>
      <c r="I24" s="57">
        <v>576</v>
      </c>
      <c r="J24" s="172">
        <f>ROUND(J23*270/1000,0)</f>
        <v>634</v>
      </c>
      <c r="K24" s="328"/>
    </row>
    <row r="25" spans="1:13" ht="25.5" customHeight="1" x14ac:dyDescent="0.15">
      <c r="A25" s="79" t="s">
        <v>707</v>
      </c>
      <c r="B25" s="79">
        <v>4022</v>
      </c>
      <c r="C25" s="61" t="s">
        <v>788</v>
      </c>
      <c r="D25" s="326"/>
      <c r="E25" s="343"/>
      <c r="F25" s="52" t="s">
        <v>780</v>
      </c>
      <c r="G25" s="181"/>
      <c r="H25" s="57" t="s">
        <v>781</v>
      </c>
      <c r="I25" s="57" t="s">
        <v>782</v>
      </c>
      <c r="J25" s="172">
        <f>ROUND(J23*287/1000,0)</f>
        <v>674</v>
      </c>
      <c r="K25" s="328"/>
    </row>
    <row r="26" spans="1:13" ht="25.5" customHeight="1" x14ac:dyDescent="0.15">
      <c r="A26" s="79" t="s">
        <v>707</v>
      </c>
      <c r="B26" s="79">
        <v>2023</v>
      </c>
      <c r="C26" s="61" t="s">
        <v>1178</v>
      </c>
      <c r="D26" s="326"/>
      <c r="E26" s="343"/>
      <c r="F26" s="52" t="s">
        <v>1169</v>
      </c>
      <c r="G26" s="181"/>
      <c r="H26" s="57" t="s">
        <v>1170</v>
      </c>
      <c r="I26" s="57">
        <v>526</v>
      </c>
      <c r="J26" s="172">
        <f>ROUND(J23*249/1000,0)</f>
        <v>585</v>
      </c>
      <c r="K26" s="328"/>
    </row>
    <row r="27" spans="1:13" ht="25.5" customHeight="1" x14ac:dyDescent="0.15">
      <c r="A27" s="79" t="s">
        <v>707</v>
      </c>
      <c r="B27" s="79">
        <v>4023</v>
      </c>
      <c r="C27" s="61" t="s">
        <v>789</v>
      </c>
      <c r="D27" s="326"/>
      <c r="E27" s="343"/>
      <c r="F27" s="52" t="s">
        <v>749</v>
      </c>
      <c r="G27" s="181"/>
      <c r="H27" s="57" t="s">
        <v>785</v>
      </c>
      <c r="I27" s="57" t="s">
        <v>782</v>
      </c>
      <c r="J27" s="172">
        <f>ROUND(J23*266/1000,0)</f>
        <v>625</v>
      </c>
      <c r="K27" s="328"/>
    </row>
    <row r="28" spans="1:13" ht="25.5" customHeight="1" x14ac:dyDescent="0.15">
      <c r="A28" s="79" t="s">
        <v>707</v>
      </c>
      <c r="B28" s="79">
        <v>2024</v>
      </c>
      <c r="C28" s="61" t="s">
        <v>536</v>
      </c>
      <c r="D28" s="326"/>
      <c r="E28" s="343"/>
      <c r="F28" s="52" t="s">
        <v>1171</v>
      </c>
      <c r="G28" s="181"/>
      <c r="H28" s="57" t="s">
        <v>1172</v>
      </c>
      <c r="I28" s="57">
        <v>428</v>
      </c>
      <c r="J28" s="172">
        <f>ROUND(J23*207/1000,0)</f>
        <v>486</v>
      </c>
      <c r="K28" s="328"/>
    </row>
    <row r="29" spans="1:13" ht="25.5" customHeight="1" x14ac:dyDescent="0.15">
      <c r="A29" s="79" t="s">
        <v>707</v>
      </c>
      <c r="B29" s="79">
        <v>7020</v>
      </c>
      <c r="C29" s="61" t="s">
        <v>495</v>
      </c>
      <c r="D29" s="326"/>
      <c r="E29" s="343"/>
      <c r="F29" s="52" t="s">
        <v>1173</v>
      </c>
      <c r="G29" s="181"/>
      <c r="H29" s="57" t="s">
        <v>1174</v>
      </c>
      <c r="I29" s="57">
        <v>341</v>
      </c>
      <c r="J29" s="172">
        <f>ROUND($J23*170/1000,0)</f>
        <v>399</v>
      </c>
      <c r="K29" s="328"/>
    </row>
    <row r="30" spans="1:13" ht="25.5" customHeight="1" x14ac:dyDescent="0.15">
      <c r="A30" s="79" t="s">
        <v>707</v>
      </c>
      <c r="B30" s="79">
        <v>8202</v>
      </c>
      <c r="C30" s="61" t="s">
        <v>537</v>
      </c>
      <c r="D30" s="326"/>
      <c r="E30" s="343"/>
      <c r="F30" s="52" t="s">
        <v>293</v>
      </c>
      <c r="G30" s="181"/>
      <c r="H30" s="57" t="s">
        <v>302</v>
      </c>
      <c r="I30" s="57">
        <v>-23</v>
      </c>
      <c r="J30" s="172">
        <v>-23</v>
      </c>
      <c r="K30" s="328"/>
    </row>
    <row r="31" spans="1:13" ht="25.5" customHeight="1" x14ac:dyDescent="0.15">
      <c r="A31" s="79" t="s">
        <v>707</v>
      </c>
      <c r="B31" s="79">
        <v>9202</v>
      </c>
      <c r="C31" s="61" t="s">
        <v>714</v>
      </c>
      <c r="D31" s="326"/>
      <c r="E31" s="343"/>
      <c r="F31" s="52" t="s">
        <v>709</v>
      </c>
      <c r="G31" s="183"/>
      <c r="H31" s="184" t="s">
        <v>713</v>
      </c>
      <c r="I31" s="184">
        <v>-23</v>
      </c>
      <c r="J31" s="172">
        <v>-23</v>
      </c>
      <c r="K31" s="329"/>
    </row>
    <row r="32" spans="1:13" ht="25.5" customHeight="1" x14ac:dyDescent="0.15">
      <c r="A32" s="79" t="s">
        <v>707</v>
      </c>
      <c r="B32" s="78">
        <v>2220</v>
      </c>
      <c r="C32" s="61" t="s">
        <v>517</v>
      </c>
      <c r="D32" s="326"/>
      <c r="E32" s="326" t="s">
        <v>272</v>
      </c>
      <c r="F32" s="179"/>
      <c r="G32" s="180"/>
      <c r="H32" s="57"/>
      <c r="I32" s="57">
        <v>77</v>
      </c>
      <c r="J32" s="172">
        <v>77</v>
      </c>
      <c r="K32" s="327" t="s">
        <v>10</v>
      </c>
      <c r="M32" s="182"/>
    </row>
    <row r="33" spans="1:13" ht="25.5" customHeight="1" x14ac:dyDescent="0.15">
      <c r="A33" s="79" t="s">
        <v>707</v>
      </c>
      <c r="B33" s="79">
        <v>2222</v>
      </c>
      <c r="C33" s="61" t="s">
        <v>1179</v>
      </c>
      <c r="D33" s="326"/>
      <c r="E33" s="326"/>
      <c r="F33" s="52" t="s">
        <v>1166</v>
      </c>
      <c r="G33" s="181"/>
      <c r="H33" s="57" t="s">
        <v>1167</v>
      </c>
      <c r="I33" s="57">
        <v>19</v>
      </c>
      <c r="J33" s="172">
        <f>ROUND(J32*270/1000,0)</f>
        <v>21</v>
      </c>
      <c r="K33" s="328"/>
      <c r="M33" s="182"/>
    </row>
    <row r="34" spans="1:13" ht="25.5" customHeight="1" x14ac:dyDescent="0.15">
      <c r="A34" s="79" t="s">
        <v>707</v>
      </c>
      <c r="B34" s="79">
        <v>4222</v>
      </c>
      <c r="C34" s="61" t="s">
        <v>790</v>
      </c>
      <c r="D34" s="326"/>
      <c r="E34" s="326"/>
      <c r="F34" s="52" t="s">
        <v>780</v>
      </c>
      <c r="G34" s="181"/>
      <c r="H34" s="57" t="s">
        <v>781</v>
      </c>
      <c r="I34" s="57" t="s">
        <v>782</v>
      </c>
      <c r="J34" s="172">
        <f>ROUND(J32*287/1000,0)</f>
        <v>22</v>
      </c>
      <c r="K34" s="328"/>
      <c r="M34" s="182"/>
    </row>
    <row r="35" spans="1:13" ht="25.5" customHeight="1" x14ac:dyDescent="0.15">
      <c r="A35" s="79" t="s">
        <v>707</v>
      </c>
      <c r="B35" s="79">
        <v>2223</v>
      </c>
      <c r="C35" s="61" t="s">
        <v>1180</v>
      </c>
      <c r="D35" s="326"/>
      <c r="E35" s="326"/>
      <c r="F35" s="52" t="s">
        <v>1169</v>
      </c>
      <c r="G35" s="181"/>
      <c r="H35" s="57" t="s">
        <v>1170</v>
      </c>
      <c r="I35" s="57">
        <v>17</v>
      </c>
      <c r="J35" s="172">
        <f>ROUND(J32*249/1000,0)</f>
        <v>19</v>
      </c>
      <c r="K35" s="328"/>
      <c r="M35" s="182"/>
    </row>
    <row r="36" spans="1:13" ht="25.5" customHeight="1" x14ac:dyDescent="0.15">
      <c r="A36" s="79" t="s">
        <v>707</v>
      </c>
      <c r="B36" s="79">
        <v>4223</v>
      </c>
      <c r="C36" s="61" t="s">
        <v>791</v>
      </c>
      <c r="D36" s="326"/>
      <c r="E36" s="326"/>
      <c r="F36" s="52" t="s">
        <v>749</v>
      </c>
      <c r="G36" s="181"/>
      <c r="H36" s="57" t="s">
        <v>785</v>
      </c>
      <c r="I36" s="57" t="s">
        <v>782</v>
      </c>
      <c r="J36" s="172">
        <f>ROUND(J32*266/1000,0)</f>
        <v>20</v>
      </c>
      <c r="K36" s="328"/>
      <c r="M36" s="182"/>
    </row>
    <row r="37" spans="1:13" ht="25.5" customHeight="1" x14ac:dyDescent="0.15">
      <c r="A37" s="79" t="s">
        <v>707</v>
      </c>
      <c r="B37" s="79">
        <v>2224</v>
      </c>
      <c r="C37" s="61" t="s">
        <v>538</v>
      </c>
      <c r="D37" s="326"/>
      <c r="E37" s="326"/>
      <c r="F37" s="52" t="s">
        <v>1171</v>
      </c>
      <c r="G37" s="181"/>
      <c r="H37" s="57" t="s">
        <v>1172</v>
      </c>
      <c r="I37" s="57">
        <v>14</v>
      </c>
      <c r="J37" s="172">
        <f>ROUND(J32*207/1000,0)</f>
        <v>16</v>
      </c>
      <c r="K37" s="328"/>
      <c r="M37" s="182"/>
    </row>
    <row r="38" spans="1:13" ht="25.5" customHeight="1" x14ac:dyDescent="0.15">
      <c r="A38" s="79" t="s">
        <v>707</v>
      </c>
      <c r="B38" s="79">
        <v>7120</v>
      </c>
      <c r="C38" s="61" t="s">
        <v>494</v>
      </c>
      <c r="D38" s="326"/>
      <c r="E38" s="326"/>
      <c r="F38" s="52" t="s">
        <v>1173</v>
      </c>
      <c r="G38" s="181"/>
      <c r="H38" s="57" t="s">
        <v>1174</v>
      </c>
      <c r="I38" s="57">
        <v>11</v>
      </c>
      <c r="J38" s="172">
        <f>ROUND($J32*170/1000,0)</f>
        <v>13</v>
      </c>
      <c r="K38" s="328"/>
      <c r="M38" s="182"/>
    </row>
    <row r="39" spans="1:13" ht="25.5" customHeight="1" x14ac:dyDescent="0.15">
      <c r="A39" s="79" t="s">
        <v>707</v>
      </c>
      <c r="B39" s="79">
        <v>8203</v>
      </c>
      <c r="C39" s="61" t="s">
        <v>539</v>
      </c>
      <c r="D39" s="326"/>
      <c r="E39" s="326"/>
      <c r="F39" s="52" t="s">
        <v>293</v>
      </c>
      <c r="G39" s="181"/>
      <c r="H39" s="57" t="s">
        <v>300</v>
      </c>
      <c r="I39" s="57">
        <v>-1</v>
      </c>
      <c r="J39" s="172">
        <v>-1</v>
      </c>
      <c r="K39" s="328"/>
      <c r="M39" s="182"/>
    </row>
    <row r="40" spans="1:13" ht="25.5" customHeight="1" x14ac:dyDescent="0.15">
      <c r="A40" s="79" t="s">
        <v>707</v>
      </c>
      <c r="B40" s="79">
        <v>9203</v>
      </c>
      <c r="C40" s="61" t="s">
        <v>715</v>
      </c>
      <c r="D40" s="326"/>
      <c r="E40" s="326"/>
      <c r="F40" s="52" t="s">
        <v>709</v>
      </c>
      <c r="G40" s="183"/>
      <c r="H40" s="184" t="s">
        <v>712</v>
      </c>
      <c r="I40" s="184">
        <v>-1</v>
      </c>
      <c r="J40" s="172">
        <v>-1</v>
      </c>
      <c r="K40" s="329"/>
      <c r="M40" s="182"/>
    </row>
    <row r="41" spans="1:13" ht="25.5" customHeight="1" x14ac:dyDescent="0.15">
      <c r="A41" s="79" t="s">
        <v>707</v>
      </c>
      <c r="B41" s="79">
        <v>2041</v>
      </c>
      <c r="C41" s="61" t="s">
        <v>518</v>
      </c>
      <c r="D41" s="326"/>
      <c r="E41" s="326" t="s">
        <v>273</v>
      </c>
      <c r="F41" s="179"/>
      <c r="G41" s="180"/>
      <c r="H41" s="57"/>
      <c r="I41" s="57">
        <v>3727</v>
      </c>
      <c r="J41" s="172">
        <v>3727</v>
      </c>
      <c r="K41" s="327" t="s">
        <v>9</v>
      </c>
    </row>
    <row r="42" spans="1:13" ht="25.5" customHeight="1" x14ac:dyDescent="0.15">
      <c r="A42" s="79" t="s">
        <v>707</v>
      </c>
      <c r="B42" s="79">
        <v>2042</v>
      </c>
      <c r="C42" s="61" t="s">
        <v>1181</v>
      </c>
      <c r="D42" s="326"/>
      <c r="E42" s="326"/>
      <c r="F42" s="52" t="s">
        <v>1166</v>
      </c>
      <c r="G42" s="181"/>
      <c r="H42" s="57" t="s">
        <v>1167</v>
      </c>
      <c r="I42" s="57">
        <v>913</v>
      </c>
      <c r="J42" s="172">
        <f>ROUND(J41*270/1000,0)</f>
        <v>1006</v>
      </c>
      <c r="K42" s="328"/>
    </row>
    <row r="43" spans="1:13" ht="25.5" customHeight="1" x14ac:dyDescent="0.15">
      <c r="A43" s="79" t="s">
        <v>707</v>
      </c>
      <c r="B43" s="79">
        <v>4042</v>
      </c>
      <c r="C43" s="61" t="s">
        <v>792</v>
      </c>
      <c r="D43" s="326"/>
      <c r="E43" s="326"/>
      <c r="F43" s="52" t="s">
        <v>780</v>
      </c>
      <c r="G43" s="181"/>
      <c r="H43" s="57" t="s">
        <v>781</v>
      </c>
      <c r="I43" s="57" t="s">
        <v>782</v>
      </c>
      <c r="J43" s="172">
        <f>ROUND(J41*287/1000,0)</f>
        <v>1070</v>
      </c>
      <c r="K43" s="328"/>
    </row>
    <row r="44" spans="1:13" ht="25.5" customHeight="1" x14ac:dyDescent="0.15">
      <c r="A44" s="79" t="s">
        <v>707</v>
      </c>
      <c r="B44" s="79">
        <v>2043</v>
      </c>
      <c r="C44" s="61" t="s">
        <v>1182</v>
      </c>
      <c r="D44" s="326"/>
      <c r="E44" s="326"/>
      <c r="F44" s="52" t="s">
        <v>1169</v>
      </c>
      <c r="G44" s="181"/>
      <c r="H44" s="57" t="s">
        <v>1170</v>
      </c>
      <c r="I44" s="57">
        <v>835</v>
      </c>
      <c r="J44" s="172">
        <f>ROUND(J41*249/1000,0)</f>
        <v>928</v>
      </c>
      <c r="K44" s="328"/>
    </row>
    <row r="45" spans="1:13" ht="25.5" customHeight="1" x14ac:dyDescent="0.15">
      <c r="A45" s="79" t="s">
        <v>707</v>
      </c>
      <c r="B45" s="79">
        <v>4043</v>
      </c>
      <c r="C45" s="61" t="s">
        <v>793</v>
      </c>
      <c r="D45" s="326"/>
      <c r="E45" s="326"/>
      <c r="F45" s="52" t="s">
        <v>749</v>
      </c>
      <c r="G45" s="181"/>
      <c r="H45" s="57" t="s">
        <v>785</v>
      </c>
      <c r="I45" s="57" t="s">
        <v>782</v>
      </c>
      <c r="J45" s="172">
        <f>ROUND(J41*266/1000,0)</f>
        <v>991</v>
      </c>
      <c r="K45" s="328"/>
    </row>
    <row r="46" spans="1:13" ht="25.5" customHeight="1" x14ac:dyDescent="0.15">
      <c r="A46" s="79" t="s">
        <v>707</v>
      </c>
      <c r="B46" s="79">
        <v>2044</v>
      </c>
      <c r="C46" s="61" t="s">
        <v>540</v>
      </c>
      <c r="D46" s="326"/>
      <c r="E46" s="326"/>
      <c r="F46" s="52" t="s">
        <v>1171</v>
      </c>
      <c r="G46" s="181"/>
      <c r="H46" s="57" t="s">
        <v>1172</v>
      </c>
      <c r="I46" s="57">
        <v>678</v>
      </c>
      <c r="J46" s="172">
        <f>ROUND(J41*207/1000,0)</f>
        <v>771</v>
      </c>
      <c r="K46" s="328"/>
    </row>
    <row r="47" spans="1:13" ht="25.5" customHeight="1" x14ac:dyDescent="0.15">
      <c r="A47" s="79" t="s">
        <v>707</v>
      </c>
      <c r="B47" s="79">
        <v>7040</v>
      </c>
      <c r="C47" s="61" t="s">
        <v>493</v>
      </c>
      <c r="D47" s="326"/>
      <c r="E47" s="326"/>
      <c r="F47" s="52" t="s">
        <v>1173</v>
      </c>
      <c r="G47" s="181"/>
      <c r="H47" s="57" t="s">
        <v>1174</v>
      </c>
      <c r="I47" s="57">
        <v>540</v>
      </c>
      <c r="J47" s="172">
        <f>ROUND($J41*170/1000,0)</f>
        <v>634</v>
      </c>
      <c r="K47" s="328"/>
    </row>
    <row r="48" spans="1:13" ht="25.5" customHeight="1" x14ac:dyDescent="0.15">
      <c r="A48" s="79" t="s">
        <v>707</v>
      </c>
      <c r="B48" s="79">
        <v>8204</v>
      </c>
      <c r="C48" s="61" t="s">
        <v>541</v>
      </c>
      <c r="D48" s="326"/>
      <c r="E48" s="326"/>
      <c r="F48" s="52" t="s">
        <v>293</v>
      </c>
      <c r="G48" s="181"/>
      <c r="H48" s="57" t="s">
        <v>306</v>
      </c>
      <c r="I48" s="57">
        <v>-37</v>
      </c>
      <c r="J48" s="172">
        <v>-37</v>
      </c>
      <c r="K48" s="328"/>
    </row>
    <row r="49" spans="1:13" ht="25.5" customHeight="1" x14ac:dyDescent="0.15">
      <c r="A49" s="79" t="s">
        <v>707</v>
      </c>
      <c r="B49" s="79">
        <v>9204</v>
      </c>
      <c r="C49" s="61" t="s">
        <v>716</v>
      </c>
      <c r="D49" s="326"/>
      <c r="E49" s="326"/>
      <c r="F49" s="52" t="s">
        <v>709</v>
      </c>
      <c r="G49" s="183"/>
      <c r="H49" s="184" t="s">
        <v>717</v>
      </c>
      <c r="I49" s="184">
        <v>-37</v>
      </c>
      <c r="J49" s="172">
        <v>-37</v>
      </c>
      <c r="K49" s="329"/>
    </row>
    <row r="50" spans="1:13" ht="25.5" customHeight="1" x14ac:dyDescent="0.15">
      <c r="A50" s="79" t="s">
        <v>707</v>
      </c>
      <c r="B50" s="79">
        <v>2241</v>
      </c>
      <c r="C50" s="61" t="s">
        <v>519</v>
      </c>
      <c r="D50" s="326"/>
      <c r="E50" s="326" t="s">
        <v>274</v>
      </c>
      <c r="F50" s="179"/>
      <c r="G50" s="180"/>
      <c r="H50" s="57"/>
      <c r="I50" s="57">
        <v>123</v>
      </c>
      <c r="J50" s="172">
        <v>123</v>
      </c>
      <c r="K50" s="327" t="s">
        <v>10</v>
      </c>
      <c r="M50" s="182"/>
    </row>
    <row r="51" spans="1:13" ht="25.5" customHeight="1" x14ac:dyDescent="0.15">
      <c r="A51" s="79" t="s">
        <v>707</v>
      </c>
      <c r="B51" s="79">
        <v>2242</v>
      </c>
      <c r="C51" s="61" t="s">
        <v>1183</v>
      </c>
      <c r="D51" s="326"/>
      <c r="E51" s="326"/>
      <c r="F51" s="52" t="s">
        <v>1166</v>
      </c>
      <c r="G51" s="181"/>
      <c r="H51" s="57" t="s">
        <v>1167</v>
      </c>
      <c r="I51" s="57">
        <v>30</v>
      </c>
      <c r="J51" s="172">
        <f>ROUND(J50*270/1000,0)</f>
        <v>33</v>
      </c>
      <c r="K51" s="328"/>
      <c r="M51" s="182"/>
    </row>
    <row r="52" spans="1:13" ht="25.5" customHeight="1" x14ac:dyDescent="0.15">
      <c r="A52" s="79" t="s">
        <v>707</v>
      </c>
      <c r="B52" s="79">
        <v>4242</v>
      </c>
      <c r="C52" s="61" t="s">
        <v>794</v>
      </c>
      <c r="D52" s="326"/>
      <c r="E52" s="326"/>
      <c r="F52" s="52" t="s">
        <v>780</v>
      </c>
      <c r="G52" s="181"/>
      <c r="H52" s="57" t="s">
        <v>781</v>
      </c>
      <c r="I52" s="57" t="s">
        <v>782</v>
      </c>
      <c r="J52" s="172">
        <f>ROUND(J50*287/1000,0)</f>
        <v>35</v>
      </c>
      <c r="K52" s="328"/>
      <c r="M52" s="182"/>
    </row>
    <row r="53" spans="1:13" ht="25.5" customHeight="1" x14ac:dyDescent="0.15">
      <c r="A53" s="79" t="s">
        <v>707</v>
      </c>
      <c r="B53" s="79">
        <v>2243</v>
      </c>
      <c r="C53" s="61" t="s">
        <v>1184</v>
      </c>
      <c r="D53" s="326"/>
      <c r="E53" s="326"/>
      <c r="F53" s="52" t="s">
        <v>1169</v>
      </c>
      <c r="G53" s="181"/>
      <c r="H53" s="57" t="s">
        <v>1170</v>
      </c>
      <c r="I53" s="57">
        <v>28</v>
      </c>
      <c r="J53" s="172">
        <f>ROUND(J50*249/1000,0)</f>
        <v>31</v>
      </c>
      <c r="K53" s="328"/>
      <c r="M53" s="182"/>
    </row>
    <row r="54" spans="1:13" ht="25.5" customHeight="1" x14ac:dyDescent="0.15">
      <c r="A54" s="79" t="s">
        <v>707</v>
      </c>
      <c r="B54" s="79">
        <v>4243</v>
      </c>
      <c r="C54" s="61" t="s">
        <v>795</v>
      </c>
      <c r="D54" s="326"/>
      <c r="E54" s="326"/>
      <c r="F54" s="52" t="s">
        <v>749</v>
      </c>
      <c r="G54" s="181"/>
      <c r="H54" s="57" t="s">
        <v>785</v>
      </c>
      <c r="I54" s="57" t="s">
        <v>782</v>
      </c>
      <c r="J54" s="172">
        <f>ROUND(J50*266/1000,0)</f>
        <v>33</v>
      </c>
      <c r="K54" s="328"/>
      <c r="M54" s="182"/>
    </row>
    <row r="55" spans="1:13" ht="25.5" customHeight="1" x14ac:dyDescent="0.15">
      <c r="A55" s="79" t="s">
        <v>707</v>
      </c>
      <c r="B55" s="79">
        <v>2244</v>
      </c>
      <c r="C55" s="61" t="s">
        <v>542</v>
      </c>
      <c r="D55" s="326"/>
      <c r="E55" s="326"/>
      <c r="F55" s="52" t="s">
        <v>1171</v>
      </c>
      <c r="G55" s="181"/>
      <c r="H55" s="57" t="s">
        <v>1172</v>
      </c>
      <c r="I55" s="57">
        <v>22</v>
      </c>
      <c r="J55" s="172">
        <f>ROUND(J50*207/1000,0)</f>
        <v>25</v>
      </c>
      <c r="K55" s="328"/>
      <c r="M55" s="182"/>
    </row>
    <row r="56" spans="1:13" ht="25.5" customHeight="1" x14ac:dyDescent="0.15">
      <c r="A56" s="79" t="s">
        <v>707</v>
      </c>
      <c r="B56" s="79">
        <v>7140</v>
      </c>
      <c r="C56" s="61" t="s">
        <v>489</v>
      </c>
      <c r="D56" s="326"/>
      <c r="E56" s="326"/>
      <c r="F56" s="52" t="s">
        <v>1173</v>
      </c>
      <c r="G56" s="181"/>
      <c r="H56" s="57" t="s">
        <v>1174</v>
      </c>
      <c r="I56" s="57">
        <v>18</v>
      </c>
      <c r="J56" s="172">
        <f>ROUND($J50*170/1000,0)</f>
        <v>21</v>
      </c>
      <c r="K56" s="328"/>
      <c r="M56" s="182"/>
    </row>
    <row r="57" spans="1:13" ht="25.5" customHeight="1" x14ac:dyDescent="0.15">
      <c r="A57" s="79" t="s">
        <v>707</v>
      </c>
      <c r="B57" s="79">
        <v>8205</v>
      </c>
      <c r="C57" s="61" t="s">
        <v>543</v>
      </c>
      <c r="D57" s="326"/>
      <c r="E57" s="326"/>
      <c r="F57" s="52" t="s">
        <v>293</v>
      </c>
      <c r="G57" s="181"/>
      <c r="H57" s="57" t="s">
        <v>300</v>
      </c>
      <c r="I57" s="57">
        <v>-1</v>
      </c>
      <c r="J57" s="172">
        <v>-1</v>
      </c>
      <c r="K57" s="328"/>
      <c r="M57" s="182"/>
    </row>
    <row r="58" spans="1:13" ht="25.5" customHeight="1" x14ac:dyDescent="0.15">
      <c r="A58" s="79" t="s">
        <v>707</v>
      </c>
      <c r="B58" s="79">
        <v>9205</v>
      </c>
      <c r="C58" s="52" t="s">
        <v>718</v>
      </c>
      <c r="D58" s="326"/>
      <c r="E58" s="326"/>
      <c r="F58" s="52" t="s">
        <v>709</v>
      </c>
      <c r="G58" s="183"/>
      <c r="H58" s="184" t="s">
        <v>719</v>
      </c>
      <c r="I58" s="184">
        <v>-1</v>
      </c>
      <c r="J58" s="172">
        <v>-1</v>
      </c>
      <c r="K58" s="329"/>
      <c r="M58" s="182"/>
    </row>
    <row r="59" spans="1:13" ht="25.5" customHeight="1" x14ac:dyDescent="0.15">
      <c r="A59" s="79" t="s">
        <v>707</v>
      </c>
      <c r="B59" s="79">
        <v>2301</v>
      </c>
      <c r="C59" s="52" t="s">
        <v>145</v>
      </c>
      <c r="D59" s="346" t="s">
        <v>448</v>
      </c>
      <c r="E59" s="347"/>
      <c r="F59" s="52" t="s">
        <v>18</v>
      </c>
      <c r="G59" s="181"/>
      <c r="H59" s="185"/>
      <c r="I59" s="186">
        <v>200</v>
      </c>
      <c r="J59" s="172">
        <v>200</v>
      </c>
      <c r="K59" s="348" t="s">
        <v>165</v>
      </c>
      <c r="M59" s="182"/>
    </row>
    <row r="60" spans="1:13" ht="25.5" customHeight="1" x14ac:dyDescent="0.15">
      <c r="A60" s="79" t="s">
        <v>707</v>
      </c>
      <c r="B60" s="79">
        <v>2411</v>
      </c>
      <c r="C60" s="52" t="s">
        <v>154</v>
      </c>
      <c r="D60" s="326" t="s">
        <v>449</v>
      </c>
      <c r="E60" s="326"/>
      <c r="F60" s="52" t="s">
        <v>308</v>
      </c>
      <c r="G60" s="181"/>
      <c r="H60" s="185" t="s">
        <v>309</v>
      </c>
      <c r="I60" s="186">
        <v>100</v>
      </c>
      <c r="J60" s="172">
        <v>100</v>
      </c>
      <c r="K60" s="348"/>
    </row>
    <row r="61" spans="1:13" ht="25.5" customHeight="1" x14ac:dyDescent="0.15">
      <c r="A61" s="79" t="s">
        <v>707</v>
      </c>
      <c r="B61" s="79">
        <v>2421</v>
      </c>
      <c r="C61" s="187" t="s">
        <v>214</v>
      </c>
      <c r="D61" s="326"/>
      <c r="E61" s="326"/>
      <c r="F61" s="52" t="s">
        <v>159</v>
      </c>
      <c r="G61" s="181"/>
      <c r="H61" s="185" t="s">
        <v>310</v>
      </c>
      <c r="I61" s="186">
        <v>200</v>
      </c>
      <c r="J61" s="172">
        <v>200</v>
      </c>
      <c r="K61" s="348"/>
    </row>
    <row r="62" spans="1:13" ht="25.5" customHeight="1" x14ac:dyDescent="0.15">
      <c r="A62" s="79" t="s">
        <v>707</v>
      </c>
      <c r="B62" s="79">
        <v>6302</v>
      </c>
      <c r="C62" s="52" t="s">
        <v>312</v>
      </c>
      <c r="D62" s="326" t="s">
        <v>311</v>
      </c>
      <c r="E62" s="326"/>
      <c r="F62" s="52" t="s">
        <v>313</v>
      </c>
      <c r="G62" s="181"/>
      <c r="H62" s="185" t="s">
        <v>314</v>
      </c>
      <c r="I62" s="186">
        <v>50</v>
      </c>
      <c r="J62" s="172">
        <v>50</v>
      </c>
      <c r="K62" s="188" t="s">
        <v>490</v>
      </c>
    </row>
    <row r="63" spans="1:13" ht="25.5" customHeight="1" x14ac:dyDescent="0.15">
      <c r="A63" s="108"/>
      <c r="B63" s="108"/>
      <c r="C63" s="174"/>
      <c r="D63" s="189"/>
      <c r="E63" s="189"/>
      <c r="F63" s="190"/>
      <c r="G63" s="190"/>
      <c r="H63" s="191"/>
      <c r="I63" s="191"/>
      <c r="K63" s="192"/>
      <c r="M63" s="182"/>
    </row>
    <row r="64" spans="1:13" ht="30" customHeight="1" x14ac:dyDescent="0.15">
      <c r="A64" s="124" t="s">
        <v>298</v>
      </c>
      <c r="B64" s="108"/>
      <c r="C64" s="174"/>
      <c r="D64" s="189"/>
      <c r="E64" s="189"/>
      <c r="F64" s="190"/>
      <c r="G64" s="190"/>
      <c r="H64" s="191"/>
      <c r="I64" s="60"/>
      <c r="K64" s="192"/>
      <c r="M64" s="182"/>
    </row>
    <row r="65" spans="1:13" ht="30" customHeight="1" x14ac:dyDescent="0.15">
      <c r="A65" s="226" t="s">
        <v>2</v>
      </c>
      <c r="B65" s="226"/>
      <c r="C65" s="339" t="s">
        <v>3</v>
      </c>
      <c r="D65" s="339" t="s">
        <v>4</v>
      </c>
      <c r="E65" s="339"/>
      <c r="F65" s="339"/>
      <c r="G65" s="339"/>
      <c r="H65" s="339"/>
      <c r="I65" s="324" t="s">
        <v>455</v>
      </c>
      <c r="J65" s="324" t="s">
        <v>1164</v>
      </c>
      <c r="K65" s="339" t="s">
        <v>8</v>
      </c>
      <c r="M65" s="182"/>
    </row>
    <row r="66" spans="1:13" ht="25.5" customHeight="1" x14ac:dyDescent="0.15">
      <c r="A66" s="77" t="s">
        <v>0</v>
      </c>
      <c r="B66" s="77" t="s">
        <v>1</v>
      </c>
      <c r="C66" s="339"/>
      <c r="D66" s="339"/>
      <c r="E66" s="339"/>
      <c r="F66" s="339"/>
      <c r="G66" s="339"/>
      <c r="H66" s="339"/>
      <c r="I66" s="325"/>
      <c r="J66" s="325"/>
      <c r="K66" s="339"/>
      <c r="M66" s="182"/>
    </row>
    <row r="67" spans="1:13" ht="25.5" customHeight="1" x14ac:dyDescent="0.15">
      <c r="A67" s="340" t="s">
        <v>213</v>
      </c>
      <c r="B67" s="341"/>
      <c r="C67" s="341"/>
      <c r="D67" s="341"/>
      <c r="E67" s="341"/>
      <c r="F67" s="341"/>
      <c r="G67" s="341"/>
      <c r="H67" s="341"/>
      <c r="I67" s="341"/>
      <c r="J67" s="341"/>
      <c r="K67" s="342"/>
      <c r="M67" s="182"/>
    </row>
    <row r="68" spans="1:13" ht="25.5" customHeight="1" x14ac:dyDescent="0.15">
      <c r="A68" s="79" t="s">
        <v>707</v>
      </c>
      <c r="B68" s="79">
        <v>2011</v>
      </c>
      <c r="C68" s="52" t="s">
        <v>544</v>
      </c>
      <c r="D68" s="245" t="s">
        <v>295</v>
      </c>
      <c r="E68" s="255" t="s">
        <v>296</v>
      </c>
      <c r="F68" s="351"/>
      <c r="G68" s="352"/>
      <c r="H68" s="353"/>
      <c r="I68" s="186">
        <v>1058</v>
      </c>
      <c r="J68" s="193">
        <v>1058</v>
      </c>
      <c r="K68" s="248" t="s">
        <v>294</v>
      </c>
      <c r="M68" s="182"/>
    </row>
    <row r="69" spans="1:13" ht="25.5" customHeight="1" x14ac:dyDescent="0.15">
      <c r="A69" s="79" t="s">
        <v>707</v>
      </c>
      <c r="B69" s="79">
        <v>2012</v>
      </c>
      <c r="C69" s="52" t="s">
        <v>1185</v>
      </c>
      <c r="D69" s="245"/>
      <c r="E69" s="257"/>
      <c r="F69" s="52" t="s">
        <v>1166</v>
      </c>
      <c r="G69" s="181"/>
      <c r="H69" s="57" t="s">
        <v>1167</v>
      </c>
      <c r="I69" s="57">
        <v>259</v>
      </c>
      <c r="J69" s="172">
        <f>ROUND(J68*270/1000,0)</f>
        <v>286</v>
      </c>
      <c r="K69" s="249"/>
      <c r="M69" s="182"/>
    </row>
    <row r="70" spans="1:13" ht="25.5" customHeight="1" x14ac:dyDescent="0.15">
      <c r="A70" s="79" t="s">
        <v>707</v>
      </c>
      <c r="B70" s="79">
        <v>4012</v>
      </c>
      <c r="C70" s="52" t="s">
        <v>796</v>
      </c>
      <c r="D70" s="245"/>
      <c r="E70" s="257"/>
      <c r="F70" s="52" t="s">
        <v>780</v>
      </c>
      <c r="G70" s="181"/>
      <c r="H70" s="57" t="s">
        <v>781</v>
      </c>
      <c r="I70" s="57" t="s">
        <v>782</v>
      </c>
      <c r="J70" s="172">
        <f>ROUND(J68*287/1000,0)</f>
        <v>304</v>
      </c>
      <c r="K70" s="249"/>
      <c r="M70" s="182"/>
    </row>
    <row r="71" spans="1:13" ht="25.5" customHeight="1" x14ac:dyDescent="0.15">
      <c r="A71" s="79" t="s">
        <v>707</v>
      </c>
      <c r="B71" s="79">
        <v>2013</v>
      </c>
      <c r="C71" s="52" t="s">
        <v>1186</v>
      </c>
      <c r="D71" s="245"/>
      <c r="E71" s="257"/>
      <c r="F71" s="52" t="s">
        <v>1169</v>
      </c>
      <c r="G71" s="181"/>
      <c r="H71" s="57" t="s">
        <v>1170</v>
      </c>
      <c r="I71" s="57">
        <v>237</v>
      </c>
      <c r="J71" s="172">
        <f>ROUND(J68*249/1000,0)</f>
        <v>263</v>
      </c>
      <c r="K71" s="249"/>
      <c r="M71" s="182"/>
    </row>
    <row r="72" spans="1:13" ht="25.5" customHeight="1" x14ac:dyDescent="0.15">
      <c r="A72" s="79" t="s">
        <v>707</v>
      </c>
      <c r="B72" s="79">
        <v>4013</v>
      </c>
      <c r="C72" s="52" t="s">
        <v>797</v>
      </c>
      <c r="D72" s="245"/>
      <c r="E72" s="257"/>
      <c r="F72" s="52" t="s">
        <v>749</v>
      </c>
      <c r="G72" s="181"/>
      <c r="H72" s="57" t="s">
        <v>785</v>
      </c>
      <c r="I72" s="57" t="s">
        <v>782</v>
      </c>
      <c r="J72" s="172">
        <f>ROUND(J68*266/1000,0)</f>
        <v>281</v>
      </c>
      <c r="K72" s="249"/>
      <c r="M72" s="182"/>
    </row>
    <row r="73" spans="1:13" ht="25.5" customHeight="1" x14ac:dyDescent="0.15">
      <c r="A73" s="79" t="s">
        <v>707</v>
      </c>
      <c r="B73" s="79">
        <v>2014</v>
      </c>
      <c r="C73" s="52" t="s">
        <v>545</v>
      </c>
      <c r="D73" s="245"/>
      <c r="E73" s="257"/>
      <c r="F73" s="52" t="s">
        <v>1171</v>
      </c>
      <c r="G73" s="181"/>
      <c r="H73" s="57" t="s">
        <v>1172</v>
      </c>
      <c r="I73" s="57">
        <v>193</v>
      </c>
      <c r="J73" s="172">
        <f>ROUND(J68*207/1000,0)</f>
        <v>219</v>
      </c>
      <c r="K73" s="249"/>
      <c r="M73" s="182"/>
    </row>
    <row r="74" spans="1:13" ht="25.5" customHeight="1" x14ac:dyDescent="0.15">
      <c r="A74" s="79" t="s">
        <v>707</v>
      </c>
      <c r="B74" s="79">
        <v>7200</v>
      </c>
      <c r="C74" s="52" t="s">
        <v>491</v>
      </c>
      <c r="D74" s="245"/>
      <c r="E74" s="257"/>
      <c r="F74" s="52" t="s">
        <v>1173</v>
      </c>
      <c r="G74" s="181"/>
      <c r="H74" s="57" t="s">
        <v>1174</v>
      </c>
      <c r="I74" s="57">
        <v>153</v>
      </c>
      <c r="J74" s="172">
        <f>ROUND($J68*170/1000,0)</f>
        <v>180</v>
      </c>
      <c r="K74" s="249"/>
      <c r="M74" s="182"/>
    </row>
    <row r="75" spans="1:13" ht="25.5" customHeight="1" x14ac:dyDescent="0.15">
      <c r="A75" s="79" t="s">
        <v>707</v>
      </c>
      <c r="B75" s="79">
        <v>8301</v>
      </c>
      <c r="C75" s="100" t="s">
        <v>546</v>
      </c>
      <c r="D75" s="245"/>
      <c r="E75" s="257"/>
      <c r="F75" s="52" t="s">
        <v>293</v>
      </c>
      <c r="G75" s="181"/>
      <c r="H75" s="57" t="s">
        <v>322</v>
      </c>
      <c r="I75" s="57">
        <v>-11</v>
      </c>
      <c r="J75" s="172">
        <v>-11</v>
      </c>
      <c r="K75" s="249"/>
      <c r="M75" s="182"/>
    </row>
    <row r="76" spans="1:13" ht="25.5" customHeight="1" x14ac:dyDescent="0.15">
      <c r="A76" s="79" t="s">
        <v>707</v>
      </c>
      <c r="B76" s="79">
        <v>9301</v>
      </c>
      <c r="C76" s="100" t="s">
        <v>720</v>
      </c>
      <c r="D76" s="245"/>
      <c r="E76" s="357"/>
      <c r="F76" s="52" t="s">
        <v>709</v>
      </c>
      <c r="G76" s="183"/>
      <c r="H76" s="184" t="s">
        <v>721</v>
      </c>
      <c r="I76" s="184">
        <v>-11</v>
      </c>
      <c r="J76" s="172">
        <v>-11</v>
      </c>
      <c r="K76" s="250"/>
      <c r="M76" s="182"/>
    </row>
    <row r="77" spans="1:13" ht="25.5" customHeight="1" x14ac:dyDescent="0.15">
      <c r="A77" s="79" t="s">
        <v>707</v>
      </c>
      <c r="B77" s="79">
        <v>2211</v>
      </c>
      <c r="C77" s="52" t="s">
        <v>547</v>
      </c>
      <c r="D77" s="245"/>
      <c r="E77" s="358" t="s">
        <v>299</v>
      </c>
      <c r="F77" s="354"/>
      <c r="G77" s="355"/>
      <c r="H77" s="356"/>
      <c r="I77" s="57">
        <v>35</v>
      </c>
      <c r="J77" s="193">
        <v>35</v>
      </c>
      <c r="K77" s="248" t="s">
        <v>215</v>
      </c>
      <c r="M77" s="182"/>
    </row>
    <row r="78" spans="1:13" ht="25.5" customHeight="1" x14ac:dyDescent="0.15">
      <c r="A78" s="79" t="s">
        <v>707</v>
      </c>
      <c r="B78" s="79">
        <v>2212</v>
      </c>
      <c r="C78" s="52" t="s">
        <v>1187</v>
      </c>
      <c r="D78" s="245"/>
      <c r="E78" s="359"/>
      <c r="F78" s="52" t="s">
        <v>1166</v>
      </c>
      <c r="G78" s="181"/>
      <c r="H78" s="57" t="s">
        <v>1167</v>
      </c>
      <c r="I78" s="57">
        <v>9</v>
      </c>
      <c r="J78" s="172">
        <f>ROUND(J77*270/1000,0)</f>
        <v>9</v>
      </c>
      <c r="K78" s="249"/>
      <c r="M78" s="182"/>
    </row>
    <row r="79" spans="1:13" ht="25.5" customHeight="1" x14ac:dyDescent="0.15">
      <c r="A79" s="79" t="s">
        <v>707</v>
      </c>
      <c r="B79" s="79">
        <v>4212</v>
      </c>
      <c r="C79" s="52" t="s">
        <v>798</v>
      </c>
      <c r="D79" s="245"/>
      <c r="E79" s="359"/>
      <c r="F79" s="52" t="s">
        <v>780</v>
      </c>
      <c r="G79" s="181"/>
      <c r="H79" s="57" t="s">
        <v>781</v>
      </c>
      <c r="I79" s="57" t="s">
        <v>782</v>
      </c>
      <c r="J79" s="172">
        <f>ROUND(J77*287/1000,0)</f>
        <v>10</v>
      </c>
      <c r="K79" s="249"/>
      <c r="M79" s="182"/>
    </row>
    <row r="80" spans="1:13" ht="25.5" customHeight="1" x14ac:dyDescent="0.15">
      <c r="A80" s="79" t="s">
        <v>707</v>
      </c>
      <c r="B80" s="79">
        <v>2213</v>
      </c>
      <c r="C80" s="52" t="s">
        <v>1188</v>
      </c>
      <c r="D80" s="245"/>
      <c r="E80" s="359"/>
      <c r="F80" s="52" t="s">
        <v>1169</v>
      </c>
      <c r="G80" s="181"/>
      <c r="H80" s="57" t="s">
        <v>1170</v>
      </c>
      <c r="I80" s="57">
        <v>8</v>
      </c>
      <c r="J80" s="172">
        <f>ROUND(J77*249/1000,0)</f>
        <v>9</v>
      </c>
      <c r="K80" s="249"/>
      <c r="M80" s="182"/>
    </row>
    <row r="81" spans="1:13" ht="25.5" customHeight="1" x14ac:dyDescent="0.15">
      <c r="A81" s="79" t="s">
        <v>707</v>
      </c>
      <c r="B81" s="79">
        <v>4213</v>
      </c>
      <c r="C81" s="52" t="s">
        <v>799</v>
      </c>
      <c r="D81" s="245"/>
      <c r="E81" s="359"/>
      <c r="F81" s="52" t="s">
        <v>749</v>
      </c>
      <c r="G81" s="181"/>
      <c r="H81" s="57" t="s">
        <v>785</v>
      </c>
      <c r="I81" s="57" t="s">
        <v>782</v>
      </c>
      <c r="J81" s="172">
        <f>ROUND(J77*266/1000,0)</f>
        <v>9</v>
      </c>
      <c r="K81" s="249"/>
      <c r="M81" s="182"/>
    </row>
    <row r="82" spans="1:13" ht="25.5" customHeight="1" x14ac:dyDescent="0.15">
      <c r="A82" s="79" t="s">
        <v>707</v>
      </c>
      <c r="B82" s="79">
        <v>2214</v>
      </c>
      <c r="C82" s="52" t="s">
        <v>548</v>
      </c>
      <c r="D82" s="245"/>
      <c r="E82" s="359"/>
      <c r="F82" s="52" t="s">
        <v>1171</v>
      </c>
      <c r="G82" s="181"/>
      <c r="H82" s="57" t="s">
        <v>1172</v>
      </c>
      <c r="I82" s="57">
        <v>6</v>
      </c>
      <c r="J82" s="172">
        <f>ROUND(J77*207/1000,0)</f>
        <v>7</v>
      </c>
      <c r="K82" s="249"/>
      <c r="M82" s="182"/>
    </row>
    <row r="83" spans="1:13" ht="25.5" customHeight="1" x14ac:dyDescent="0.15">
      <c r="A83" s="79" t="s">
        <v>707</v>
      </c>
      <c r="B83" s="79">
        <v>7300</v>
      </c>
      <c r="C83" s="52" t="s">
        <v>492</v>
      </c>
      <c r="D83" s="245"/>
      <c r="E83" s="359"/>
      <c r="F83" s="52" t="s">
        <v>1173</v>
      </c>
      <c r="G83" s="181"/>
      <c r="H83" s="57" t="s">
        <v>1174</v>
      </c>
      <c r="I83" s="57">
        <v>5</v>
      </c>
      <c r="J83" s="172">
        <f>ROUND($J77*170/1000,0)</f>
        <v>6</v>
      </c>
      <c r="K83" s="249"/>
      <c r="M83" s="182"/>
    </row>
    <row r="84" spans="1:13" ht="25.5" customHeight="1" x14ac:dyDescent="0.15">
      <c r="A84" s="79" t="s">
        <v>707</v>
      </c>
      <c r="B84" s="79">
        <v>8302</v>
      </c>
      <c r="C84" s="52" t="s">
        <v>549</v>
      </c>
      <c r="D84" s="245"/>
      <c r="E84" s="359"/>
      <c r="F84" s="52" t="s">
        <v>293</v>
      </c>
      <c r="G84" s="181"/>
      <c r="H84" s="57" t="s">
        <v>300</v>
      </c>
      <c r="I84" s="57">
        <v>-1</v>
      </c>
      <c r="J84" s="172">
        <v>-1</v>
      </c>
      <c r="K84" s="249"/>
      <c r="M84" s="182"/>
    </row>
    <row r="85" spans="1:13" ht="25.5" customHeight="1" x14ac:dyDescent="0.15">
      <c r="A85" s="79" t="s">
        <v>707</v>
      </c>
      <c r="B85" s="79">
        <v>9302</v>
      </c>
      <c r="C85" s="52" t="s">
        <v>722</v>
      </c>
      <c r="D85" s="245"/>
      <c r="E85" s="360"/>
      <c r="F85" s="52" t="s">
        <v>709</v>
      </c>
      <c r="G85" s="183"/>
      <c r="H85" s="184" t="s">
        <v>719</v>
      </c>
      <c r="I85" s="184">
        <v>-1</v>
      </c>
      <c r="J85" s="172">
        <v>-1</v>
      </c>
      <c r="K85" s="250"/>
      <c r="M85" s="182"/>
    </row>
    <row r="86" spans="1:13" ht="25.5" customHeight="1" x14ac:dyDescent="0.15">
      <c r="A86" s="79" t="s">
        <v>707</v>
      </c>
      <c r="B86" s="79">
        <v>2031</v>
      </c>
      <c r="C86" s="52" t="s">
        <v>550</v>
      </c>
      <c r="D86" s="245"/>
      <c r="E86" s="255" t="s">
        <v>301</v>
      </c>
      <c r="F86" s="350"/>
      <c r="G86" s="350"/>
      <c r="H86" s="350"/>
      <c r="I86" s="186">
        <v>2114</v>
      </c>
      <c r="J86" s="172">
        <v>2114</v>
      </c>
      <c r="K86" s="248" t="s">
        <v>294</v>
      </c>
      <c r="M86" s="182"/>
    </row>
    <row r="87" spans="1:13" ht="25.5" customHeight="1" x14ac:dyDescent="0.15">
      <c r="A87" s="79" t="s">
        <v>707</v>
      </c>
      <c r="B87" s="79">
        <v>2032</v>
      </c>
      <c r="C87" s="52" t="s">
        <v>1189</v>
      </c>
      <c r="D87" s="245"/>
      <c r="E87" s="257"/>
      <c r="F87" s="52" t="s">
        <v>1166</v>
      </c>
      <c r="G87" s="181"/>
      <c r="H87" s="57" t="s">
        <v>1167</v>
      </c>
      <c r="I87" s="57">
        <v>518</v>
      </c>
      <c r="J87" s="172">
        <f>ROUND(J86*270/1000,0)</f>
        <v>571</v>
      </c>
      <c r="K87" s="249"/>
      <c r="M87" s="182"/>
    </row>
    <row r="88" spans="1:13" ht="25.5" customHeight="1" x14ac:dyDescent="0.15">
      <c r="A88" s="79" t="s">
        <v>707</v>
      </c>
      <c r="B88" s="79">
        <v>4032</v>
      </c>
      <c r="C88" s="52" t="s">
        <v>800</v>
      </c>
      <c r="D88" s="245"/>
      <c r="E88" s="257"/>
      <c r="F88" s="52" t="s">
        <v>780</v>
      </c>
      <c r="G88" s="181"/>
      <c r="H88" s="57" t="s">
        <v>781</v>
      </c>
      <c r="I88" s="57" t="s">
        <v>782</v>
      </c>
      <c r="J88" s="172">
        <f>ROUND(J86*287/1000,0)</f>
        <v>607</v>
      </c>
      <c r="K88" s="249"/>
      <c r="M88" s="182"/>
    </row>
    <row r="89" spans="1:13" ht="25.5" customHeight="1" x14ac:dyDescent="0.15">
      <c r="A89" s="79" t="s">
        <v>707</v>
      </c>
      <c r="B89" s="79">
        <v>2033</v>
      </c>
      <c r="C89" s="52" t="s">
        <v>1190</v>
      </c>
      <c r="D89" s="245"/>
      <c r="E89" s="257"/>
      <c r="F89" s="52" t="s">
        <v>1169</v>
      </c>
      <c r="G89" s="181"/>
      <c r="H89" s="57" t="s">
        <v>1170</v>
      </c>
      <c r="I89" s="57">
        <v>474</v>
      </c>
      <c r="J89" s="172">
        <f>ROUND(J86*249/1000,0)</f>
        <v>526</v>
      </c>
      <c r="K89" s="249"/>
      <c r="M89" s="182"/>
    </row>
    <row r="90" spans="1:13" ht="25.5" customHeight="1" x14ac:dyDescent="0.15">
      <c r="A90" s="79" t="s">
        <v>707</v>
      </c>
      <c r="B90" s="79">
        <v>4033</v>
      </c>
      <c r="C90" s="52" t="s">
        <v>801</v>
      </c>
      <c r="D90" s="245"/>
      <c r="E90" s="257"/>
      <c r="F90" s="52" t="s">
        <v>749</v>
      </c>
      <c r="G90" s="181"/>
      <c r="H90" s="57" t="s">
        <v>785</v>
      </c>
      <c r="I90" s="57" t="s">
        <v>782</v>
      </c>
      <c r="J90" s="172">
        <f>ROUND(J86*266/1000,0)</f>
        <v>562</v>
      </c>
      <c r="K90" s="249"/>
      <c r="M90" s="182"/>
    </row>
    <row r="91" spans="1:13" ht="25.5" customHeight="1" x14ac:dyDescent="0.15">
      <c r="A91" s="79" t="s">
        <v>707</v>
      </c>
      <c r="B91" s="79">
        <v>2034</v>
      </c>
      <c r="C91" s="52" t="s">
        <v>551</v>
      </c>
      <c r="D91" s="245"/>
      <c r="E91" s="257"/>
      <c r="F91" s="52" t="s">
        <v>1171</v>
      </c>
      <c r="G91" s="181"/>
      <c r="H91" s="57" t="s">
        <v>1172</v>
      </c>
      <c r="I91" s="57">
        <v>385</v>
      </c>
      <c r="J91" s="172">
        <f>ROUND(J86*207/1000,0)</f>
        <v>438</v>
      </c>
      <c r="K91" s="249"/>
      <c r="M91" s="182"/>
    </row>
    <row r="92" spans="1:13" ht="25.5" customHeight="1" x14ac:dyDescent="0.15">
      <c r="A92" s="79" t="s">
        <v>707</v>
      </c>
      <c r="B92" s="79">
        <v>7220</v>
      </c>
      <c r="C92" s="52" t="s">
        <v>498</v>
      </c>
      <c r="D92" s="245"/>
      <c r="E92" s="257"/>
      <c r="F92" s="52" t="s">
        <v>1173</v>
      </c>
      <c r="G92" s="181"/>
      <c r="H92" s="57" t="s">
        <v>1174</v>
      </c>
      <c r="I92" s="57">
        <v>307</v>
      </c>
      <c r="J92" s="172">
        <f>ROUND($J86*170/1000,0)</f>
        <v>359</v>
      </c>
      <c r="K92" s="249"/>
      <c r="M92" s="182"/>
    </row>
    <row r="93" spans="1:13" ht="25.5" customHeight="1" x14ac:dyDescent="0.15">
      <c r="A93" s="79" t="s">
        <v>707</v>
      </c>
      <c r="B93" s="79">
        <v>8303</v>
      </c>
      <c r="C93" s="52" t="s">
        <v>552</v>
      </c>
      <c r="D93" s="245"/>
      <c r="E93" s="257"/>
      <c r="F93" s="52" t="s">
        <v>293</v>
      </c>
      <c r="G93" s="181"/>
      <c r="H93" s="57" t="s">
        <v>323</v>
      </c>
      <c r="I93" s="57">
        <v>-21</v>
      </c>
      <c r="J93" s="172">
        <v>-21</v>
      </c>
      <c r="K93" s="249"/>
      <c r="M93" s="182"/>
    </row>
    <row r="94" spans="1:13" ht="25.5" customHeight="1" x14ac:dyDescent="0.15">
      <c r="A94" s="79" t="s">
        <v>707</v>
      </c>
      <c r="B94" s="79">
        <v>9303</v>
      </c>
      <c r="C94" s="52" t="s">
        <v>806</v>
      </c>
      <c r="D94" s="245"/>
      <c r="E94" s="357"/>
      <c r="F94" s="52" t="s">
        <v>709</v>
      </c>
      <c r="G94" s="183"/>
      <c r="H94" s="184" t="s">
        <v>723</v>
      </c>
      <c r="I94" s="184">
        <v>-21</v>
      </c>
      <c r="J94" s="172">
        <v>-21</v>
      </c>
      <c r="K94" s="250"/>
      <c r="M94" s="182"/>
    </row>
    <row r="95" spans="1:13" ht="25.5" customHeight="1" x14ac:dyDescent="0.15">
      <c r="A95" s="79" t="s">
        <v>707</v>
      </c>
      <c r="B95" s="79">
        <v>2231</v>
      </c>
      <c r="C95" s="52" t="s">
        <v>553</v>
      </c>
      <c r="D95" s="245"/>
      <c r="E95" s="358" t="s">
        <v>303</v>
      </c>
      <c r="F95" s="350"/>
      <c r="G95" s="350"/>
      <c r="H95" s="350"/>
      <c r="I95" s="186">
        <v>69</v>
      </c>
      <c r="J95" s="172">
        <v>69</v>
      </c>
      <c r="K95" s="248" t="s">
        <v>215</v>
      </c>
      <c r="M95" s="182"/>
    </row>
    <row r="96" spans="1:13" ht="25.5" customHeight="1" x14ac:dyDescent="0.15">
      <c r="A96" s="79" t="s">
        <v>707</v>
      </c>
      <c r="B96" s="79">
        <v>2232</v>
      </c>
      <c r="C96" s="52" t="s">
        <v>1191</v>
      </c>
      <c r="D96" s="245"/>
      <c r="E96" s="359"/>
      <c r="F96" s="52" t="s">
        <v>1166</v>
      </c>
      <c r="G96" s="181"/>
      <c r="H96" s="57" t="s">
        <v>1167</v>
      </c>
      <c r="I96" s="57">
        <v>17</v>
      </c>
      <c r="J96" s="172">
        <f>ROUND(J95*270/1000,0)</f>
        <v>19</v>
      </c>
      <c r="K96" s="249"/>
      <c r="M96" s="182"/>
    </row>
    <row r="97" spans="1:13" ht="25.5" customHeight="1" x14ac:dyDescent="0.15">
      <c r="A97" s="79" t="s">
        <v>707</v>
      </c>
      <c r="B97" s="79">
        <v>4232</v>
      </c>
      <c r="C97" s="52" t="s">
        <v>802</v>
      </c>
      <c r="D97" s="245"/>
      <c r="E97" s="359"/>
      <c r="F97" s="52" t="s">
        <v>780</v>
      </c>
      <c r="G97" s="181"/>
      <c r="H97" s="57" t="s">
        <v>781</v>
      </c>
      <c r="I97" s="57" t="s">
        <v>782</v>
      </c>
      <c r="J97" s="172">
        <f>ROUND(J95*287/1000,0)</f>
        <v>20</v>
      </c>
      <c r="K97" s="249"/>
      <c r="M97" s="182"/>
    </row>
    <row r="98" spans="1:13" ht="25.5" customHeight="1" x14ac:dyDescent="0.15">
      <c r="A98" s="79" t="s">
        <v>707</v>
      </c>
      <c r="B98" s="79">
        <v>2233</v>
      </c>
      <c r="C98" s="52" t="s">
        <v>1192</v>
      </c>
      <c r="D98" s="245"/>
      <c r="E98" s="359"/>
      <c r="F98" s="52" t="s">
        <v>1169</v>
      </c>
      <c r="G98" s="181"/>
      <c r="H98" s="57" t="s">
        <v>1170</v>
      </c>
      <c r="I98" s="57">
        <v>15</v>
      </c>
      <c r="J98" s="172">
        <f>ROUND(J95*249/1000,0)</f>
        <v>17</v>
      </c>
      <c r="K98" s="249"/>
      <c r="M98" s="182"/>
    </row>
    <row r="99" spans="1:13" ht="25.5" customHeight="1" x14ac:dyDescent="0.15">
      <c r="A99" s="79" t="s">
        <v>707</v>
      </c>
      <c r="B99" s="79">
        <v>4233</v>
      </c>
      <c r="C99" s="52" t="s">
        <v>803</v>
      </c>
      <c r="D99" s="245"/>
      <c r="E99" s="359"/>
      <c r="F99" s="52" t="s">
        <v>749</v>
      </c>
      <c r="G99" s="181"/>
      <c r="H99" s="57" t="s">
        <v>785</v>
      </c>
      <c r="I99" s="57" t="s">
        <v>782</v>
      </c>
      <c r="J99" s="172">
        <f>ROUND(J95*266/1000,0)</f>
        <v>18</v>
      </c>
      <c r="K99" s="249"/>
      <c r="M99" s="182"/>
    </row>
    <row r="100" spans="1:13" ht="25.5" customHeight="1" x14ac:dyDescent="0.15">
      <c r="A100" s="79" t="s">
        <v>707</v>
      </c>
      <c r="B100" s="79">
        <v>2234</v>
      </c>
      <c r="C100" s="52" t="s">
        <v>554</v>
      </c>
      <c r="D100" s="245"/>
      <c r="E100" s="359"/>
      <c r="F100" s="52" t="s">
        <v>1171</v>
      </c>
      <c r="G100" s="181"/>
      <c r="H100" s="57" t="s">
        <v>1172</v>
      </c>
      <c r="I100" s="57">
        <v>13</v>
      </c>
      <c r="J100" s="172">
        <f>ROUND(J95*207/1000,0)</f>
        <v>14</v>
      </c>
      <c r="K100" s="249"/>
      <c r="M100" s="182"/>
    </row>
    <row r="101" spans="1:13" ht="25.5" customHeight="1" x14ac:dyDescent="0.15">
      <c r="A101" s="79" t="s">
        <v>707</v>
      </c>
      <c r="B101" s="79">
        <v>7320</v>
      </c>
      <c r="C101" s="52" t="s">
        <v>499</v>
      </c>
      <c r="D101" s="245"/>
      <c r="E101" s="359"/>
      <c r="F101" s="52" t="s">
        <v>1173</v>
      </c>
      <c r="G101" s="181"/>
      <c r="H101" s="57" t="s">
        <v>1174</v>
      </c>
      <c r="I101" s="57">
        <v>10</v>
      </c>
      <c r="J101" s="172">
        <f>ROUND($J95*170/1000,0)</f>
        <v>12</v>
      </c>
      <c r="K101" s="249"/>
      <c r="M101" s="182"/>
    </row>
    <row r="102" spans="1:13" ht="25.5" customHeight="1" x14ac:dyDescent="0.15">
      <c r="A102" s="79" t="s">
        <v>707</v>
      </c>
      <c r="B102" s="79">
        <v>8304</v>
      </c>
      <c r="C102" s="52" t="s">
        <v>555</v>
      </c>
      <c r="D102" s="245"/>
      <c r="E102" s="359"/>
      <c r="F102" s="52" t="s">
        <v>293</v>
      </c>
      <c r="G102" s="181"/>
      <c r="H102" s="57" t="s">
        <v>304</v>
      </c>
      <c r="I102" s="57">
        <v>-1</v>
      </c>
      <c r="J102" s="172">
        <v>-1</v>
      </c>
      <c r="K102" s="249"/>
      <c r="M102" s="182"/>
    </row>
    <row r="103" spans="1:13" ht="25.5" customHeight="1" x14ac:dyDescent="0.15">
      <c r="A103" s="79" t="s">
        <v>707</v>
      </c>
      <c r="B103" s="79">
        <v>9304</v>
      </c>
      <c r="C103" s="52" t="s">
        <v>724</v>
      </c>
      <c r="D103" s="245"/>
      <c r="E103" s="360"/>
      <c r="F103" s="52" t="s">
        <v>709</v>
      </c>
      <c r="G103" s="183"/>
      <c r="H103" s="184" t="s">
        <v>719</v>
      </c>
      <c r="I103" s="184">
        <v>-1</v>
      </c>
      <c r="J103" s="172">
        <v>-1</v>
      </c>
      <c r="K103" s="250"/>
      <c r="M103" s="182"/>
    </row>
    <row r="104" spans="1:13" ht="25.5" customHeight="1" x14ac:dyDescent="0.15">
      <c r="A104" s="79" t="s">
        <v>707</v>
      </c>
      <c r="B104" s="79">
        <v>2051</v>
      </c>
      <c r="C104" s="52" t="s">
        <v>556</v>
      </c>
      <c r="D104" s="245"/>
      <c r="E104" s="358" t="s">
        <v>305</v>
      </c>
      <c r="F104" s="350"/>
      <c r="G104" s="350"/>
      <c r="H104" s="350"/>
      <c r="I104" s="186">
        <v>3354</v>
      </c>
      <c r="J104" s="172">
        <v>3354</v>
      </c>
      <c r="K104" s="248" t="s">
        <v>294</v>
      </c>
      <c r="M104" s="182"/>
    </row>
    <row r="105" spans="1:13" ht="25.5" customHeight="1" x14ac:dyDescent="0.15">
      <c r="A105" s="79" t="s">
        <v>707</v>
      </c>
      <c r="B105" s="79">
        <v>2052</v>
      </c>
      <c r="C105" s="52" t="s">
        <v>1193</v>
      </c>
      <c r="D105" s="245"/>
      <c r="E105" s="359"/>
      <c r="F105" s="52" t="s">
        <v>1166</v>
      </c>
      <c r="G105" s="181"/>
      <c r="H105" s="57" t="s">
        <v>1167</v>
      </c>
      <c r="I105" s="57">
        <v>822</v>
      </c>
      <c r="J105" s="172">
        <f>ROUND(J104*270/1000,0)</f>
        <v>906</v>
      </c>
      <c r="K105" s="249"/>
      <c r="M105" s="182"/>
    </row>
    <row r="106" spans="1:13" ht="25.5" customHeight="1" x14ac:dyDescent="0.15">
      <c r="A106" s="79" t="s">
        <v>707</v>
      </c>
      <c r="B106" s="79">
        <v>4052</v>
      </c>
      <c r="C106" s="52" t="s">
        <v>805</v>
      </c>
      <c r="D106" s="245"/>
      <c r="E106" s="359"/>
      <c r="F106" s="52" t="s">
        <v>780</v>
      </c>
      <c r="G106" s="181"/>
      <c r="H106" s="57" t="s">
        <v>781</v>
      </c>
      <c r="I106" s="57" t="s">
        <v>782</v>
      </c>
      <c r="J106" s="172">
        <f>ROUND(J104*287/1000,0)</f>
        <v>963</v>
      </c>
      <c r="K106" s="249"/>
      <c r="M106" s="182"/>
    </row>
    <row r="107" spans="1:13" ht="25.5" customHeight="1" x14ac:dyDescent="0.15">
      <c r="A107" s="79" t="s">
        <v>707</v>
      </c>
      <c r="B107" s="79">
        <v>2053</v>
      </c>
      <c r="C107" s="52" t="s">
        <v>1194</v>
      </c>
      <c r="D107" s="245"/>
      <c r="E107" s="359"/>
      <c r="F107" s="52" t="s">
        <v>1169</v>
      </c>
      <c r="G107" s="181"/>
      <c r="H107" s="57" t="s">
        <v>1170</v>
      </c>
      <c r="I107" s="57">
        <v>751</v>
      </c>
      <c r="J107" s="172">
        <f>ROUND(J104*249/1000,0)</f>
        <v>835</v>
      </c>
      <c r="K107" s="249"/>
      <c r="M107" s="182"/>
    </row>
    <row r="108" spans="1:13" ht="25.5" customHeight="1" x14ac:dyDescent="0.15">
      <c r="A108" s="79" t="s">
        <v>707</v>
      </c>
      <c r="B108" s="79">
        <v>4053</v>
      </c>
      <c r="C108" s="52" t="s">
        <v>804</v>
      </c>
      <c r="D108" s="245"/>
      <c r="E108" s="359"/>
      <c r="F108" s="52" t="s">
        <v>749</v>
      </c>
      <c r="G108" s="181"/>
      <c r="H108" s="57" t="s">
        <v>785</v>
      </c>
      <c r="I108" s="57" t="s">
        <v>782</v>
      </c>
      <c r="J108" s="172">
        <f>ROUND(J104*266/1000,0)</f>
        <v>892</v>
      </c>
      <c r="K108" s="249"/>
      <c r="M108" s="182"/>
    </row>
    <row r="109" spans="1:13" ht="25.5" customHeight="1" x14ac:dyDescent="0.15">
      <c r="A109" s="79" t="s">
        <v>707</v>
      </c>
      <c r="B109" s="79">
        <v>2054</v>
      </c>
      <c r="C109" s="52" t="s">
        <v>557</v>
      </c>
      <c r="D109" s="245"/>
      <c r="E109" s="359"/>
      <c r="F109" s="52" t="s">
        <v>1171</v>
      </c>
      <c r="G109" s="181"/>
      <c r="H109" s="57" t="s">
        <v>1172</v>
      </c>
      <c r="I109" s="57">
        <v>610</v>
      </c>
      <c r="J109" s="172">
        <f>ROUND(J104*207/1000,0)</f>
        <v>694</v>
      </c>
      <c r="K109" s="249"/>
      <c r="M109" s="182"/>
    </row>
    <row r="110" spans="1:13" ht="25.5" customHeight="1" x14ac:dyDescent="0.15">
      <c r="A110" s="79" t="s">
        <v>707</v>
      </c>
      <c r="B110" s="79">
        <v>7240</v>
      </c>
      <c r="C110" s="52" t="s">
        <v>500</v>
      </c>
      <c r="D110" s="245"/>
      <c r="E110" s="359"/>
      <c r="F110" s="52" t="s">
        <v>1173</v>
      </c>
      <c r="G110" s="181"/>
      <c r="H110" s="57" t="s">
        <v>1174</v>
      </c>
      <c r="I110" s="57">
        <v>486</v>
      </c>
      <c r="J110" s="172">
        <f>ROUND($J104*170/1000,0)</f>
        <v>570</v>
      </c>
      <c r="K110" s="249"/>
      <c r="M110" s="182"/>
    </row>
    <row r="111" spans="1:13" ht="25.5" customHeight="1" x14ac:dyDescent="0.15">
      <c r="A111" s="79" t="s">
        <v>707</v>
      </c>
      <c r="B111" s="79">
        <v>8305</v>
      </c>
      <c r="C111" s="52" t="s">
        <v>558</v>
      </c>
      <c r="D111" s="245"/>
      <c r="E111" s="359"/>
      <c r="F111" s="52" t="s">
        <v>293</v>
      </c>
      <c r="G111" s="181"/>
      <c r="H111" s="57" t="s">
        <v>324</v>
      </c>
      <c r="I111" s="57">
        <v>-34</v>
      </c>
      <c r="J111" s="172">
        <v>-34</v>
      </c>
      <c r="K111" s="249"/>
      <c r="M111" s="182"/>
    </row>
    <row r="112" spans="1:13" ht="25.5" customHeight="1" x14ac:dyDescent="0.15">
      <c r="A112" s="79" t="s">
        <v>707</v>
      </c>
      <c r="B112" s="79">
        <v>9305</v>
      </c>
      <c r="C112" s="52" t="s">
        <v>725</v>
      </c>
      <c r="D112" s="245"/>
      <c r="E112" s="360"/>
      <c r="F112" s="52" t="s">
        <v>709</v>
      </c>
      <c r="G112" s="183"/>
      <c r="H112" s="184" t="s">
        <v>726</v>
      </c>
      <c r="I112" s="184">
        <v>-34</v>
      </c>
      <c r="J112" s="172">
        <v>-34</v>
      </c>
      <c r="K112" s="250"/>
      <c r="M112" s="182"/>
    </row>
    <row r="113" spans="1:13" ht="25.5" customHeight="1" x14ac:dyDescent="0.15">
      <c r="A113" s="79" t="s">
        <v>707</v>
      </c>
      <c r="B113" s="79">
        <v>2251</v>
      </c>
      <c r="C113" s="52" t="s">
        <v>559</v>
      </c>
      <c r="D113" s="245"/>
      <c r="E113" s="326" t="s">
        <v>307</v>
      </c>
      <c r="F113" s="353"/>
      <c r="G113" s="350"/>
      <c r="H113" s="350"/>
      <c r="I113" s="186">
        <v>111</v>
      </c>
      <c r="J113" s="172">
        <v>111</v>
      </c>
      <c r="K113" s="244" t="s">
        <v>215</v>
      </c>
      <c r="M113" s="182"/>
    </row>
    <row r="114" spans="1:13" ht="25.5" customHeight="1" x14ac:dyDescent="0.15">
      <c r="A114" s="79" t="s">
        <v>707</v>
      </c>
      <c r="B114" s="79">
        <v>2252</v>
      </c>
      <c r="C114" s="52" t="s">
        <v>1195</v>
      </c>
      <c r="D114" s="245"/>
      <c r="E114" s="326"/>
      <c r="F114" s="52" t="s">
        <v>1166</v>
      </c>
      <c r="G114" s="181"/>
      <c r="H114" s="57" t="s">
        <v>1167</v>
      </c>
      <c r="I114" s="57">
        <v>27</v>
      </c>
      <c r="J114" s="172">
        <f>ROUND(J113*270/1000,0)</f>
        <v>30</v>
      </c>
      <c r="K114" s="244"/>
      <c r="M114" s="182"/>
    </row>
    <row r="115" spans="1:13" ht="25.5" customHeight="1" x14ac:dyDescent="0.15">
      <c r="A115" s="79" t="s">
        <v>707</v>
      </c>
      <c r="B115" s="79">
        <v>4252</v>
      </c>
      <c r="C115" s="52" t="s">
        <v>807</v>
      </c>
      <c r="D115" s="245"/>
      <c r="E115" s="326"/>
      <c r="F115" s="52" t="s">
        <v>780</v>
      </c>
      <c r="G115" s="181"/>
      <c r="H115" s="57" t="s">
        <v>781</v>
      </c>
      <c r="I115" s="57" t="s">
        <v>782</v>
      </c>
      <c r="J115" s="172">
        <f>ROUND(J113*287/1000,0)</f>
        <v>32</v>
      </c>
      <c r="K115" s="244"/>
      <c r="M115" s="182"/>
    </row>
    <row r="116" spans="1:13" ht="25.5" customHeight="1" x14ac:dyDescent="0.15">
      <c r="A116" s="79" t="s">
        <v>707</v>
      </c>
      <c r="B116" s="79">
        <v>2253</v>
      </c>
      <c r="C116" s="52" t="s">
        <v>1196</v>
      </c>
      <c r="D116" s="245"/>
      <c r="E116" s="326"/>
      <c r="F116" s="52" t="s">
        <v>1169</v>
      </c>
      <c r="G116" s="181"/>
      <c r="H116" s="57" t="s">
        <v>1170</v>
      </c>
      <c r="I116" s="57">
        <v>25</v>
      </c>
      <c r="J116" s="172">
        <f>ROUND(J113*249/1000,0)</f>
        <v>28</v>
      </c>
      <c r="K116" s="244"/>
      <c r="M116" s="182"/>
    </row>
    <row r="117" spans="1:13" ht="25.5" customHeight="1" x14ac:dyDescent="0.15">
      <c r="A117" s="79" t="s">
        <v>707</v>
      </c>
      <c r="B117" s="79">
        <v>4253</v>
      </c>
      <c r="C117" s="52" t="s">
        <v>808</v>
      </c>
      <c r="D117" s="245"/>
      <c r="E117" s="326"/>
      <c r="F117" s="52" t="s">
        <v>749</v>
      </c>
      <c r="G117" s="181"/>
      <c r="H117" s="57" t="s">
        <v>785</v>
      </c>
      <c r="I117" s="57" t="s">
        <v>782</v>
      </c>
      <c r="J117" s="172">
        <f>ROUND(J113*266/1000,0)</f>
        <v>30</v>
      </c>
      <c r="K117" s="244"/>
      <c r="M117" s="182"/>
    </row>
    <row r="118" spans="1:13" ht="25.5" customHeight="1" x14ac:dyDescent="0.15">
      <c r="A118" s="79" t="s">
        <v>707</v>
      </c>
      <c r="B118" s="79">
        <v>2254</v>
      </c>
      <c r="C118" s="52" t="s">
        <v>560</v>
      </c>
      <c r="D118" s="245"/>
      <c r="E118" s="326"/>
      <c r="F118" s="52" t="s">
        <v>1171</v>
      </c>
      <c r="G118" s="181"/>
      <c r="H118" s="57" t="s">
        <v>1172</v>
      </c>
      <c r="I118" s="57">
        <v>20</v>
      </c>
      <c r="J118" s="172">
        <f>ROUND(J113*207/1000,0)</f>
        <v>23</v>
      </c>
      <c r="K118" s="244"/>
      <c r="M118" s="182"/>
    </row>
    <row r="119" spans="1:13" ht="25.5" customHeight="1" x14ac:dyDescent="0.15">
      <c r="A119" s="79" t="s">
        <v>707</v>
      </c>
      <c r="B119" s="79">
        <v>7340</v>
      </c>
      <c r="C119" s="52" t="s">
        <v>501</v>
      </c>
      <c r="D119" s="245"/>
      <c r="E119" s="326"/>
      <c r="F119" s="52" t="s">
        <v>1173</v>
      </c>
      <c r="G119" s="181"/>
      <c r="H119" s="57" t="s">
        <v>1174</v>
      </c>
      <c r="I119" s="57">
        <v>16</v>
      </c>
      <c r="J119" s="172">
        <f>ROUND($J113*170/1000,0)</f>
        <v>19</v>
      </c>
      <c r="K119" s="244"/>
      <c r="M119" s="182"/>
    </row>
    <row r="120" spans="1:13" ht="25.5" customHeight="1" x14ac:dyDescent="0.15">
      <c r="A120" s="79" t="s">
        <v>707</v>
      </c>
      <c r="B120" s="79">
        <v>8306</v>
      </c>
      <c r="C120" s="52" t="s">
        <v>561</v>
      </c>
      <c r="D120" s="245"/>
      <c r="E120" s="326"/>
      <c r="F120" s="52" t="s">
        <v>293</v>
      </c>
      <c r="G120" s="181"/>
      <c r="H120" s="57" t="s">
        <v>304</v>
      </c>
      <c r="I120" s="57">
        <v>-1</v>
      </c>
      <c r="J120" s="172">
        <v>-1</v>
      </c>
      <c r="K120" s="244"/>
      <c r="M120" s="182"/>
    </row>
    <row r="121" spans="1:13" ht="25.5" customHeight="1" x14ac:dyDescent="0.15">
      <c r="A121" s="79" t="s">
        <v>707</v>
      </c>
      <c r="B121" s="79">
        <v>9306</v>
      </c>
      <c r="C121" s="52" t="s">
        <v>727</v>
      </c>
      <c r="D121" s="245"/>
      <c r="E121" s="326"/>
      <c r="F121" s="52" t="s">
        <v>709</v>
      </c>
      <c r="G121" s="183"/>
      <c r="H121" s="184" t="s">
        <v>719</v>
      </c>
      <c r="I121" s="184">
        <v>-1</v>
      </c>
      <c r="J121" s="172">
        <v>-1</v>
      </c>
      <c r="K121" s="244"/>
      <c r="M121" s="182"/>
    </row>
    <row r="122" spans="1:13" ht="25.5" customHeight="1" x14ac:dyDescent="0.15">
      <c r="A122" s="108"/>
      <c r="B122" s="108"/>
      <c r="C122" s="174"/>
      <c r="D122" s="156"/>
      <c r="E122" s="194"/>
      <c r="F122" s="174"/>
      <c r="G122" s="174"/>
      <c r="H122" s="191"/>
      <c r="I122" s="191"/>
      <c r="J122" s="173"/>
      <c r="K122" s="108"/>
      <c r="M122" s="182"/>
    </row>
    <row r="123" spans="1:13" ht="25.5" customHeight="1" x14ac:dyDescent="0.15">
      <c r="A123" s="124" t="s">
        <v>321</v>
      </c>
      <c r="B123" s="108"/>
      <c r="C123" s="174"/>
      <c r="D123" s="156"/>
      <c r="E123" s="194"/>
      <c r="F123" s="174"/>
      <c r="G123" s="174"/>
      <c r="H123" s="191"/>
      <c r="I123" s="173"/>
      <c r="J123" s="173"/>
      <c r="K123" s="108"/>
      <c r="M123" s="182"/>
    </row>
    <row r="124" spans="1:13" ht="25.5" customHeight="1" x14ac:dyDescent="0.15">
      <c r="A124" s="226" t="s">
        <v>2</v>
      </c>
      <c r="B124" s="226"/>
      <c r="C124" s="339" t="s">
        <v>3</v>
      </c>
      <c r="D124" s="339" t="s">
        <v>4</v>
      </c>
      <c r="E124" s="339"/>
      <c r="F124" s="339"/>
      <c r="G124" s="339"/>
      <c r="H124" s="339"/>
      <c r="I124" s="324" t="s">
        <v>455</v>
      </c>
      <c r="J124" s="324" t="s">
        <v>1164</v>
      </c>
      <c r="K124" s="339" t="s">
        <v>8</v>
      </c>
      <c r="M124" s="182"/>
    </row>
    <row r="125" spans="1:13" ht="25.5" customHeight="1" x14ac:dyDescent="0.15">
      <c r="A125" s="77" t="s">
        <v>0</v>
      </c>
      <c r="B125" s="77" t="s">
        <v>1</v>
      </c>
      <c r="C125" s="339"/>
      <c r="D125" s="339"/>
      <c r="E125" s="339"/>
      <c r="F125" s="339"/>
      <c r="G125" s="339"/>
      <c r="H125" s="339"/>
      <c r="I125" s="325"/>
      <c r="J125" s="325"/>
      <c r="K125" s="339"/>
      <c r="M125" s="182"/>
    </row>
    <row r="126" spans="1:13" ht="25.5" customHeight="1" x14ac:dyDescent="0.15">
      <c r="A126" s="340" t="s">
        <v>213</v>
      </c>
      <c r="B126" s="341"/>
      <c r="C126" s="341"/>
      <c r="D126" s="341"/>
      <c r="E126" s="341"/>
      <c r="F126" s="341"/>
      <c r="G126" s="341"/>
      <c r="H126" s="341"/>
      <c r="I126" s="341"/>
      <c r="J126" s="341"/>
      <c r="K126" s="342"/>
      <c r="M126" s="182"/>
    </row>
    <row r="127" spans="1:13" ht="25.5" customHeight="1" x14ac:dyDescent="0.15">
      <c r="A127" s="79" t="s">
        <v>707</v>
      </c>
      <c r="B127" s="79">
        <v>2111</v>
      </c>
      <c r="C127" s="52" t="s">
        <v>562</v>
      </c>
      <c r="D127" s="245" t="s">
        <v>295</v>
      </c>
      <c r="E127" s="255" t="s">
        <v>296</v>
      </c>
      <c r="F127" s="350"/>
      <c r="G127" s="350"/>
      <c r="H127" s="350"/>
      <c r="I127" s="186">
        <v>1000</v>
      </c>
      <c r="J127" s="193">
        <v>1000</v>
      </c>
      <c r="K127" s="248" t="s">
        <v>294</v>
      </c>
      <c r="M127" s="182"/>
    </row>
    <row r="128" spans="1:13" ht="25.5" customHeight="1" x14ac:dyDescent="0.15">
      <c r="A128" s="79" t="s">
        <v>707</v>
      </c>
      <c r="B128" s="79">
        <v>2112</v>
      </c>
      <c r="C128" s="52" t="s">
        <v>1197</v>
      </c>
      <c r="D128" s="245"/>
      <c r="E128" s="257"/>
      <c r="F128" s="52" t="s">
        <v>1166</v>
      </c>
      <c r="G128" s="181"/>
      <c r="H128" s="57" t="s">
        <v>1167</v>
      </c>
      <c r="I128" s="57">
        <v>245</v>
      </c>
      <c r="J128" s="172">
        <f>ROUND(J127*270/1000,0)</f>
        <v>270</v>
      </c>
      <c r="K128" s="249"/>
      <c r="M128" s="182"/>
    </row>
    <row r="129" spans="1:13" ht="25.5" customHeight="1" x14ac:dyDescent="0.15">
      <c r="A129" s="79" t="s">
        <v>707</v>
      </c>
      <c r="B129" s="79">
        <v>4112</v>
      </c>
      <c r="C129" s="52" t="s">
        <v>809</v>
      </c>
      <c r="D129" s="245"/>
      <c r="E129" s="257"/>
      <c r="F129" s="52" t="s">
        <v>780</v>
      </c>
      <c r="G129" s="181"/>
      <c r="H129" s="57" t="s">
        <v>781</v>
      </c>
      <c r="I129" s="57" t="s">
        <v>782</v>
      </c>
      <c r="J129" s="172">
        <f>ROUND(J127*287/1000,0)</f>
        <v>287</v>
      </c>
      <c r="K129" s="249"/>
      <c r="M129" s="182"/>
    </row>
    <row r="130" spans="1:13" ht="25.5" customHeight="1" x14ac:dyDescent="0.15">
      <c r="A130" s="79" t="s">
        <v>707</v>
      </c>
      <c r="B130" s="79">
        <v>2113</v>
      </c>
      <c r="C130" s="52" t="s">
        <v>1198</v>
      </c>
      <c r="D130" s="245"/>
      <c r="E130" s="257"/>
      <c r="F130" s="52" t="s">
        <v>1169</v>
      </c>
      <c r="G130" s="181"/>
      <c r="H130" s="57" t="s">
        <v>1170</v>
      </c>
      <c r="I130" s="57">
        <v>224</v>
      </c>
      <c r="J130" s="172">
        <f>ROUND(J127*249/1000,0)</f>
        <v>249</v>
      </c>
      <c r="K130" s="249"/>
      <c r="M130" s="182"/>
    </row>
    <row r="131" spans="1:13" ht="25.5" customHeight="1" x14ac:dyDescent="0.15">
      <c r="A131" s="79" t="s">
        <v>707</v>
      </c>
      <c r="B131" s="79">
        <v>4113</v>
      </c>
      <c r="C131" s="52" t="s">
        <v>810</v>
      </c>
      <c r="D131" s="245"/>
      <c r="E131" s="257"/>
      <c r="F131" s="52" t="s">
        <v>749</v>
      </c>
      <c r="G131" s="181"/>
      <c r="H131" s="57" t="s">
        <v>785</v>
      </c>
      <c r="I131" s="57" t="s">
        <v>782</v>
      </c>
      <c r="J131" s="172">
        <f>ROUND(J127*266/1000,0)</f>
        <v>266</v>
      </c>
      <c r="K131" s="249"/>
      <c r="M131" s="182"/>
    </row>
    <row r="132" spans="1:13" ht="25.5" customHeight="1" x14ac:dyDescent="0.15">
      <c r="A132" s="79" t="s">
        <v>707</v>
      </c>
      <c r="B132" s="79">
        <v>2114</v>
      </c>
      <c r="C132" s="52" t="s">
        <v>563</v>
      </c>
      <c r="D132" s="245"/>
      <c r="E132" s="257"/>
      <c r="F132" s="52" t="s">
        <v>1171</v>
      </c>
      <c r="G132" s="181"/>
      <c r="H132" s="57" t="s">
        <v>1172</v>
      </c>
      <c r="I132" s="57">
        <v>182</v>
      </c>
      <c r="J132" s="172">
        <f>ROUND(J127*207/1000,0)</f>
        <v>207</v>
      </c>
      <c r="K132" s="249"/>
      <c r="M132" s="182"/>
    </row>
    <row r="133" spans="1:13" ht="25.5" customHeight="1" x14ac:dyDescent="0.15">
      <c r="A133" s="79" t="s">
        <v>707</v>
      </c>
      <c r="B133" s="79">
        <v>7400</v>
      </c>
      <c r="C133" s="52" t="s">
        <v>502</v>
      </c>
      <c r="D133" s="245"/>
      <c r="E133" s="257"/>
      <c r="F133" s="52" t="s">
        <v>1173</v>
      </c>
      <c r="G133" s="181"/>
      <c r="H133" s="57" t="s">
        <v>1174</v>
      </c>
      <c r="I133" s="57">
        <v>145</v>
      </c>
      <c r="J133" s="172">
        <f>ROUND($J127*170/1000,0)</f>
        <v>170</v>
      </c>
      <c r="K133" s="249"/>
      <c r="M133" s="182"/>
    </row>
    <row r="134" spans="1:13" ht="25.5" customHeight="1" x14ac:dyDescent="0.15">
      <c r="A134" s="79" t="s">
        <v>707</v>
      </c>
      <c r="B134" s="79">
        <v>8401</v>
      </c>
      <c r="C134" s="100" t="s">
        <v>564</v>
      </c>
      <c r="D134" s="245"/>
      <c r="E134" s="257"/>
      <c r="F134" s="52" t="s">
        <v>293</v>
      </c>
      <c r="G134" s="181"/>
      <c r="H134" s="57" t="s">
        <v>325</v>
      </c>
      <c r="I134" s="57">
        <v>-10</v>
      </c>
      <c r="J134" s="172">
        <v>-10</v>
      </c>
      <c r="K134" s="249"/>
      <c r="M134" s="182"/>
    </row>
    <row r="135" spans="1:13" ht="25.5" customHeight="1" x14ac:dyDescent="0.15">
      <c r="A135" s="79" t="s">
        <v>707</v>
      </c>
      <c r="B135" s="79">
        <v>9401</v>
      </c>
      <c r="C135" s="100" t="s">
        <v>728</v>
      </c>
      <c r="D135" s="245"/>
      <c r="E135" s="357"/>
      <c r="F135" s="52" t="s">
        <v>709</v>
      </c>
      <c r="G135" s="183"/>
      <c r="H135" s="184" t="s">
        <v>729</v>
      </c>
      <c r="I135" s="184">
        <v>-10</v>
      </c>
      <c r="J135" s="172">
        <v>-10</v>
      </c>
      <c r="K135" s="250"/>
      <c r="M135" s="182"/>
    </row>
    <row r="136" spans="1:13" ht="25.5" customHeight="1" x14ac:dyDescent="0.15">
      <c r="A136" s="79" t="s">
        <v>707</v>
      </c>
      <c r="B136" s="79">
        <v>2120</v>
      </c>
      <c r="C136" s="52" t="s">
        <v>565</v>
      </c>
      <c r="D136" s="245"/>
      <c r="E136" s="358" t="s">
        <v>299</v>
      </c>
      <c r="F136" s="354"/>
      <c r="G136" s="355"/>
      <c r="H136" s="356"/>
      <c r="I136" s="57">
        <v>33</v>
      </c>
      <c r="J136" s="193">
        <v>33</v>
      </c>
      <c r="K136" s="248" t="s">
        <v>215</v>
      </c>
      <c r="M136" s="182"/>
    </row>
    <row r="137" spans="1:13" ht="25.5" customHeight="1" x14ac:dyDescent="0.15">
      <c r="A137" s="79" t="s">
        <v>707</v>
      </c>
      <c r="B137" s="79">
        <v>2122</v>
      </c>
      <c r="C137" s="52" t="s">
        <v>1199</v>
      </c>
      <c r="D137" s="245"/>
      <c r="E137" s="359"/>
      <c r="F137" s="52" t="s">
        <v>1166</v>
      </c>
      <c r="G137" s="181"/>
      <c r="H137" s="57" t="s">
        <v>1167</v>
      </c>
      <c r="I137" s="57">
        <v>8</v>
      </c>
      <c r="J137" s="172">
        <f>ROUND(J136*270/1000,0)</f>
        <v>9</v>
      </c>
      <c r="K137" s="249"/>
      <c r="M137" s="182"/>
    </row>
    <row r="138" spans="1:13" ht="25.5" customHeight="1" x14ac:dyDescent="0.15">
      <c r="A138" s="79" t="s">
        <v>707</v>
      </c>
      <c r="B138" s="79">
        <v>4122</v>
      </c>
      <c r="C138" s="52" t="s">
        <v>811</v>
      </c>
      <c r="D138" s="245"/>
      <c r="E138" s="359"/>
      <c r="F138" s="52" t="s">
        <v>780</v>
      </c>
      <c r="G138" s="181"/>
      <c r="H138" s="57" t="s">
        <v>781</v>
      </c>
      <c r="I138" s="57" t="s">
        <v>782</v>
      </c>
      <c r="J138" s="172">
        <f>ROUND(J136*287/1000,0)</f>
        <v>9</v>
      </c>
      <c r="K138" s="249"/>
      <c r="M138" s="182"/>
    </row>
    <row r="139" spans="1:13" ht="25.5" customHeight="1" x14ac:dyDescent="0.15">
      <c r="A139" s="79" t="s">
        <v>707</v>
      </c>
      <c r="B139" s="79">
        <v>2123</v>
      </c>
      <c r="C139" s="52" t="s">
        <v>1200</v>
      </c>
      <c r="D139" s="245"/>
      <c r="E139" s="359"/>
      <c r="F139" s="52" t="s">
        <v>1169</v>
      </c>
      <c r="G139" s="181"/>
      <c r="H139" s="57" t="s">
        <v>1170</v>
      </c>
      <c r="I139" s="57">
        <v>7</v>
      </c>
      <c r="J139" s="172">
        <f>ROUND(J136*249/1000,0)</f>
        <v>8</v>
      </c>
      <c r="K139" s="249"/>
      <c r="M139" s="182"/>
    </row>
    <row r="140" spans="1:13" ht="25.5" customHeight="1" x14ac:dyDescent="0.15">
      <c r="A140" s="79" t="s">
        <v>707</v>
      </c>
      <c r="B140" s="79">
        <v>4123</v>
      </c>
      <c r="C140" s="52" t="s">
        <v>812</v>
      </c>
      <c r="D140" s="245"/>
      <c r="E140" s="359"/>
      <c r="F140" s="52" t="s">
        <v>749</v>
      </c>
      <c r="G140" s="181"/>
      <c r="H140" s="57" t="s">
        <v>785</v>
      </c>
      <c r="I140" s="57" t="s">
        <v>782</v>
      </c>
      <c r="J140" s="172">
        <f>ROUND(J136*266/1000,0)</f>
        <v>9</v>
      </c>
      <c r="K140" s="249"/>
      <c r="M140" s="182"/>
    </row>
    <row r="141" spans="1:13" ht="25.5" customHeight="1" x14ac:dyDescent="0.15">
      <c r="A141" s="79" t="s">
        <v>707</v>
      </c>
      <c r="B141" s="79">
        <v>2124</v>
      </c>
      <c r="C141" s="52" t="s">
        <v>566</v>
      </c>
      <c r="D141" s="245"/>
      <c r="E141" s="359"/>
      <c r="F141" s="52" t="s">
        <v>1171</v>
      </c>
      <c r="G141" s="181"/>
      <c r="H141" s="57" t="s">
        <v>1172</v>
      </c>
      <c r="I141" s="57">
        <v>6</v>
      </c>
      <c r="J141" s="172">
        <f>ROUND(J136*207/1000,0)</f>
        <v>7</v>
      </c>
      <c r="K141" s="249"/>
      <c r="M141" s="182"/>
    </row>
    <row r="142" spans="1:13" ht="25.5" customHeight="1" x14ac:dyDescent="0.15">
      <c r="A142" s="79" t="s">
        <v>707</v>
      </c>
      <c r="B142" s="79">
        <v>7500</v>
      </c>
      <c r="C142" s="52" t="s">
        <v>503</v>
      </c>
      <c r="D142" s="245"/>
      <c r="E142" s="359"/>
      <c r="F142" s="52" t="s">
        <v>1173</v>
      </c>
      <c r="G142" s="181"/>
      <c r="H142" s="57" t="s">
        <v>1174</v>
      </c>
      <c r="I142" s="57">
        <v>5</v>
      </c>
      <c r="J142" s="172">
        <f>ROUND($J136*170/1000,0)</f>
        <v>6</v>
      </c>
      <c r="K142" s="249"/>
      <c r="M142" s="182"/>
    </row>
    <row r="143" spans="1:13" ht="25.5" customHeight="1" x14ac:dyDescent="0.15">
      <c r="A143" s="79" t="s">
        <v>707</v>
      </c>
      <c r="B143" s="79">
        <v>8402</v>
      </c>
      <c r="C143" s="52" t="s">
        <v>567</v>
      </c>
      <c r="D143" s="245"/>
      <c r="E143" s="359"/>
      <c r="F143" s="52" t="s">
        <v>293</v>
      </c>
      <c r="G143" s="181"/>
      <c r="H143" s="57" t="s">
        <v>300</v>
      </c>
      <c r="I143" s="57">
        <v>-1</v>
      </c>
      <c r="J143" s="172">
        <v>-1</v>
      </c>
      <c r="K143" s="249"/>
      <c r="M143" s="182"/>
    </row>
    <row r="144" spans="1:13" ht="25.5" customHeight="1" x14ac:dyDescent="0.15">
      <c r="A144" s="79" t="s">
        <v>707</v>
      </c>
      <c r="B144" s="79">
        <v>9402</v>
      </c>
      <c r="C144" s="52" t="s">
        <v>730</v>
      </c>
      <c r="D144" s="245"/>
      <c r="E144" s="360"/>
      <c r="F144" s="52" t="s">
        <v>709</v>
      </c>
      <c r="G144" s="183"/>
      <c r="H144" s="184" t="s">
        <v>719</v>
      </c>
      <c r="I144" s="184">
        <v>-1</v>
      </c>
      <c r="J144" s="172">
        <v>-1</v>
      </c>
      <c r="K144" s="250"/>
      <c r="M144" s="182"/>
    </row>
    <row r="145" spans="1:13" ht="25.5" customHeight="1" x14ac:dyDescent="0.15">
      <c r="A145" s="79" t="s">
        <v>707</v>
      </c>
      <c r="B145" s="79">
        <v>2131</v>
      </c>
      <c r="C145" s="52" t="s">
        <v>568</v>
      </c>
      <c r="D145" s="245"/>
      <c r="E145" s="255" t="s">
        <v>301</v>
      </c>
      <c r="F145" s="350"/>
      <c r="G145" s="350"/>
      <c r="H145" s="350"/>
      <c r="I145" s="186">
        <v>1997</v>
      </c>
      <c r="J145" s="193">
        <v>1997</v>
      </c>
      <c r="K145" s="248" t="s">
        <v>294</v>
      </c>
      <c r="M145" s="182"/>
    </row>
    <row r="146" spans="1:13" ht="25.5" customHeight="1" x14ac:dyDescent="0.15">
      <c r="A146" s="79" t="s">
        <v>707</v>
      </c>
      <c r="B146" s="79">
        <v>2132</v>
      </c>
      <c r="C146" s="52" t="s">
        <v>1201</v>
      </c>
      <c r="D146" s="245"/>
      <c r="E146" s="257"/>
      <c r="F146" s="52" t="s">
        <v>1166</v>
      </c>
      <c r="G146" s="181"/>
      <c r="H146" s="57" t="s">
        <v>1167</v>
      </c>
      <c r="I146" s="57">
        <v>489</v>
      </c>
      <c r="J146" s="172">
        <f>ROUND(J145*270/1000,0)</f>
        <v>539</v>
      </c>
      <c r="K146" s="249"/>
      <c r="M146" s="182"/>
    </row>
    <row r="147" spans="1:13" ht="25.5" customHeight="1" x14ac:dyDescent="0.15">
      <c r="A147" s="79" t="s">
        <v>707</v>
      </c>
      <c r="B147" s="79">
        <v>4132</v>
      </c>
      <c r="C147" s="52" t="s">
        <v>813</v>
      </c>
      <c r="D147" s="245"/>
      <c r="E147" s="257"/>
      <c r="F147" s="52" t="s">
        <v>780</v>
      </c>
      <c r="G147" s="181"/>
      <c r="H147" s="57" t="s">
        <v>781</v>
      </c>
      <c r="I147" s="57" t="s">
        <v>782</v>
      </c>
      <c r="J147" s="172">
        <f>ROUND(J145*287/1000,0)</f>
        <v>573</v>
      </c>
      <c r="K147" s="249"/>
      <c r="M147" s="182"/>
    </row>
    <row r="148" spans="1:13" ht="25.5" customHeight="1" x14ac:dyDescent="0.15">
      <c r="A148" s="79" t="s">
        <v>707</v>
      </c>
      <c r="B148" s="79">
        <v>2133</v>
      </c>
      <c r="C148" s="52" t="s">
        <v>1202</v>
      </c>
      <c r="D148" s="245"/>
      <c r="E148" s="257"/>
      <c r="F148" s="52" t="s">
        <v>1169</v>
      </c>
      <c r="G148" s="181"/>
      <c r="H148" s="57" t="s">
        <v>1170</v>
      </c>
      <c r="I148" s="57">
        <v>447</v>
      </c>
      <c r="J148" s="172">
        <f>ROUND(J145*249/1000,0)</f>
        <v>497</v>
      </c>
      <c r="K148" s="249"/>
      <c r="M148" s="182"/>
    </row>
    <row r="149" spans="1:13" ht="25.5" customHeight="1" x14ac:dyDescent="0.15">
      <c r="A149" s="79" t="s">
        <v>707</v>
      </c>
      <c r="B149" s="79">
        <v>4133</v>
      </c>
      <c r="C149" s="52" t="s">
        <v>814</v>
      </c>
      <c r="D149" s="245"/>
      <c r="E149" s="257"/>
      <c r="F149" s="52" t="s">
        <v>749</v>
      </c>
      <c r="G149" s="181"/>
      <c r="H149" s="57" t="s">
        <v>785</v>
      </c>
      <c r="I149" s="57" t="s">
        <v>782</v>
      </c>
      <c r="J149" s="172">
        <f>ROUND(J145*266/1000,0)</f>
        <v>531</v>
      </c>
      <c r="K149" s="249"/>
      <c r="M149" s="182"/>
    </row>
    <row r="150" spans="1:13" ht="25.5" customHeight="1" x14ac:dyDescent="0.15">
      <c r="A150" s="79" t="s">
        <v>707</v>
      </c>
      <c r="B150" s="79">
        <v>2134</v>
      </c>
      <c r="C150" s="52" t="s">
        <v>569</v>
      </c>
      <c r="D150" s="245"/>
      <c r="E150" s="257"/>
      <c r="F150" s="52" t="s">
        <v>1171</v>
      </c>
      <c r="G150" s="181"/>
      <c r="H150" s="57" t="s">
        <v>1172</v>
      </c>
      <c r="I150" s="57">
        <v>363</v>
      </c>
      <c r="J150" s="172">
        <f>ROUND(J145*207/1000,0)</f>
        <v>413</v>
      </c>
      <c r="K150" s="249"/>
      <c r="M150" s="182"/>
    </row>
    <row r="151" spans="1:13" ht="25.5" customHeight="1" x14ac:dyDescent="0.15">
      <c r="A151" s="79" t="s">
        <v>707</v>
      </c>
      <c r="B151" s="79">
        <v>7420</v>
      </c>
      <c r="C151" s="52" t="s">
        <v>504</v>
      </c>
      <c r="D151" s="245"/>
      <c r="E151" s="257"/>
      <c r="F151" s="52" t="s">
        <v>1173</v>
      </c>
      <c r="G151" s="181"/>
      <c r="H151" s="57" t="s">
        <v>1174</v>
      </c>
      <c r="I151" s="57">
        <v>290</v>
      </c>
      <c r="J151" s="172">
        <f>ROUND($J145*170/1000,0)</f>
        <v>339</v>
      </c>
      <c r="K151" s="249"/>
      <c r="M151" s="182"/>
    </row>
    <row r="152" spans="1:13" ht="25.5" customHeight="1" x14ac:dyDescent="0.15">
      <c r="A152" s="79" t="s">
        <v>707</v>
      </c>
      <c r="B152" s="79">
        <v>8403</v>
      </c>
      <c r="C152" s="52" t="s">
        <v>570</v>
      </c>
      <c r="D152" s="245"/>
      <c r="E152" s="257"/>
      <c r="F152" s="52" t="s">
        <v>293</v>
      </c>
      <c r="G152" s="181"/>
      <c r="H152" s="57" t="s">
        <v>326</v>
      </c>
      <c r="I152" s="57">
        <v>-20</v>
      </c>
      <c r="J152" s="172">
        <v>-20</v>
      </c>
      <c r="K152" s="249"/>
      <c r="M152" s="182"/>
    </row>
    <row r="153" spans="1:13" ht="25.5" customHeight="1" x14ac:dyDescent="0.15">
      <c r="A153" s="79" t="s">
        <v>707</v>
      </c>
      <c r="B153" s="79">
        <v>9403</v>
      </c>
      <c r="C153" s="52" t="s">
        <v>731</v>
      </c>
      <c r="D153" s="245"/>
      <c r="E153" s="357"/>
      <c r="F153" s="52" t="s">
        <v>709</v>
      </c>
      <c r="G153" s="183"/>
      <c r="H153" s="184" t="s">
        <v>732</v>
      </c>
      <c r="I153" s="184">
        <v>-20</v>
      </c>
      <c r="J153" s="172">
        <v>-20</v>
      </c>
      <c r="K153" s="250"/>
      <c r="M153" s="182"/>
    </row>
    <row r="154" spans="1:13" ht="25.5" customHeight="1" x14ac:dyDescent="0.15">
      <c r="A154" s="79" t="s">
        <v>707</v>
      </c>
      <c r="B154" s="79">
        <v>2141</v>
      </c>
      <c r="C154" s="52" t="s">
        <v>571</v>
      </c>
      <c r="D154" s="245"/>
      <c r="E154" s="358" t="s">
        <v>303</v>
      </c>
      <c r="F154" s="350"/>
      <c r="G154" s="350"/>
      <c r="H154" s="350"/>
      <c r="I154" s="186">
        <v>65</v>
      </c>
      <c r="J154" s="193">
        <v>65</v>
      </c>
      <c r="K154" s="248" t="s">
        <v>215</v>
      </c>
      <c r="M154" s="182"/>
    </row>
    <row r="155" spans="1:13" ht="25.5" customHeight="1" x14ac:dyDescent="0.15">
      <c r="A155" s="79" t="s">
        <v>707</v>
      </c>
      <c r="B155" s="79">
        <v>2142</v>
      </c>
      <c r="C155" s="52" t="s">
        <v>1203</v>
      </c>
      <c r="D155" s="245"/>
      <c r="E155" s="359"/>
      <c r="F155" s="52" t="s">
        <v>1166</v>
      </c>
      <c r="G155" s="181"/>
      <c r="H155" s="57" t="s">
        <v>1167</v>
      </c>
      <c r="I155" s="57">
        <v>16</v>
      </c>
      <c r="J155" s="172">
        <f>ROUND(J154*270/1000,0)</f>
        <v>18</v>
      </c>
      <c r="K155" s="249"/>
      <c r="M155" s="182"/>
    </row>
    <row r="156" spans="1:13" ht="25.5" customHeight="1" x14ac:dyDescent="0.15">
      <c r="A156" s="79" t="s">
        <v>707</v>
      </c>
      <c r="B156" s="79">
        <v>4142</v>
      </c>
      <c r="C156" s="52" t="s">
        <v>815</v>
      </c>
      <c r="D156" s="245"/>
      <c r="E156" s="359"/>
      <c r="F156" s="52" t="s">
        <v>780</v>
      </c>
      <c r="G156" s="181"/>
      <c r="H156" s="57" t="s">
        <v>781</v>
      </c>
      <c r="I156" s="57" t="s">
        <v>782</v>
      </c>
      <c r="J156" s="172">
        <f>ROUND(J154*287/1000,0)</f>
        <v>19</v>
      </c>
      <c r="K156" s="249"/>
      <c r="M156" s="182"/>
    </row>
    <row r="157" spans="1:13" ht="25.5" customHeight="1" x14ac:dyDescent="0.15">
      <c r="A157" s="79" t="s">
        <v>707</v>
      </c>
      <c r="B157" s="79">
        <v>2143</v>
      </c>
      <c r="C157" s="52" t="s">
        <v>1204</v>
      </c>
      <c r="D157" s="245"/>
      <c r="E157" s="359"/>
      <c r="F157" s="52" t="s">
        <v>1169</v>
      </c>
      <c r="G157" s="181"/>
      <c r="H157" s="57" t="s">
        <v>1170</v>
      </c>
      <c r="I157" s="57">
        <v>15</v>
      </c>
      <c r="J157" s="172">
        <f>ROUND(J154*249/1000,0)</f>
        <v>16</v>
      </c>
      <c r="K157" s="249"/>
      <c r="M157" s="182"/>
    </row>
    <row r="158" spans="1:13" ht="25.5" customHeight="1" x14ac:dyDescent="0.15">
      <c r="A158" s="79" t="s">
        <v>707</v>
      </c>
      <c r="B158" s="79">
        <v>4143</v>
      </c>
      <c r="C158" s="52" t="s">
        <v>816</v>
      </c>
      <c r="D158" s="245"/>
      <c r="E158" s="359"/>
      <c r="F158" s="52" t="s">
        <v>749</v>
      </c>
      <c r="G158" s="181"/>
      <c r="H158" s="57" t="s">
        <v>785</v>
      </c>
      <c r="I158" s="57" t="s">
        <v>782</v>
      </c>
      <c r="J158" s="172">
        <f>ROUND(J154*266/1000,0)</f>
        <v>17</v>
      </c>
      <c r="K158" s="249"/>
      <c r="M158" s="182"/>
    </row>
    <row r="159" spans="1:13" ht="25.5" customHeight="1" x14ac:dyDescent="0.15">
      <c r="A159" s="79" t="s">
        <v>707</v>
      </c>
      <c r="B159" s="79">
        <v>2144</v>
      </c>
      <c r="C159" s="52" t="s">
        <v>572</v>
      </c>
      <c r="D159" s="245"/>
      <c r="E159" s="359"/>
      <c r="F159" s="52" t="s">
        <v>1171</v>
      </c>
      <c r="G159" s="181"/>
      <c r="H159" s="57" t="s">
        <v>1172</v>
      </c>
      <c r="I159" s="57">
        <v>12</v>
      </c>
      <c r="J159" s="172">
        <f>ROUND(J154*207/1000,0)</f>
        <v>13</v>
      </c>
      <c r="K159" s="249"/>
      <c r="M159" s="182"/>
    </row>
    <row r="160" spans="1:13" ht="25.5" customHeight="1" x14ac:dyDescent="0.15">
      <c r="A160" s="79" t="s">
        <v>707</v>
      </c>
      <c r="B160" s="79">
        <v>7520</v>
      </c>
      <c r="C160" s="52" t="s">
        <v>505</v>
      </c>
      <c r="D160" s="245"/>
      <c r="E160" s="359"/>
      <c r="F160" s="52" t="s">
        <v>1173</v>
      </c>
      <c r="G160" s="181"/>
      <c r="H160" s="57" t="s">
        <v>1174</v>
      </c>
      <c r="I160" s="57">
        <v>9</v>
      </c>
      <c r="J160" s="172">
        <f>ROUND($J154*170/1000,0)</f>
        <v>11</v>
      </c>
      <c r="K160" s="249"/>
      <c r="M160" s="182"/>
    </row>
    <row r="161" spans="1:13" ht="25.5" customHeight="1" x14ac:dyDescent="0.15">
      <c r="A161" s="79" t="s">
        <v>707</v>
      </c>
      <c r="B161" s="79">
        <v>8404</v>
      </c>
      <c r="C161" s="52" t="s">
        <v>573</v>
      </c>
      <c r="D161" s="245"/>
      <c r="E161" s="359"/>
      <c r="F161" s="52" t="s">
        <v>293</v>
      </c>
      <c r="G161" s="181"/>
      <c r="H161" s="57" t="s">
        <v>304</v>
      </c>
      <c r="I161" s="57">
        <v>-1</v>
      </c>
      <c r="J161" s="172">
        <v>-1</v>
      </c>
      <c r="K161" s="249"/>
      <c r="M161" s="182"/>
    </row>
    <row r="162" spans="1:13" ht="25.5" customHeight="1" x14ac:dyDescent="0.15">
      <c r="A162" s="79" t="s">
        <v>707</v>
      </c>
      <c r="B162" s="79">
        <v>9404</v>
      </c>
      <c r="C162" s="52" t="s">
        <v>733</v>
      </c>
      <c r="D162" s="245"/>
      <c r="E162" s="360"/>
      <c r="F162" s="52" t="s">
        <v>709</v>
      </c>
      <c r="G162" s="183"/>
      <c r="H162" s="184" t="s">
        <v>719</v>
      </c>
      <c r="I162" s="184">
        <v>-1</v>
      </c>
      <c r="J162" s="172">
        <v>-1</v>
      </c>
      <c r="K162" s="250"/>
      <c r="M162" s="182"/>
    </row>
    <row r="163" spans="1:13" ht="25.5" customHeight="1" x14ac:dyDescent="0.15">
      <c r="A163" s="79" t="s">
        <v>707</v>
      </c>
      <c r="B163" s="79">
        <v>2151</v>
      </c>
      <c r="C163" s="52" t="s">
        <v>574</v>
      </c>
      <c r="D163" s="245"/>
      <c r="E163" s="358" t="s">
        <v>305</v>
      </c>
      <c r="F163" s="351"/>
      <c r="G163" s="352"/>
      <c r="H163" s="353"/>
      <c r="I163" s="57">
        <v>3168</v>
      </c>
      <c r="J163" s="193">
        <v>3168</v>
      </c>
      <c r="K163" s="248" t="s">
        <v>294</v>
      </c>
      <c r="M163" s="182"/>
    </row>
    <row r="164" spans="1:13" ht="25.5" customHeight="1" x14ac:dyDescent="0.15">
      <c r="A164" s="79" t="s">
        <v>707</v>
      </c>
      <c r="B164" s="79">
        <v>2152</v>
      </c>
      <c r="C164" s="52" t="s">
        <v>1205</v>
      </c>
      <c r="D164" s="245"/>
      <c r="E164" s="359"/>
      <c r="F164" s="52" t="s">
        <v>1166</v>
      </c>
      <c r="G164" s="181"/>
      <c r="H164" s="57" t="s">
        <v>1167</v>
      </c>
      <c r="I164" s="57">
        <v>776</v>
      </c>
      <c r="J164" s="172">
        <f>ROUND(J163*270/1000,0)</f>
        <v>855</v>
      </c>
      <c r="K164" s="249"/>
      <c r="M164" s="182"/>
    </row>
    <row r="165" spans="1:13" ht="25.5" customHeight="1" x14ac:dyDescent="0.15">
      <c r="A165" s="79" t="s">
        <v>707</v>
      </c>
      <c r="B165" s="79">
        <v>4152</v>
      </c>
      <c r="C165" s="52" t="s">
        <v>817</v>
      </c>
      <c r="D165" s="245"/>
      <c r="E165" s="359"/>
      <c r="F165" s="52" t="s">
        <v>780</v>
      </c>
      <c r="G165" s="181"/>
      <c r="H165" s="57" t="s">
        <v>781</v>
      </c>
      <c r="I165" s="57" t="s">
        <v>782</v>
      </c>
      <c r="J165" s="172">
        <f>ROUND(J163*287/1000,0)</f>
        <v>909</v>
      </c>
      <c r="K165" s="249"/>
      <c r="M165" s="182"/>
    </row>
    <row r="166" spans="1:13" ht="25.5" customHeight="1" x14ac:dyDescent="0.15">
      <c r="A166" s="79" t="s">
        <v>707</v>
      </c>
      <c r="B166" s="79">
        <v>2153</v>
      </c>
      <c r="C166" s="52" t="s">
        <v>1206</v>
      </c>
      <c r="D166" s="245"/>
      <c r="E166" s="359"/>
      <c r="F166" s="52" t="s">
        <v>1169</v>
      </c>
      <c r="G166" s="181"/>
      <c r="H166" s="57" t="s">
        <v>1170</v>
      </c>
      <c r="I166" s="57">
        <v>710</v>
      </c>
      <c r="J166" s="172">
        <f>ROUND(J163*249/1000,0)</f>
        <v>789</v>
      </c>
      <c r="K166" s="249"/>
      <c r="M166" s="182"/>
    </row>
    <row r="167" spans="1:13" ht="25.5" customHeight="1" x14ac:dyDescent="0.15">
      <c r="A167" s="79" t="s">
        <v>707</v>
      </c>
      <c r="B167" s="79">
        <v>4153</v>
      </c>
      <c r="C167" s="52" t="s">
        <v>818</v>
      </c>
      <c r="D167" s="245"/>
      <c r="E167" s="359"/>
      <c r="F167" s="52" t="s">
        <v>749</v>
      </c>
      <c r="G167" s="181"/>
      <c r="H167" s="57" t="s">
        <v>785</v>
      </c>
      <c r="I167" s="57" t="s">
        <v>782</v>
      </c>
      <c r="J167" s="172">
        <f>ROUND(J163*266/1000,0)</f>
        <v>843</v>
      </c>
      <c r="K167" s="249"/>
      <c r="M167" s="182"/>
    </row>
    <row r="168" spans="1:13" ht="25.5" customHeight="1" x14ac:dyDescent="0.15">
      <c r="A168" s="79" t="s">
        <v>707</v>
      </c>
      <c r="B168" s="79">
        <v>2154</v>
      </c>
      <c r="C168" s="52" t="s">
        <v>575</v>
      </c>
      <c r="D168" s="245"/>
      <c r="E168" s="359"/>
      <c r="F168" s="52" t="s">
        <v>1171</v>
      </c>
      <c r="G168" s="181"/>
      <c r="H168" s="57" t="s">
        <v>1172</v>
      </c>
      <c r="I168" s="57">
        <v>577</v>
      </c>
      <c r="J168" s="172">
        <f>ROUND(J163*207/1000,0)</f>
        <v>656</v>
      </c>
      <c r="K168" s="249"/>
      <c r="M168" s="182"/>
    </row>
    <row r="169" spans="1:13" ht="25.5" customHeight="1" x14ac:dyDescent="0.15">
      <c r="A169" s="79" t="s">
        <v>707</v>
      </c>
      <c r="B169" s="79">
        <v>7440</v>
      </c>
      <c r="C169" s="52" t="s">
        <v>506</v>
      </c>
      <c r="D169" s="245"/>
      <c r="E169" s="359"/>
      <c r="F169" s="52" t="s">
        <v>1173</v>
      </c>
      <c r="G169" s="181"/>
      <c r="H169" s="57" t="s">
        <v>1174</v>
      </c>
      <c r="I169" s="57">
        <v>459</v>
      </c>
      <c r="J169" s="172">
        <f>ROUND($J163*170/1000,0)</f>
        <v>539</v>
      </c>
      <c r="K169" s="249"/>
      <c r="M169" s="182"/>
    </row>
    <row r="170" spans="1:13" ht="25.5" customHeight="1" x14ac:dyDescent="0.15">
      <c r="A170" s="79" t="s">
        <v>707</v>
      </c>
      <c r="B170" s="79">
        <v>8405</v>
      </c>
      <c r="C170" s="52" t="s">
        <v>576</v>
      </c>
      <c r="D170" s="245"/>
      <c r="E170" s="359"/>
      <c r="F170" s="52" t="s">
        <v>293</v>
      </c>
      <c r="G170" s="181"/>
      <c r="H170" s="57" t="s">
        <v>327</v>
      </c>
      <c r="I170" s="57">
        <v>-32</v>
      </c>
      <c r="J170" s="172">
        <v>-32</v>
      </c>
      <c r="K170" s="249"/>
      <c r="M170" s="182"/>
    </row>
    <row r="171" spans="1:13" ht="25.5" customHeight="1" x14ac:dyDescent="0.15">
      <c r="A171" s="79" t="s">
        <v>707</v>
      </c>
      <c r="B171" s="79">
        <v>9405</v>
      </c>
      <c r="C171" s="52" t="s">
        <v>734</v>
      </c>
      <c r="D171" s="245"/>
      <c r="E171" s="360"/>
      <c r="F171" s="52" t="s">
        <v>709</v>
      </c>
      <c r="G171" s="183"/>
      <c r="H171" s="184" t="s">
        <v>735</v>
      </c>
      <c r="I171" s="184">
        <v>-32</v>
      </c>
      <c r="J171" s="172">
        <v>-32</v>
      </c>
      <c r="K171" s="250"/>
      <c r="M171" s="182"/>
    </row>
    <row r="172" spans="1:13" ht="25.5" customHeight="1" x14ac:dyDescent="0.15">
      <c r="A172" s="79" t="s">
        <v>707</v>
      </c>
      <c r="B172" s="79">
        <v>2161</v>
      </c>
      <c r="C172" s="52" t="s">
        <v>577</v>
      </c>
      <c r="D172" s="245"/>
      <c r="E172" s="326" t="s">
        <v>307</v>
      </c>
      <c r="F172" s="353"/>
      <c r="G172" s="350"/>
      <c r="H172" s="350"/>
      <c r="I172" s="186">
        <v>105</v>
      </c>
      <c r="J172" s="193">
        <v>105</v>
      </c>
      <c r="K172" s="244" t="s">
        <v>215</v>
      </c>
      <c r="M172" s="182"/>
    </row>
    <row r="173" spans="1:13" ht="25.5" customHeight="1" x14ac:dyDescent="0.15">
      <c r="A173" s="79" t="s">
        <v>707</v>
      </c>
      <c r="B173" s="79">
        <v>2162</v>
      </c>
      <c r="C173" s="52" t="s">
        <v>1207</v>
      </c>
      <c r="D173" s="245"/>
      <c r="E173" s="326"/>
      <c r="F173" s="52" t="s">
        <v>1166</v>
      </c>
      <c r="G173" s="181"/>
      <c r="H173" s="57" t="s">
        <v>1167</v>
      </c>
      <c r="I173" s="57">
        <v>26</v>
      </c>
      <c r="J173" s="172">
        <f>ROUND(J172*270/1000,0)</f>
        <v>28</v>
      </c>
      <c r="K173" s="244"/>
      <c r="M173" s="182"/>
    </row>
    <row r="174" spans="1:13" ht="25.5" customHeight="1" x14ac:dyDescent="0.15">
      <c r="A174" s="79" t="s">
        <v>707</v>
      </c>
      <c r="B174" s="79">
        <v>4162</v>
      </c>
      <c r="C174" s="52" t="s">
        <v>819</v>
      </c>
      <c r="D174" s="245"/>
      <c r="E174" s="326"/>
      <c r="F174" s="52" t="s">
        <v>780</v>
      </c>
      <c r="G174" s="181"/>
      <c r="H174" s="57" t="s">
        <v>781</v>
      </c>
      <c r="I174" s="57" t="s">
        <v>782</v>
      </c>
      <c r="J174" s="172">
        <f>ROUND(J172*287/1000,0)</f>
        <v>30</v>
      </c>
      <c r="K174" s="244"/>
      <c r="M174" s="182"/>
    </row>
    <row r="175" spans="1:13" ht="25.5" customHeight="1" x14ac:dyDescent="0.15">
      <c r="A175" s="79" t="s">
        <v>707</v>
      </c>
      <c r="B175" s="79">
        <v>2163</v>
      </c>
      <c r="C175" s="52" t="s">
        <v>1208</v>
      </c>
      <c r="D175" s="245"/>
      <c r="E175" s="326"/>
      <c r="F175" s="52" t="s">
        <v>1169</v>
      </c>
      <c r="G175" s="181"/>
      <c r="H175" s="57" t="s">
        <v>1170</v>
      </c>
      <c r="I175" s="57">
        <v>24</v>
      </c>
      <c r="J175" s="172">
        <f>ROUND(J172*249/1000,0)</f>
        <v>26</v>
      </c>
      <c r="K175" s="244"/>
      <c r="M175" s="182"/>
    </row>
    <row r="176" spans="1:13" ht="25.5" customHeight="1" x14ac:dyDescent="0.15">
      <c r="A176" s="79" t="s">
        <v>707</v>
      </c>
      <c r="B176" s="79">
        <v>4163</v>
      </c>
      <c r="C176" s="52" t="s">
        <v>820</v>
      </c>
      <c r="D176" s="245"/>
      <c r="E176" s="326"/>
      <c r="F176" s="52" t="s">
        <v>749</v>
      </c>
      <c r="G176" s="181"/>
      <c r="H176" s="57" t="s">
        <v>785</v>
      </c>
      <c r="I176" s="57" t="s">
        <v>782</v>
      </c>
      <c r="J176" s="172">
        <f>ROUND(J172*266/1000,0)</f>
        <v>28</v>
      </c>
      <c r="K176" s="244"/>
      <c r="M176" s="182"/>
    </row>
    <row r="177" spans="1:13" ht="25.5" customHeight="1" x14ac:dyDescent="0.15">
      <c r="A177" s="79" t="s">
        <v>707</v>
      </c>
      <c r="B177" s="79">
        <v>2164</v>
      </c>
      <c r="C177" s="52" t="s">
        <v>578</v>
      </c>
      <c r="D177" s="245"/>
      <c r="E177" s="326"/>
      <c r="F177" s="52" t="s">
        <v>1171</v>
      </c>
      <c r="G177" s="181"/>
      <c r="H177" s="57" t="s">
        <v>1172</v>
      </c>
      <c r="I177" s="57">
        <v>19</v>
      </c>
      <c r="J177" s="172">
        <f>ROUND(J172*207/1000,0)</f>
        <v>22</v>
      </c>
      <c r="K177" s="244"/>
      <c r="M177" s="182"/>
    </row>
    <row r="178" spans="1:13" ht="25.5" customHeight="1" x14ac:dyDescent="0.15">
      <c r="A178" s="79" t="s">
        <v>707</v>
      </c>
      <c r="B178" s="79">
        <v>7540</v>
      </c>
      <c r="C178" s="52" t="s">
        <v>507</v>
      </c>
      <c r="D178" s="245"/>
      <c r="E178" s="326"/>
      <c r="F178" s="52" t="s">
        <v>1173</v>
      </c>
      <c r="G178" s="181"/>
      <c r="H178" s="57" t="s">
        <v>1174</v>
      </c>
      <c r="I178" s="57">
        <v>15</v>
      </c>
      <c r="J178" s="172">
        <f>ROUND($J172*170/1000,0)</f>
        <v>18</v>
      </c>
      <c r="K178" s="244"/>
      <c r="M178" s="182"/>
    </row>
    <row r="179" spans="1:13" ht="25.5" customHeight="1" x14ac:dyDescent="0.15">
      <c r="A179" s="79" t="s">
        <v>707</v>
      </c>
      <c r="B179" s="79">
        <v>8406</v>
      </c>
      <c r="C179" s="52" t="s">
        <v>579</v>
      </c>
      <c r="D179" s="245"/>
      <c r="E179" s="326"/>
      <c r="F179" s="52" t="s">
        <v>293</v>
      </c>
      <c r="G179" s="181"/>
      <c r="H179" s="57" t="s">
        <v>304</v>
      </c>
      <c r="I179" s="57">
        <v>-1</v>
      </c>
      <c r="J179" s="172">
        <v>-1</v>
      </c>
      <c r="K179" s="244"/>
    </row>
    <row r="180" spans="1:13" ht="25.5" customHeight="1" x14ac:dyDescent="0.15">
      <c r="A180" s="79" t="s">
        <v>707</v>
      </c>
      <c r="B180" s="79">
        <v>9406</v>
      </c>
      <c r="C180" s="52" t="s">
        <v>736</v>
      </c>
      <c r="D180" s="245"/>
      <c r="E180" s="326"/>
      <c r="F180" s="52" t="s">
        <v>709</v>
      </c>
      <c r="G180" s="183"/>
      <c r="H180" s="184" t="s">
        <v>719</v>
      </c>
      <c r="I180" s="184">
        <v>-1</v>
      </c>
      <c r="J180" s="172">
        <v>-1</v>
      </c>
      <c r="K180" s="244"/>
    </row>
    <row r="181" spans="1:13" ht="25.5" customHeight="1" x14ac:dyDescent="0.15">
      <c r="A181" s="108"/>
      <c r="B181" s="108"/>
      <c r="C181" s="174"/>
      <c r="D181" s="194"/>
      <c r="E181" s="194"/>
      <c r="F181" s="174"/>
      <c r="G181" s="174"/>
      <c r="H181" s="191"/>
      <c r="I181" s="191"/>
      <c r="J181" s="173"/>
      <c r="K181" s="192"/>
    </row>
    <row r="182" spans="1:13" ht="25.5" customHeight="1" x14ac:dyDescent="0.15">
      <c r="A182" s="124" t="s">
        <v>328</v>
      </c>
      <c r="B182" s="108"/>
      <c r="C182" s="174"/>
      <c r="D182" s="156"/>
      <c r="E182" s="194"/>
      <c r="F182" s="174"/>
      <c r="G182" s="174"/>
      <c r="H182" s="191"/>
      <c r="I182" s="173"/>
      <c r="J182" s="173"/>
      <c r="K182" s="108"/>
    </row>
    <row r="183" spans="1:13" s="178" customFormat="1" ht="25.5" customHeight="1" x14ac:dyDescent="0.15">
      <c r="A183" s="226" t="s">
        <v>2</v>
      </c>
      <c r="B183" s="226"/>
      <c r="C183" s="339" t="s">
        <v>3</v>
      </c>
      <c r="D183" s="339" t="s">
        <v>4</v>
      </c>
      <c r="E183" s="339"/>
      <c r="F183" s="339"/>
      <c r="G183" s="339"/>
      <c r="H183" s="339"/>
      <c r="I183" s="324" t="s">
        <v>455</v>
      </c>
      <c r="J183" s="324" t="s">
        <v>1164</v>
      </c>
      <c r="K183" s="339" t="s">
        <v>8</v>
      </c>
      <c r="M183" s="167"/>
    </row>
    <row r="184" spans="1:13" s="178" customFormat="1" ht="25.5" customHeight="1" x14ac:dyDescent="0.15">
      <c r="A184" s="77" t="s">
        <v>0</v>
      </c>
      <c r="B184" s="77" t="s">
        <v>1</v>
      </c>
      <c r="C184" s="339"/>
      <c r="D184" s="339"/>
      <c r="E184" s="339"/>
      <c r="F184" s="339"/>
      <c r="G184" s="339"/>
      <c r="H184" s="339"/>
      <c r="I184" s="325"/>
      <c r="J184" s="325"/>
      <c r="K184" s="339"/>
      <c r="M184" s="167"/>
    </row>
    <row r="185" spans="1:13" s="178" customFormat="1" ht="25.5" customHeight="1" x14ac:dyDescent="0.15">
      <c r="A185" s="340" t="s">
        <v>213</v>
      </c>
      <c r="B185" s="341"/>
      <c r="C185" s="341"/>
      <c r="D185" s="341"/>
      <c r="E185" s="341"/>
      <c r="F185" s="341"/>
      <c r="G185" s="341"/>
      <c r="H185" s="341"/>
      <c r="I185" s="341"/>
      <c r="J185" s="341"/>
      <c r="K185" s="342"/>
      <c r="M185" s="167"/>
    </row>
    <row r="186" spans="1:13" s="178" customFormat="1" ht="25.5" customHeight="1" x14ac:dyDescent="0.15">
      <c r="A186" s="79" t="s">
        <v>707</v>
      </c>
      <c r="B186" s="79">
        <v>2171</v>
      </c>
      <c r="C186" s="61" t="s">
        <v>580</v>
      </c>
      <c r="D186" s="245" t="s">
        <v>295</v>
      </c>
      <c r="E186" s="251" t="s">
        <v>296</v>
      </c>
      <c r="F186" s="350"/>
      <c r="G186" s="350"/>
      <c r="H186" s="350"/>
      <c r="I186" s="186">
        <v>1035</v>
      </c>
      <c r="J186" s="193">
        <v>1035</v>
      </c>
      <c r="K186" s="244" t="s">
        <v>294</v>
      </c>
      <c r="M186" s="167"/>
    </row>
    <row r="187" spans="1:13" s="178" customFormat="1" ht="25.5" customHeight="1" x14ac:dyDescent="0.15">
      <c r="A187" s="79" t="s">
        <v>707</v>
      </c>
      <c r="B187" s="79">
        <v>2172</v>
      </c>
      <c r="C187" s="61" t="s">
        <v>1209</v>
      </c>
      <c r="D187" s="245"/>
      <c r="E187" s="251"/>
      <c r="F187" s="52" t="s">
        <v>1166</v>
      </c>
      <c r="G187" s="181"/>
      <c r="H187" s="57" t="s">
        <v>1167</v>
      </c>
      <c r="I187" s="57">
        <v>254</v>
      </c>
      <c r="J187" s="172">
        <f>ROUND(J186*270/1000,0)</f>
        <v>279</v>
      </c>
      <c r="K187" s="244"/>
      <c r="M187" s="167"/>
    </row>
    <row r="188" spans="1:13" s="178" customFormat="1" ht="25.5" customHeight="1" x14ac:dyDescent="0.15">
      <c r="A188" s="79" t="s">
        <v>707</v>
      </c>
      <c r="B188" s="79">
        <v>4172</v>
      </c>
      <c r="C188" s="61" t="s">
        <v>821</v>
      </c>
      <c r="D188" s="245"/>
      <c r="E188" s="251"/>
      <c r="F188" s="52" t="s">
        <v>780</v>
      </c>
      <c r="G188" s="181"/>
      <c r="H188" s="57" t="s">
        <v>781</v>
      </c>
      <c r="I188" s="57" t="s">
        <v>782</v>
      </c>
      <c r="J188" s="172">
        <f>ROUND(J186*287/1000,0)</f>
        <v>297</v>
      </c>
      <c r="K188" s="244"/>
      <c r="M188" s="167"/>
    </row>
    <row r="189" spans="1:13" s="178" customFormat="1" ht="25.5" customHeight="1" x14ac:dyDescent="0.15">
      <c r="A189" s="79" t="s">
        <v>707</v>
      </c>
      <c r="B189" s="79">
        <v>2173</v>
      </c>
      <c r="C189" s="61" t="s">
        <v>1210</v>
      </c>
      <c r="D189" s="245"/>
      <c r="E189" s="251"/>
      <c r="F189" s="52" t="s">
        <v>1169</v>
      </c>
      <c r="G189" s="181"/>
      <c r="H189" s="57" t="s">
        <v>1170</v>
      </c>
      <c r="I189" s="57">
        <v>232</v>
      </c>
      <c r="J189" s="172">
        <f>ROUND(J186*249/1000,0)</f>
        <v>258</v>
      </c>
      <c r="K189" s="244"/>
      <c r="M189" s="167"/>
    </row>
    <row r="190" spans="1:13" s="178" customFormat="1" ht="25.5" customHeight="1" x14ac:dyDescent="0.15">
      <c r="A190" s="79" t="s">
        <v>707</v>
      </c>
      <c r="B190" s="79">
        <v>4173</v>
      </c>
      <c r="C190" s="61" t="s">
        <v>822</v>
      </c>
      <c r="D190" s="245"/>
      <c r="E190" s="251"/>
      <c r="F190" s="52" t="s">
        <v>749</v>
      </c>
      <c r="G190" s="181"/>
      <c r="H190" s="57" t="s">
        <v>785</v>
      </c>
      <c r="I190" s="57" t="s">
        <v>782</v>
      </c>
      <c r="J190" s="172">
        <f>ROUND(J186*266/1000,0)</f>
        <v>275</v>
      </c>
      <c r="K190" s="244"/>
      <c r="M190" s="167"/>
    </row>
    <row r="191" spans="1:13" s="178" customFormat="1" ht="25.5" customHeight="1" x14ac:dyDescent="0.15">
      <c r="A191" s="79" t="s">
        <v>707</v>
      </c>
      <c r="B191" s="79">
        <v>2174</v>
      </c>
      <c r="C191" s="61" t="s">
        <v>581</v>
      </c>
      <c r="D191" s="245"/>
      <c r="E191" s="251"/>
      <c r="F191" s="52" t="s">
        <v>1171</v>
      </c>
      <c r="G191" s="181"/>
      <c r="H191" s="57" t="s">
        <v>1172</v>
      </c>
      <c r="I191" s="57">
        <v>188</v>
      </c>
      <c r="J191" s="172">
        <f>ROUND(J186*207/1000,0)</f>
        <v>214</v>
      </c>
      <c r="K191" s="244"/>
      <c r="M191" s="167"/>
    </row>
    <row r="192" spans="1:13" s="178" customFormat="1" ht="25.5" customHeight="1" x14ac:dyDescent="0.15">
      <c r="A192" s="79" t="s">
        <v>707</v>
      </c>
      <c r="B192" s="79">
        <v>7600</v>
      </c>
      <c r="C192" s="61" t="s">
        <v>508</v>
      </c>
      <c r="D192" s="245"/>
      <c r="E192" s="251"/>
      <c r="F192" s="52" t="s">
        <v>1173</v>
      </c>
      <c r="G192" s="181"/>
      <c r="H192" s="57" t="s">
        <v>1174</v>
      </c>
      <c r="I192" s="57">
        <v>150</v>
      </c>
      <c r="J192" s="172">
        <f>ROUND($J186*170/1000,0)</f>
        <v>176</v>
      </c>
      <c r="K192" s="244"/>
      <c r="M192" s="167"/>
    </row>
    <row r="193" spans="1:13" s="178" customFormat="1" ht="25.5" customHeight="1" x14ac:dyDescent="0.15">
      <c r="A193" s="79" t="s">
        <v>707</v>
      </c>
      <c r="B193" s="79">
        <v>8501</v>
      </c>
      <c r="C193" s="106" t="s">
        <v>582</v>
      </c>
      <c r="D193" s="245"/>
      <c r="E193" s="251"/>
      <c r="F193" s="52" t="s">
        <v>293</v>
      </c>
      <c r="G193" s="181"/>
      <c r="H193" s="57" t="s">
        <v>325</v>
      </c>
      <c r="I193" s="57">
        <v>-10</v>
      </c>
      <c r="J193" s="172">
        <v>-10</v>
      </c>
      <c r="K193" s="244"/>
      <c r="M193" s="167"/>
    </row>
    <row r="194" spans="1:13" s="178" customFormat="1" ht="25.5" customHeight="1" x14ac:dyDescent="0.15">
      <c r="A194" s="79" t="s">
        <v>707</v>
      </c>
      <c r="B194" s="79">
        <v>9501</v>
      </c>
      <c r="C194" s="106" t="s">
        <v>738</v>
      </c>
      <c r="D194" s="245"/>
      <c r="E194" s="251"/>
      <c r="F194" s="52" t="s">
        <v>709</v>
      </c>
      <c r="G194" s="181"/>
      <c r="H194" s="57" t="s">
        <v>729</v>
      </c>
      <c r="I194" s="57">
        <v>-10</v>
      </c>
      <c r="J194" s="172">
        <v>-10</v>
      </c>
      <c r="K194" s="244"/>
      <c r="M194" s="167"/>
    </row>
    <row r="195" spans="1:13" s="178" customFormat="1" ht="25.5" customHeight="1" x14ac:dyDescent="0.15">
      <c r="A195" s="79" t="s">
        <v>707</v>
      </c>
      <c r="B195" s="79">
        <v>2181</v>
      </c>
      <c r="C195" s="61" t="s">
        <v>583</v>
      </c>
      <c r="D195" s="245"/>
      <c r="E195" s="245" t="s">
        <v>299</v>
      </c>
      <c r="F195" s="348"/>
      <c r="G195" s="348"/>
      <c r="H195" s="348"/>
      <c r="I195" s="186">
        <v>34</v>
      </c>
      <c r="J195" s="193">
        <v>34</v>
      </c>
      <c r="K195" s="244" t="s">
        <v>215</v>
      </c>
      <c r="M195" s="167"/>
    </row>
    <row r="196" spans="1:13" s="178" customFormat="1" ht="25.5" customHeight="1" x14ac:dyDescent="0.15">
      <c r="A196" s="79" t="s">
        <v>707</v>
      </c>
      <c r="B196" s="79">
        <v>2182</v>
      </c>
      <c r="C196" s="61" t="s">
        <v>1211</v>
      </c>
      <c r="D196" s="245"/>
      <c r="E196" s="245"/>
      <c r="F196" s="52" t="s">
        <v>1166</v>
      </c>
      <c r="G196" s="181"/>
      <c r="H196" s="57" t="s">
        <v>1167</v>
      </c>
      <c r="I196" s="57">
        <v>8</v>
      </c>
      <c r="J196" s="172">
        <f>ROUND(J195*270/1000,0)</f>
        <v>9</v>
      </c>
      <c r="K196" s="244"/>
      <c r="M196" s="167"/>
    </row>
    <row r="197" spans="1:13" s="178" customFormat="1" ht="25.5" customHeight="1" x14ac:dyDescent="0.15">
      <c r="A197" s="79" t="s">
        <v>707</v>
      </c>
      <c r="B197" s="79">
        <v>4182</v>
      </c>
      <c r="C197" s="61" t="s">
        <v>823</v>
      </c>
      <c r="D197" s="245"/>
      <c r="E197" s="245"/>
      <c r="F197" s="52" t="s">
        <v>780</v>
      </c>
      <c r="G197" s="181"/>
      <c r="H197" s="57" t="s">
        <v>781</v>
      </c>
      <c r="I197" s="57" t="s">
        <v>782</v>
      </c>
      <c r="J197" s="172">
        <f>ROUND(J195*287/1000,0)</f>
        <v>10</v>
      </c>
      <c r="K197" s="244"/>
      <c r="M197" s="167"/>
    </row>
    <row r="198" spans="1:13" s="178" customFormat="1" ht="25.5" customHeight="1" x14ac:dyDescent="0.15">
      <c r="A198" s="79" t="s">
        <v>707</v>
      </c>
      <c r="B198" s="79">
        <v>2183</v>
      </c>
      <c r="C198" s="61" t="s">
        <v>1212</v>
      </c>
      <c r="D198" s="245"/>
      <c r="E198" s="245"/>
      <c r="F198" s="52" t="s">
        <v>1169</v>
      </c>
      <c r="G198" s="181"/>
      <c r="H198" s="57" t="s">
        <v>1170</v>
      </c>
      <c r="I198" s="57">
        <v>8</v>
      </c>
      <c r="J198" s="172">
        <f>ROUND(J195*249/1000,0)</f>
        <v>8</v>
      </c>
      <c r="K198" s="244"/>
      <c r="M198" s="167"/>
    </row>
    <row r="199" spans="1:13" s="178" customFormat="1" ht="25.5" customHeight="1" x14ac:dyDescent="0.15">
      <c r="A199" s="79" t="s">
        <v>707</v>
      </c>
      <c r="B199" s="79">
        <v>4183</v>
      </c>
      <c r="C199" s="61" t="s">
        <v>824</v>
      </c>
      <c r="D199" s="245"/>
      <c r="E199" s="245"/>
      <c r="F199" s="52" t="s">
        <v>749</v>
      </c>
      <c r="G199" s="181"/>
      <c r="H199" s="57" t="s">
        <v>785</v>
      </c>
      <c r="I199" s="57" t="s">
        <v>782</v>
      </c>
      <c r="J199" s="172">
        <f>ROUND(J195*266/1000,0)</f>
        <v>9</v>
      </c>
      <c r="K199" s="244"/>
      <c r="M199" s="167"/>
    </row>
    <row r="200" spans="1:13" s="178" customFormat="1" ht="25.5" customHeight="1" x14ac:dyDescent="0.15">
      <c r="A200" s="79" t="s">
        <v>707</v>
      </c>
      <c r="B200" s="79">
        <v>2184</v>
      </c>
      <c r="C200" s="61" t="s">
        <v>584</v>
      </c>
      <c r="D200" s="245"/>
      <c r="E200" s="245"/>
      <c r="F200" s="52" t="s">
        <v>1171</v>
      </c>
      <c r="G200" s="181"/>
      <c r="H200" s="57" t="s">
        <v>1172</v>
      </c>
      <c r="I200" s="57">
        <v>6</v>
      </c>
      <c r="J200" s="172">
        <f>ROUND(J195*207/1000,0)</f>
        <v>7</v>
      </c>
      <c r="K200" s="244"/>
      <c r="M200" s="167"/>
    </row>
    <row r="201" spans="1:13" s="178" customFormat="1" ht="25.5" customHeight="1" x14ac:dyDescent="0.15">
      <c r="A201" s="79" t="s">
        <v>707</v>
      </c>
      <c r="B201" s="79">
        <v>7700</v>
      </c>
      <c r="C201" s="61" t="s">
        <v>509</v>
      </c>
      <c r="D201" s="245"/>
      <c r="E201" s="245"/>
      <c r="F201" s="52" t="s">
        <v>1173</v>
      </c>
      <c r="G201" s="181"/>
      <c r="H201" s="57" t="s">
        <v>1174</v>
      </c>
      <c r="I201" s="57">
        <v>5</v>
      </c>
      <c r="J201" s="172">
        <f>ROUND($J195*170/1000,0)</f>
        <v>6</v>
      </c>
      <c r="K201" s="244"/>
      <c r="M201" s="167"/>
    </row>
    <row r="202" spans="1:13" s="178" customFormat="1" ht="25.5" customHeight="1" x14ac:dyDescent="0.15">
      <c r="A202" s="79" t="s">
        <v>707</v>
      </c>
      <c r="B202" s="79">
        <v>8502</v>
      </c>
      <c r="C202" s="61" t="s">
        <v>585</v>
      </c>
      <c r="D202" s="245"/>
      <c r="E202" s="245"/>
      <c r="F202" s="52" t="s">
        <v>293</v>
      </c>
      <c r="G202" s="181"/>
      <c r="H202" s="57" t="s">
        <v>300</v>
      </c>
      <c r="I202" s="57">
        <v>-1</v>
      </c>
      <c r="J202" s="172">
        <v>-1</v>
      </c>
      <c r="K202" s="244"/>
      <c r="M202" s="167"/>
    </row>
    <row r="203" spans="1:13" s="178" customFormat="1" ht="25.5" customHeight="1" x14ac:dyDescent="0.15">
      <c r="A203" s="79" t="s">
        <v>707</v>
      </c>
      <c r="B203" s="79">
        <v>9502</v>
      </c>
      <c r="C203" s="61" t="s">
        <v>739</v>
      </c>
      <c r="D203" s="245"/>
      <c r="E203" s="245"/>
      <c r="F203" s="52" t="s">
        <v>709</v>
      </c>
      <c r="G203" s="181"/>
      <c r="H203" s="57" t="s">
        <v>719</v>
      </c>
      <c r="I203" s="57">
        <v>-1</v>
      </c>
      <c r="J203" s="172">
        <v>-1</v>
      </c>
      <c r="K203" s="244"/>
      <c r="M203" s="167"/>
    </row>
    <row r="204" spans="1:13" s="178" customFormat="1" ht="25.5" customHeight="1" x14ac:dyDescent="0.15">
      <c r="A204" s="79" t="s">
        <v>707</v>
      </c>
      <c r="B204" s="79">
        <v>2191</v>
      </c>
      <c r="C204" s="61" t="s">
        <v>586</v>
      </c>
      <c r="D204" s="245"/>
      <c r="E204" s="251" t="s">
        <v>301</v>
      </c>
      <c r="F204" s="350"/>
      <c r="G204" s="350"/>
      <c r="H204" s="350"/>
      <c r="I204" s="186">
        <v>2067</v>
      </c>
      <c r="J204" s="193">
        <v>2067</v>
      </c>
      <c r="K204" s="244" t="s">
        <v>294</v>
      </c>
      <c r="M204" s="167"/>
    </row>
    <row r="205" spans="1:13" s="178" customFormat="1" ht="25.5" customHeight="1" x14ac:dyDescent="0.15">
      <c r="A205" s="79" t="s">
        <v>707</v>
      </c>
      <c r="B205" s="79">
        <v>2192</v>
      </c>
      <c r="C205" s="61" t="s">
        <v>1213</v>
      </c>
      <c r="D205" s="245"/>
      <c r="E205" s="251"/>
      <c r="F205" s="52" t="s">
        <v>1166</v>
      </c>
      <c r="G205" s="181"/>
      <c r="H205" s="57" t="s">
        <v>1167</v>
      </c>
      <c r="I205" s="57">
        <v>506</v>
      </c>
      <c r="J205" s="172">
        <f>ROUND(J204*270/1000,0)</f>
        <v>558</v>
      </c>
      <c r="K205" s="244"/>
      <c r="M205" s="167"/>
    </row>
    <row r="206" spans="1:13" s="178" customFormat="1" ht="25.5" customHeight="1" x14ac:dyDescent="0.15">
      <c r="A206" s="79" t="s">
        <v>707</v>
      </c>
      <c r="B206" s="79">
        <v>4192</v>
      </c>
      <c r="C206" s="61" t="s">
        <v>825</v>
      </c>
      <c r="D206" s="245"/>
      <c r="E206" s="251"/>
      <c r="F206" s="52" t="s">
        <v>780</v>
      </c>
      <c r="G206" s="181"/>
      <c r="H206" s="57" t="s">
        <v>781</v>
      </c>
      <c r="I206" s="57" t="s">
        <v>782</v>
      </c>
      <c r="J206" s="172">
        <f>ROUND(J204*287/1000,0)</f>
        <v>593</v>
      </c>
      <c r="K206" s="244"/>
      <c r="M206" s="167"/>
    </row>
    <row r="207" spans="1:13" s="178" customFormat="1" ht="25.5" customHeight="1" x14ac:dyDescent="0.15">
      <c r="A207" s="79" t="s">
        <v>707</v>
      </c>
      <c r="B207" s="79">
        <v>2193</v>
      </c>
      <c r="C207" s="61" t="s">
        <v>1214</v>
      </c>
      <c r="D207" s="245"/>
      <c r="E207" s="251"/>
      <c r="F207" s="52" t="s">
        <v>1169</v>
      </c>
      <c r="G207" s="181"/>
      <c r="H207" s="57" t="s">
        <v>1170</v>
      </c>
      <c r="I207" s="57">
        <v>463</v>
      </c>
      <c r="J207" s="172">
        <f>ROUND(J204*249/1000,0)</f>
        <v>515</v>
      </c>
      <c r="K207" s="244"/>
      <c r="M207" s="167"/>
    </row>
    <row r="208" spans="1:13" s="178" customFormat="1" ht="25.5" customHeight="1" x14ac:dyDescent="0.15">
      <c r="A208" s="79" t="s">
        <v>707</v>
      </c>
      <c r="B208" s="79">
        <v>4193</v>
      </c>
      <c r="C208" s="61" t="s">
        <v>826</v>
      </c>
      <c r="D208" s="245"/>
      <c r="E208" s="251"/>
      <c r="F208" s="52" t="s">
        <v>749</v>
      </c>
      <c r="G208" s="181"/>
      <c r="H208" s="57" t="s">
        <v>785</v>
      </c>
      <c r="I208" s="57" t="s">
        <v>782</v>
      </c>
      <c r="J208" s="172">
        <f>ROUND(J204*266/1000,0)</f>
        <v>550</v>
      </c>
      <c r="K208" s="244"/>
      <c r="M208" s="167"/>
    </row>
    <row r="209" spans="1:13" s="178" customFormat="1" ht="25.5" customHeight="1" x14ac:dyDescent="0.15">
      <c r="A209" s="79" t="s">
        <v>707</v>
      </c>
      <c r="B209" s="79">
        <v>2194</v>
      </c>
      <c r="C209" s="61" t="s">
        <v>587</v>
      </c>
      <c r="D209" s="245"/>
      <c r="E209" s="251"/>
      <c r="F209" s="52" t="s">
        <v>1171</v>
      </c>
      <c r="G209" s="181"/>
      <c r="H209" s="57" t="s">
        <v>1172</v>
      </c>
      <c r="I209" s="57">
        <v>376</v>
      </c>
      <c r="J209" s="172">
        <f>ROUND(J204*207/1000,0)</f>
        <v>428</v>
      </c>
      <c r="K209" s="244"/>
      <c r="M209" s="167"/>
    </row>
    <row r="210" spans="1:13" s="178" customFormat="1" ht="25.5" customHeight="1" x14ac:dyDescent="0.15">
      <c r="A210" s="79" t="s">
        <v>707</v>
      </c>
      <c r="B210" s="79">
        <v>7620</v>
      </c>
      <c r="C210" s="61" t="s">
        <v>510</v>
      </c>
      <c r="D210" s="245"/>
      <c r="E210" s="251"/>
      <c r="F210" s="52" t="s">
        <v>1173</v>
      </c>
      <c r="G210" s="181"/>
      <c r="H210" s="57" t="s">
        <v>1174</v>
      </c>
      <c r="I210" s="57">
        <v>300</v>
      </c>
      <c r="J210" s="172">
        <f>ROUND($J204*170/1000,0)</f>
        <v>351</v>
      </c>
      <c r="K210" s="244"/>
      <c r="M210" s="167"/>
    </row>
    <row r="211" spans="1:13" s="178" customFormat="1" ht="25.5" customHeight="1" x14ac:dyDescent="0.15">
      <c r="A211" s="79" t="s">
        <v>707</v>
      </c>
      <c r="B211" s="79">
        <v>8503</v>
      </c>
      <c r="C211" s="61" t="s">
        <v>588</v>
      </c>
      <c r="D211" s="245"/>
      <c r="E211" s="251"/>
      <c r="F211" s="52" t="s">
        <v>293</v>
      </c>
      <c r="G211" s="181"/>
      <c r="H211" s="57" t="s">
        <v>323</v>
      </c>
      <c r="I211" s="57">
        <v>-21</v>
      </c>
      <c r="J211" s="172">
        <v>-21</v>
      </c>
      <c r="K211" s="244"/>
      <c r="M211" s="167"/>
    </row>
    <row r="212" spans="1:13" s="178" customFormat="1" ht="25.5" customHeight="1" x14ac:dyDescent="0.15">
      <c r="A212" s="79" t="s">
        <v>707</v>
      </c>
      <c r="B212" s="79">
        <v>9503</v>
      </c>
      <c r="C212" s="61" t="s">
        <v>740</v>
      </c>
      <c r="D212" s="245"/>
      <c r="E212" s="251"/>
      <c r="F212" s="52" t="s">
        <v>709</v>
      </c>
      <c r="G212" s="181"/>
      <c r="H212" s="57" t="s">
        <v>723</v>
      </c>
      <c r="I212" s="57">
        <v>-21</v>
      </c>
      <c r="J212" s="172">
        <v>-21</v>
      </c>
      <c r="K212" s="244"/>
      <c r="M212" s="167"/>
    </row>
    <row r="213" spans="1:13" s="178" customFormat="1" ht="25.5" customHeight="1" x14ac:dyDescent="0.15">
      <c r="A213" s="79" t="s">
        <v>707</v>
      </c>
      <c r="B213" s="79">
        <v>2261</v>
      </c>
      <c r="C213" s="61" t="s">
        <v>589</v>
      </c>
      <c r="D213" s="245"/>
      <c r="E213" s="245" t="s">
        <v>303</v>
      </c>
      <c r="F213" s="350"/>
      <c r="G213" s="350"/>
      <c r="H213" s="350"/>
      <c r="I213" s="186">
        <v>68</v>
      </c>
      <c r="J213" s="193">
        <v>68</v>
      </c>
      <c r="K213" s="244" t="s">
        <v>215</v>
      </c>
      <c r="M213" s="167"/>
    </row>
    <row r="214" spans="1:13" s="178" customFormat="1" ht="25.5" customHeight="1" x14ac:dyDescent="0.15">
      <c r="A214" s="79" t="s">
        <v>707</v>
      </c>
      <c r="B214" s="79">
        <v>2262</v>
      </c>
      <c r="C214" s="61" t="s">
        <v>1215</v>
      </c>
      <c r="D214" s="245"/>
      <c r="E214" s="245"/>
      <c r="F214" s="52" t="s">
        <v>1166</v>
      </c>
      <c r="G214" s="181"/>
      <c r="H214" s="57" t="s">
        <v>1167</v>
      </c>
      <c r="I214" s="57">
        <v>17</v>
      </c>
      <c r="J214" s="172">
        <f>ROUND(J213*270/1000,0)</f>
        <v>18</v>
      </c>
      <c r="K214" s="244"/>
      <c r="M214" s="167"/>
    </row>
    <row r="215" spans="1:13" s="178" customFormat="1" ht="25.5" customHeight="1" x14ac:dyDescent="0.15">
      <c r="A215" s="79" t="s">
        <v>707</v>
      </c>
      <c r="B215" s="79">
        <v>4262</v>
      </c>
      <c r="C215" s="61" t="s">
        <v>827</v>
      </c>
      <c r="D215" s="245"/>
      <c r="E215" s="245"/>
      <c r="F215" s="52" t="s">
        <v>780</v>
      </c>
      <c r="G215" s="181"/>
      <c r="H215" s="57" t="s">
        <v>781</v>
      </c>
      <c r="I215" s="57" t="s">
        <v>782</v>
      </c>
      <c r="J215" s="172">
        <f>ROUND(J213*287/1000,0)</f>
        <v>20</v>
      </c>
      <c r="K215" s="244"/>
      <c r="M215" s="167"/>
    </row>
    <row r="216" spans="1:13" s="178" customFormat="1" ht="25.5" customHeight="1" x14ac:dyDescent="0.15">
      <c r="A216" s="79" t="s">
        <v>707</v>
      </c>
      <c r="B216" s="79">
        <v>2263</v>
      </c>
      <c r="C216" s="61" t="s">
        <v>1216</v>
      </c>
      <c r="D216" s="245"/>
      <c r="E216" s="245"/>
      <c r="F216" s="52" t="s">
        <v>1169</v>
      </c>
      <c r="G216" s="181"/>
      <c r="H216" s="57" t="s">
        <v>1170</v>
      </c>
      <c r="I216" s="57">
        <v>15</v>
      </c>
      <c r="J216" s="172">
        <f>ROUND(J213*249/1000,0)</f>
        <v>17</v>
      </c>
      <c r="K216" s="244"/>
      <c r="M216" s="167"/>
    </row>
    <row r="217" spans="1:13" s="178" customFormat="1" ht="25.5" customHeight="1" x14ac:dyDescent="0.15">
      <c r="A217" s="79" t="s">
        <v>707</v>
      </c>
      <c r="B217" s="79">
        <v>4263</v>
      </c>
      <c r="C217" s="61" t="s">
        <v>828</v>
      </c>
      <c r="D217" s="245"/>
      <c r="E217" s="245"/>
      <c r="F217" s="52" t="s">
        <v>749</v>
      </c>
      <c r="G217" s="181"/>
      <c r="H217" s="57" t="s">
        <v>785</v>
      </c>
      <c r="I217" s="57" t="s">
        <v>782</v>
      </c>
      <c r="J217" s="172">
        <f>ROUND(J213*266/1000,0)</f>
        <v>18</v>
      </c>
      <c r="K217" s="244"/>
      <c r="M217" s="167"/>
    </row>
    <row r="218" spans="1:13" s="178" customFormat="1" ht="25.5" customHeight="1" x14ac:dyDescent="0.15">
      <c r="A218" s="79" t="s">
        <v>707</v>
      </c>
      <c r="B218" s="79">
        <v>2264</v>
      </c>
      <c r="C218" s="61" t="s">
        <v>590</v>
      </c>
      <c r="D218" s="245"/>
      <c r="E218" s="245"/>
      <c r="F218" s="52" t="s">
        <v>1171</v>
      </c>
      <c r="G218" s="181"/>
      <c r="H218" s="57" t="s">
        <v>1172</v>
      </c>
      <c r="I218" s="57">
        <v>12</v>
      </c>
      <c r="J218" s="172">
        <f>ROUND(J213*207/1000,0)</f>
        <v>14</v>
      </c>
      <c r="K218" s="244"/>
      <c r="M218" s="167"/>
    </row>
    <row r="219" spans="1:13" s="178" customFormat="1" ht="25.5" customHeight="1" x14ac:dyDescent="0.15">
      <c r="A219" s="79" t="s">
        <v>707</v>
      </c>
      <c r="B219" s="79">
        <v>7720</v>
      </c>
      <c r="C219" s="61" t="s">
        <v>511</v>
      </c>
      <c r="D219" s="245"/>
      <c r="E219" s="245"/>
      <c r="F219" s="52" t="s">
        <v>1173</v>
      </c>
      <c r="G219" s="181"/>
      <c r="H219" s="57" t="s">
        <v>1174</v>
      </c>
      <c r="I219" s="57">
        <v>10</v>
      </c>
      <c r="J219" s="172">
        <f>ROUND($J213*170/1000,0)</f>
        <v>12</v>
      </c>
      <c r="K219" s="244"/>
      <c r="M219" s="167"/>
    </row>
    <row r="220" spans="1:13" s="178" customFormat="1" ht="25.5" customHeight="1" x14ac:dyDescent="0.15">
      <c r="A220" s="79" t="s">
        <v>707</v>
      </c>
      <c r="B220" s="79">
        <v>8504</v>
      </c>
      <c r="C220" s="61" t="s">
        <v>591</v>
      </c>
      <c r="D220" s="245"/>
      <c r="E220" s="245"/>
      <c r="F220" s="52" t="s">
        <v>293</v>
      </c>
      <c r="G220" s="181"/>
      <c r="H220" s="57" t="s">
        <v>304</v>
      </c>
      <c r="I220" s="57">
        <v>-1</v>
      </c>
      <c r="J220" s="172">
        <v>-1</v>
      </c>
      <c r="K220" s="244"/>
      <c r="M220" s="167"/>
    </row>
    <row r="221" spans="1:13" s="178" customFormat="1" ht="25.5" customHeight="1" x14ac:dyDescent="0.15">
      <c r="A221" s="79" t="s">
        <v>707</v>
      </c>
      <c r="B221" s="79">
        <v>9504</v>
      </c>
      <c r="C221" s="61" t="s">
        <v>741</v>
      </c>
      <c r="D221" s="245"/>
      <c r="E221" s="245"/>
      <c r="F221" s="52" t="s">
        <v>709</v>
      </c>
      <c r="G221" s="181"/>
      <c r="H221" s="57" t="s">
        <v>719</v>
      </c>
      <c r="I221" s="57">
        <v>-1</v>
      </c>
      <c r="J221" s="172">
        <v>-1</v>
      </c>
      <c r="K221" s="244"/>
      <c r="M221" s="167"/>
    </row>
    <row r="222" spans="1:13" s="178" customFormat="1" ht="25.5" customHeight="1" x14ac:dyDescent="0.15">
      <c r="A222" s="79" t="s">
        <v>707</v>
      </c>
      <c r="B222" s="79">
        <v>2271</v>
      </c>
      <c r="C222" s="61" t="s">
        <v>592</v>
      </c>
      <c r="D222" s="245"/>
      <c r="E222" s="245" t="s">
        <v>305</v>
      </c>
      <c r="F222" s="350"/>
      <c r="G222" s="350"/>
      <c r="H222" s="350"/>
      <c r="I222" s="186">
        <v>3280</v>
      </c>
      <c r="J222" s="193">
        <v>3280</v>
      </c>
      <c r="K222" s="244" t="s">
        <v>294</v>
      </c>
      <c r="M222" s="167"/>
    </row>
    <row r="223" spans="1:13" s="178" customFormat="1" ht="25.5" customHeight="1" x14ac:dyDescent="0.15">
      <c r="A223" s="79" t="s">
        <v>707</v>
      </c>
      <c r="B223" s="79">
        <v>2272</v>
      </c>
      <c r="C223" s="61" t="s">
        <v>1217</v>
      </c>
      <c r="D223" s="245"/>
      <c r="E223" s="245"/>
      <c r="F223" s="52" t="s">
        <v>1166</v>
      </c>
      <c r="G223" s="181"/>
      <c r="H223" s="57" t="s">
        <v>1167</v>
      </c>
      <c r="I223" s="57">
        <v>804</v>
      </c>
      <c r="J223" s="172">
        <f>ROUND(J222*270/1000,0)</f>
        <v>886</v>
      </c>
      <c r="K223" s="244"/>
      <c r="M223" s="167"/>
    </row>
    <row r="224" spans="1:13" s="178" customFormat="1" ht="25.5" customHeight="1" x14ac:dyDescent="0.15">
      <c r="A224" s="79" t="s">
        <v>707</v>
      </c>
      <c r="B224" s="79">
        <v>4272</v>
      </c>
      <c r="C224" s="61" t="s">
        <v>829</v>
      </c>
      <c r="D224" s="245"/>
      <c r="E224" s="245"/>
      <c r="F224" s="52" t="s">
        <v>780</v>
      </c>
      <c r="G224" s="181"/>
      <c r="H224" s="57" t="s">
        <v>781</v>
      </c>
      <c r="I224" s="57" t="s">
        <v>782</v>
      </c>
      <c r="J224" s="172">
        <f>ROUND(J222*287/1000,0)</f>
        <v>941</v>
      </c>
      <c r="K224" s="244"/>
      <c r="M224" s="167"/>
    </row>
    <row r="225" spans="1:13" s="178" customFormat="1" ht="25.5" customHeight="1" x14ac:dyDescent="0.15">
      <c r="A225" s="79" t="s">
        <v>707</v>
      </c>
      <c r="B225" s="79">
        <v>2273</v>
      </c>
      <c r="C225" s="61" t="s">
        <v>1218</v>
      </c>
      <c r="D225" s="245"/>
      <c r="E225" s="245"/>
      <c r="F225" s="52" t="s">
        <v>1169</v>
      </c>
      <c r="G225" s="181"/>
      <c r="H225" s="57" t="s">
        <v>1170</v>
      </c>
      <c r="I225" s="57">
        <v>735</v>
      </c>
      <c r="J225" s="172">
        <f>ROUND(J222*249/1000,0)</f>
        <v>817</v>
      </c>
      <c r="K225" s="244"/>
      <c r="M225" s="167"/>
    </row>
    <row r="226" spans="1:13" s="178" customFormat="1" ht="25.5" customHeight="1" x14ac:dyDescent="0.15">
      <c r="A226" s="79" t="s">
        <v>707</v>
      </c>
      <c r="B226" s="79">
        <v>4273</v>
      </c>
      <c r="C226" s="61" t="s">
        <v>830</v>
      </c>
      <c r="D226" s="245"/>
      <c r="E226" s="245"/>
      <c r="F226" s="52" t="s">
        <v>749</v>
      </c>
      <c r="G226" s="181"/>
      <c r="H226" s="57" t="s">
        <v>785</v>
      </c>
      <c r="I226" s="57" t="s">
        <v>782</v>
      </c>
      <c r="J226" s="172">
        <f>ROUND(J222*266/1000,0)</f>
        <v>872</v>
      </c>
      <c r="K226" s="244"/>
      <c r="M226" s="167"/>
    </row>
    <row r="227" spans="1:13" s="178" customFormat="1" ht="25.5" customHeight="1" x14ac:dyDescent="0.15">
      <c r="A227" s="79" t="s">
        <v>707</v>
      </c>
      <c r="B227" s="79">
        <v>2274</v>
      </c>
      <c r="C227" s="61" t="s">
        <v>593</v>
      </c>
      <c r="D227" s="245"/>
      <c r="E227" s="245"/>
      <c r="F227" s="52" t="s">
        <v>1171</v>
      </c>
      <c r="G227" s="181"/>
      <c r="H227" s="57" t="s">
        <v>1172</v>
      </c>
      <c r="I227" s="57">
        <v>597</v>
      </c>
      <c r="J227" s="172">
        <f>ROUND(J222*207/1000,0)</f>
        <v>679</v>
      </c>
      <c r="K227" s="244"/>
      <c r="M227" s="167"/>
    </row>
    <row r="228" spans="1:13" s="178" customFormat="1" ht="25.5" customHeight="1" x14ac:dyDescent="0.15">
      <c r="A228" s="79" t="s">
        <v>707</v>
      </c>
      <c r="B228" s="79">
        <v>7640</v>
      </c>
      <c r="C228" s="61" t="s">
        <v>512</v>
      </c>
      <c r="D228" s="245"/>
      <c r="E228" s="245"/>
      <c r="F228" s="52" t="s">
        <v>1173</v>
      </c>
      <c r="G228" s="181"/>
      <c r="H228" s="57" t="s">
        <v>1174</v>
      </c>
      <c r="I228" s="57">
        <v>476</v>
      </c>
      <c r="J228" s="172">
        <f>ROUND($J222*170/1000,0)</f>
        <v>558</v>
      </c>
      <c r="K228" s="244"/>
      <c r="M228" s="167"/>
    </row>
    <row r="229" spans="1:13" s="178" customFormat="1" ht="25.5" customHeight="1" x14ac:dyDescent="0.15">
      <c r="A229" s="79" t="s">
        <v>707</v>
      </c>
      <c r="B229" s="79">
        <v>8505</v>
      </c>
      <c r="C229" s="61" t="s">
        <v>594</v>
      </c>
      <c r="D229" s="245"/>
      <c r="E229" s="245"/>
      <c r="F229" s="52" t="s">
        <v>293</v>
      </c>
      <c r="G229" s="181"/>
      <c r="H229" s="57" t="s">
        <v>329</v>
      </c>
      <c r="I229" s="57">
        <v>-33</v>
      </c>
      <c r="J229" s="172">
        <v>-33</v>
      </c>
      <c r="K229" s="244"/>
      <c r="M229" s="167"/>
    </row>
    <row r="230" spans="1:13" s="178" customFormat="1" ht="25.5" customHeight="1" x14ac:dyDescent="0.15">
      <c r="A230" s="79" t="s">
        <v>707</v>
      </c>
      <c r="B230" s="79">
        <v>9505</v>
      </c>
      <c r="C230" s="61" t="s">
        <v>742</v>
      </c>
      <c r="D230" s="245"/>
      <c r="E230" s="245"/>
      <c r="F230" s="52" t="s">
        <v>709</v>
      </c>
      <c r="G230" s="181"/>
      <c r="H230" s="57" t="s">
        <v>743</v>
      </c>
      <c r="I230" s="57">
        <v>-33</v>
      </c>
      <c r="J230" s="172">
        <v>-33</v>
      </c>
      <c r="K230" s="244"/>
      <c r="M230" s="167"/>
    </row>
    <row r="231" spans="1:13" s="178" customFormat="1" ht="25.5" customHeight="1" x14ac:dyDescent="0.15">
      <c r="A231" s="79" t="s">
        <v>707</v>
      </c>
      <c r="B231" s="79">
        <v>2281</v>
      </c>
      <c r="C231" s="61" t="s">
        <v>595</v>
      </c>
      <c r="D231" s="245"/>
      <c r="E231" s="326" t="s">
        <v>307</v>
      </c>
      <c r="F231" s="350"/>
      <c r="G231" s="350"/>
      <c r="H231" s="350"/>
      <c r="I231" s="186">
        <v>108</v>
      </c>
      <c r="J231" s="193">
        <v>108</v>
      </c>
      <c r="K231" s="244" t="s">
        <v>215</v>
      </c>
      <c r="M231" s="167"/>
    </row>
    <row r="232" spans="1:13" s="178" customFormat="1" ht="25.5" customHeight="1" x14ac:dyDescent="0.15">
      <c r="A232" s="79" t="s">
        <v>707</v>
      </c>
      <c r="B232" s="79">
        <v>2282</v>
      </c>
      <c r="C232" s="61" t="s">
        <v>1219</v>
      </c>
      <c r="D232" s="245"/>
      <c r="E232" s="326"/>
      <c r="F232" s="52" t="s">
        <v>1166</v>
      </c>
      <c r="G232" s="181"/>
      <c r="H232" s="57" t="s">
        <v>1167</v>
      </c>
      <c r="I232" s="57">
        <v>26</v>
      </c>
      <c r="J232" s="172">
        <f>ROUND(J231*270/1000,0)</f>
        <v>29</v>
      </c>
      <c r="K232" s="244"/>
      <c r="M232" s="167"/>
    </row>
    <row r="233" spans="1:13" s="178" customFormat="1" ht="25.5" customHeight="1" x14ac:dyDescent="0.15">
      <c r="A233" s="79" t="s">
        <v>707</v>
      </c>
      <c r="B233" s="79">
        <v>4282</v>
      </c>
      <c r="C233" s="61" t="s">
        <v>831</v>
      </c>
      <c r="D233" s="245"/>
      <c r="E233" s="326"/>
      <c r="F233" s="52" t="s">
        <v>780</v>
      </c>
      <c r="G233" s="181"/>
      <c r="H233" s="57" t="s">
        <v>781</v>
      </c>
      <c r="I233" s="57" t="s">
        <v>782</v>
      </c>
      <c r="J233" s="172">
        <f>ROUND(J231*287/1000,0)</f>
        <v>31</v>
      </c>
      <c r="K233" s="244"/>
      <c r="M233" s="167"/>
    </row>
    <row r="234" spans="1:13" s="178" customFormat="1" ht="25.5" customHeight="1" x14ac:dyDescent="0.15">
      <c r="A234" s="79" t="s">
        <v>707</v>
      </c>
      <c r="B234" s="79">
        <v>2283</v>
      </c>
      <c r="C234" s="61" t="s">
        <v>832</v>
      </c>
      <c r="D234" s="245"/>
      <c r="E234" s="326"/>
      <c r="F234" s="52" t="s">
        <v>1169</v>
      </c>
      <c r="G234" s="181"/>
      <c r="H234" s="57" t="s">
        <v>1170</v>
      </c>
      <c r="I234" s="57">
        <v>24</v>
      </c>
      <c r="J234" s="172">
        <f>ROUND(J231*249/1000,0)</f>
        <v>27</v>
      </c>
      <c r="K234" s="244"/>
      <c r="M234" s="167"/>
    </row>
    <row r="235" spans="1:13" s="178" customFormat="1" ht="25.5" customHeight="1" x14ac:dyDescent="0.15">
      <c r="A235" s="79" t="s">
        <v>707</v>
      </c>
      <c r="B235" s="79">
        <v>4283</v>
      </c>
      <c r="C235" s="61" t="s">
        <v>833</v>
      </c>
      <c r="D235" s="245"/>
      <c r="E235" s="326"/>
      <c r="F235" s="52" t="s">
        <v>749</v>
      </c>
      <c r="G235" s="181"/>
      <c r="H235" s="57" t="s">
        <v>785</v>
      </c>
      <c r="I235" s="57" t="s">
        <v>782</v>
      </c>
      <c r="J235" s="172">
        <f>ROUND(J231*266/1000,0)</f>
        <v>29</v>
      </c>
      <c r="K235" s="244"/>
      <c r="M235" s="167"/>
    </row>
    <row r="236" spans="1:13" s="178" customFormat="1" ht="25.5" customHeight="1" x14ac:dyDescent="0.15">
      <c r="A236" s="79" t="s">
        <v>707</v>
      </c>
      <c r="B236" s="79">
        <v>2284</v>
      </c>
      <c r="C236" s="61" t="s">
        <v>596</v>
      </c>
      <c r="D236" s="245"/>
      <c r="E236" s="326"/>
      <c r="F236" s="52" t="s">
        <v>1171</v>
      </c>
      <c r="G236" s="181"/>
      <c r="H236" s="57" t="s">
        <v>1172</v>
      </c>
      <c r="I236" s="57">
        <v>20</v>
      </c>
      <c r="J236" s="172">
        <f>ROUND(J231*207/1000,0)</f>
        <v>22</v>
      </c>
      <c r="K236" s="244"/>
      <c r="M236" s="167"/>
    </row>
    <row r="237" spans="1:13" s="178" customFormat="1" ht="25.5" customHeight="1" x14ac:dyDescent="0.15">
      <c r="A237" s="79" t="s">
        <v>707</v>
      </c>
      <c r="B237" s="79">
        <v>7740</v>
      </c>
      <c r="C237" s="61" t="s">
        <v>513</v>
      </c>
      <c r="D237" s="245"/>
      <c r="E237" s="326"/>
      <c r="F237" s="52" t="s">
        <v>1173</v>
      </c>
      <c r="G237" s="181"/>
      <c r="H237" s="57" t="s">
        <v>1174</v>
      </c>
      <c r="I237" s="57">
        <v>16</v>
      </c>
      <c r="J237" s="172">
        <f>ROUND($J231*170/1000,0)</f>
        <v>18</v>
      </c>
      <c r="K237" s="244"/>
      <c r="M237" s="167"/>
    </row>
    <row r="238" spans="1:13" ht="25.5" customHeight="1" x14ac:dyDescent="0.15">
      <c r="A238" s="79" t="s">
        <v>707</v>
      </c>
      <c r="B238" s="79">
        <v>8506</v>
      </c>
      <c r="C238" s="61" t="s">
        <v>597</v>
      </c>
      <c r="D238" s="245"/>
      <c r="E238" s="326"/>
      <c r="F238" s="52" t="s">
        <v>293</v>
      </c>
      <c r="G238" s="181"/>
      <c r="H238" s="57" t="s">
        <v>304</v>
      </c>
      <c r="I238" s="57">
        <v>-1</v>
      </c>
      <c r="J238" s="172">
        <v>-1</v>
      </c>
      <c r="K238" s="244"/>
    </row>
    <row r="239" spans="1:13" ht="25.5" customHeight="1" x14ac:dyDescent="0.15">
      <c r="A239" s="79" t="s">
        <v>707</v>
      </c>
      <c r="B239" s="79">
        <v>9506</v>
      </c>
      <c r="C239" s="61" t="s">
        <v>744</v>
      </c>
      <c r="D239" s="245"/>
      <c r="E239" s="326"/>
      <c r="F239" s="52" t="s">
        <v>709</v>
      </c>
      <c r="G239" s="181"/>
      <c r="H239" s="57" t="s">
        <v>719</v>
      </c>
      <c r="I239" s="57">
        <v>-1</v>
      </c>
      <c r="J239" s="172">
        <v>-1</v>
      </c>
      <c r="K239" s="244"/>
    </row>
    <row r="240" spans="1:13" ht="25.5" customHeight="1" x14ac:dyDescent="0.15">
      <c r="A240" s="108"/>
      <c r="B240" s="108"/>
      <c r="C240" s="174"/>
      <c r="D240" s="194"/>
      <c r="E240" s="194"/>
      <c r="F240" s="174"/>
      <c r="G240" s="174"/>
      <c r="H240" s="191"/>
      <c r="I240" s="191"/>
      <c r="J240" s="173"/>
      <c r="K240" s="192"/>
    </row>
    <row r="241" spans="1:13" ht="25.5" customHeight="1" x14ac:dyDescent="0.15">
      <c r="A241" s="195" t="s">
        <v>319</v>
      </c>
      <c r="B241" s="108"/>
      <c r="C241" s="174"/>
      <c r="D241" s="194"/>
      <c r="E241" s="194"/>
      <c r="F241" s="174"/>
      <c r="G241" s="174"/>
      <c r="H241" s="191"/>
      <c r="I241" s="173"/>
      <c r="J241" s="173"/>
      <c r="K241" s="192"/>
    </row>
    <row r="242" spans="1:13" ht="25.5" customHeight="1" x14ac:dyDescent="0.15">
      <c r="A242" s="233" t="s">
        <v>2</v>
      </c>
      <c r="B242" s="234"/>
      <c r="C242" s="331" t="s">
        <v>3</v>
      </c>
      <c r="D242" s="333" t="s">
        <v>4</v>
      </c>
      <c r="E242" s="334"/>
      <c r="F242" s="334"/>
      <c r="G242" s="334"/>
      <c r="H242" s="335"/>
      <c r="I242" s="324" t="s">
        <v>455</v>
      </c>
      <c r="J242" s="324" t="s">
        <v>1164</v>
      </c>
      <c r="K242" s="339" t="s">
        <v>8</v>
      </c>
    </row>
    <row r="243" spans="1:13" ht="25.5" customHeight="1" x14ac:dyDescent="0.15">
      <c r="A243" s="77" t="s">
        <v>0</v>
      </c>
      <c r="B243" s="77" t="s">
        <v>1</v>
      </c>
      <c r="C243" s="332"/>
      <c r="D243" s="336"/>
      <c r="E243" s="337"/>
      <c r="F243" s="337"/>
      <c r="G243" s="337"/>
      <c r="H243" s="338"/>
      <c r="I243" s="325"/>
      <c r="J243" s="325"/>
      <c r="K243" s="339"/>
    </row>
    <row r="244" spans="1:13" ht="25.5" customHeight="1" x14ac:dyDescent="0.15">
      <c r="A244" s="340" t="s">
        <v>213</v>
      </c>
      <c r="B244" s="341"/>
      <c r="C244" s="341"/>
      <c r="D244" s="341"/>
      <c r="E244" s="361"/>
      <c r="F244" s="341"/>
      <c r="G244" s="341"/>
      <c r="H244" s="341"/>
      <c r="I244" s="341"/>
      <c r="J244" s="341"/>
      <c r="K244" s="342"/>
    </row>
    <row r="245" spans="1:13" ht="25.5" customHeight="1" x14ac:dyDescent="0.15">
      <c r="A245" s="128" t="s">
        <v>470</v>
      </c>
      <c r="B245" s="79">
        <v>2701</v>
      </c>
      <c r="C245" s="196" t="s">
        <v>144</v>
      </c>
      <c r="D245" s="326" t="s">
        <v>237</v>
      </c>
      <c r="E245" s="107" t="s">
        <v>269</v>
      </c>
      <c r="F245" s="197"/>
      <c r="G245" s="197"/>
      <c r="H245" s="198"/>
      <c r="I245" s="172">
        <f>'Ａ３訪問型(健康づくりヘルパー)'!H4</f>
        <v>823</v>
      </c>
      <c r="J245" s="172">
        <v>823</v>
      </c>
      <c r="K245" s="199" t="s">
        <v>9</v>
      </c>
      <c r="M245" s="182"/>
    </row>
    <row r="246" spans="1:13" ht="25.5" customHeight="1" x14ac:dyDescent="0.15">
      <c r="A246" s="79" t="s">
        <v>470</v>
      </c>
      <c r="B246" s="79">
        <v>2801</v>
      </c>
      <c r="C246" s="61" t="s">
        <v>91</v>
      </c>
      <c r="D246" s="326"/>
      <c r="E246" s="107" t="s">
        <v>315</v>
      </c>
      <c r="F246" s="180"/>
      <c r="G246" s="180"/>
      <c r="H246" s="185"/>
      <c r="I246" s="172">
        <f>'Ａ３訪問型(健康づくりヘルパー)'!H5</f>
        <v>27</v>
      </c>
      <c r="J246" s="172">
        <v>27</v>
      </c>
      <c r="K246" s="200" t="s">
        <v>10</v>
      </c>
      <c r="M246" s="182"/>
    </row>
    <row r="247" spans="1:13" ht="25.5" customHeight="1" x14ac:dyDescent="0.15">
      <c r="A247" s="79" t="s">
        <v>470</v>
      </c>
      <c r="B247" s="79">
        <v>2711</v>
      </c>
      <c r="C247" s="61" t="s">
        <v>92</v>
      </c>
      <c r="D247" s="326"/>
      <c r="E247" s="107" t="s">
        <v>271</v>
      </c>
      <c r="F247" s="180"/>
      <c r="G247" s="180"/>
      <c r="H247" s="185"/>
      <c r="I247" s="172">
        <f>'Ａ３訪問型(健康づくりヘルパー)'!H6</f>
        <v>1644</v>
      </c>
      <c r="J247" s="172">
        <v>1644</v>
      </c>
      <c r="K247" s="200" t="s">
        <v>9</v>
      </c>
      <c r="M247" s="182"/>
    </row>
    <row r="248" spans="1:13" ht="25.5" customHeight="1" x14ac:dyDescent="0.15">
      <c r="A248" s="79" t="s">
        <v>470</v>
      </c>
      <c r="B248" s="79">
        <v>2811</v>
      </c>
      <c r="C248" s="61" t="s">
        <v>93</v>
      </c>
      <c r="D248" s="326"/>
      <c r="E248" s="107" t="s">
        <v>316</v>
      </c>
      <c r="F248" s="180"/>
      <c r="G248" s="180"/>
      <c r="H248" s="185"/>
      <c r="I248" s="172">
        <f>'Ａ３訪問型(健康づくりヘルパー)'!H7</f>
        <v>54</v>
      </c>
      <c r="J248" s="172">
        <v>54</v>
      </c>
      <c r="K248" s="200" t="s">
        <v>10</v>
      </c>
      <c r="M248" s="182"/>
    </row>
    <row r="249" spans="1:13" ht="25.5" customHeight="1" x14ac:dyDescent="0.15">
      <c r="A249" s="79" t="s">
        <v>470</v>
      </c>
      <c r="B249" s="79">
        <v>2721</v>
      </c>
      <c r="C249" s="61" t="s">
        <v>94</v>
      </c>
      <c r="D249" s="326"/>
      <c r="E249" s="107" t="s">
        <v>317</v>
      </c>
      <c r="F249" s="180"/>
      <c r="G249" s="180"/>
      <c r="H249" s="57" t="s">
        <v>1162</v>
      </c>
      <c r="I249" s="172">
        <f>'Ａ３訪問型(健康づくりヘルパー)'!H8</f>
        <v>2609</v>
      </c>
      <c r="J249" s="172">
        <v>2609</v>
      </c>
      <c r="K249" s="188" t="s">
        <v>9</v>
      </c>
      <c r="M249" s="182"/>
    </row>
    <row r="250" spans="1:13" ht="25.5" customHeight="1" x14ac:dyDescent="0.15">
      <c r="A250" s="79" t="s">
        <v>470</v>
      </c>
      <c r="B250" s="79">
        <v>2821</v>
      </c>
      <c r="C250" s="61" t="s">
        <v>95</v>
      </c>
      <c r="D250" s="326"/>
      <c r="E250" s="107" t="s">
        <v>318</v>
      </c>
      <c r="F250" s="180"/>
      <c r="G250" s="180"/>
      <c r="H250" s="57"/>
      <c r="I250" s="172">
        <f>'Ａ３訪問型(健康づくりヘルパー)'!H9</f>
        <v>86</v>
      </c>
      <c r="J250" s="172">
        <v>86</v>
      </c>
      <c r="K250" s="188" t="s">
        <v>10</v>
      </c>
      <c r="M250" s="182"/>
    </row>
    <row r="251" spans="1:13" ht="30.75" customHeight="1" x14ac:dyDescent="0.15">
      <c r="A251" s="165"/>
      <c r="B251" s="165"/>
      <c r="C251" s="201"/>
      <c r="D251" s="202"/>
      <c r="E251" s="202"/>
      <c r="F251" s="201"/>
      <c r="G251" s="201"/>
      <c r="H251" s="203"/>
      <c r="I251" s="60"/>
      <c r="K251" s="204"/>
    </row>
    <row r="252" spans="1:13" ht="30.75" customHeight="1" x14ac:dyDescent="0.15">
      <c r="A252" s="165"/>
      <c r="B252" s="165"/>
      <c r="C252" s="201"/>
      <c r="D252" s="202"/>
      <c r="E252" s="202"/>
      <c r="F252" s="201"/>
      <c r="G252" s="201"/>
      <c r="H252" s="203"/>
      <c r="I252" s="60"/>
      <c r="K252" s="204"/>
    </row>
    <row r="253" spans="1:13" ht="30.75" customHeight="1" x14ac:dyDescent="0.15">
      <c r="A253" s="165"/>
      <c r="B253" s="165"/>
      <c r="C253" s="201"/>
      <c r="D253" s="202"/>
      <c r="E253" s="202"/>
      <c r="F253" s="201"/>
      <c r="G253" s="201"/>
      <c r="H253" s="203"/>
      <c r="I253" s="60"/>
      <c r="K253" s="204"/>
    </row>
    <row r="254" spans="1:13" ht="30.75" customHeight="1" x14ac:dyDescent="0.15">
      <c r="A254" s="165"/>
      <c r="B254" s="165"/>
      <c r="C254" s="201"/>
      <c r="D254" s="202"/>
      <c r="E254" s="202"/>
      <c r="F254" s="201"/>
      <c r="G254" s="201"/>
      <c r="H254" s="203"/>
      <c r="I254" s="60"/>
      <c r="K254" s="204"/>
    </row>
    <row r="255" spans="1:13" ht="30.75" customHeight="1" x14ac:dyDescent="0.15">
      <c r="A255" s="165"/>
      <c r="B255" s="165"/>
      <c r="C255" s="201"/>
      <c r="D255" s="202"/>
      <c r="E255" s="202"/>
      <c r="F255" s="201"/>
      <c r="G255" s="201"/>
      <c r="H255" s="203"/>
      <c r="I255" s="60"/>
      <c r="K255" s="204"/>
    </row>
    <row r="256" spans="1:13" ht="30.75" customHeight="1" x14ac:dyDescent="0.15">
      <c r="A256" s="165"/>
      <c r="B256" s="165"/>
      <c r="C256" s="201"/>
      <c r="D256" s="202"/>
      <c r="E256" s="202"/>
      <c r="F256" s="201"/>
      <c r="G256" s="201"/>
      <c r="H256" s="203"/>
      <c r="I256" s="60"/>
      <c r="K256" s="204"/>
    </row>
    <row r="257" spans="1:12" ht="30.75" customHeight="1" x14ac:dyDescent="0.15">
      <c r="A257" s="165"/>
      <c r="B257" s="165"/>
      <c r="C257" s="201"/>
      <c r="D257" s="202"/>
      <c r="E257" s="202"/>
      <c r="F257" s="201"/>
      <c r="G257" s="201"/>
      <c r="H257" s="203"/>
      <c r="I257" s="60"/>
      <c r="K257" s="204"/>
    </row>
    <row r="258" spans="1:12" ht="30.75" customHeight="1" x14ac:dyDescent="0.15">
      <c r="A258" s="165"/>
      <c r="B258" s="165"/>
      <c r="C258" s="201"/>
      <c r="D258" s="202"/>
      <c r="E258" s="202"/>
      <c r="F258" s="201"/>
      <c r="G258" s="201"/>
      <c r="H258" s="203"/>
      <c r="I258" s="60"/>
      <c r="K258" s="204"/>
    </row>
    <row r="259" spans="1:12" ht="30.75" customHeight="1" x14ac:dyDescent="0.15">
      <c r="A259" s="165"/>
      <c r="B259" s="165"/>
      <c r="C259" s="201"/>
      <c r="D259" s="202"/>
      <c r="E259" s="202"/>
      <c r="F259" s="201"/>
      <c r="G259" s="201"/>
      <c r="H259" s="203"/>
      <c r="I259" s="60"/>
      <c r="K259" s="204"/>
    </row>
    <row r="260" spans="1:12" ht="30.75" customHeight="1" x14ac:dyDescent="0.15">
      <c r="A260" s="165"/>
      <c r="B260" s="165"/>
      <c r="C260" s="201"/>
      <c r="D260" s="202"/>
      <c r="E260" s="202"/>
      <c r="F260" s="201"/>
      <c r="G260" s="201"/>
      <c r="H260" s="203"/>
      <c r="I260" s="60"/>
      <c r="K260" s="204"/>
    </row>
    <row r="261" spans="1:12" ht="30.75" customHeight="1" x14ac:dyDescent="0.15">
      <c r="A261" s="165"/>
      <c r="B261" s="165"/>
      <c r="C261" s="201"/>
      <c r="D261" s="202"/>
      <c r="E261" s="202"/>
      <c r="F261" s="201"/>
      <c r="G261" s="201"/>
      <c r="H261" s="203"/>
      <c r="I261" s="60"/>
      <c r="K261" s="204"/>
    </row>
    <row r="262" spans="1:12" ht="30.75" customHeight="1" x14ac:dyDescent="0.15">
      <c r="A262" s="165"/>
      <c r="B262" s="165"/>
      <c r="C262" s="201"/>
      <c r="D262" s="202"/>
      <c r="E262" s="202"/>
      <c r="F262" s="201"/>
      <c r="G262" s="201"/>
      <c r="H262" s="203"/>
      <c r="I262" s="60"/>
      <c r="K262" s="204"/>
      <c r="L262" s="167"/>
    </row>
    <row r="263" spans="1:12" ht="30.75" customHeight="1" x14ac:dyDescent="0.15">
      <c r="A263" s="166"/>
      <c r="B263" s="166"/>
      <c r="C263" s="201"/>
      <c r="D263" s="202"/>
      <c r="E263" s="202"/>
      <c r="F263" s="201"/>
      <c r="G263" s="201"/>
      <c r="H263" s="203"/>
      <c r="I263" s="174"/>
      <c r="J263" s="174"/>
      <c r="K263" s="201"/>
      <c r="L263" s="167"/>
    </row>
    <row r="264" spans="1:12" ht="30.75" customHeight="1" x14ac:dyDescent="0.15">
      <c r="A264" s="166"/>
      <c r="B264" s="166"/>
      <c r="C264" s="201"/>
      <c r="D264" s="202"/>
      <c r="E264" s="202"/>
      <c r="F264" s="201"/>
      <c r="G264" s="201"/>
      <c r="H264" s="203"/>
      <c r="I264" s="174"/>
      <c r="J264" s="174"/>
      <c r="K264" s="201"/>
      <c r="L264" s="167"/>
    </row>
    <row r="265" spans="1:12" ht="30.75" customHeight="1" x14ac:dyDescent="0.15">
      <c r="A265" s="166"/>
      <c r="B265" s="166"/>
      <c r="C265" s="201"/>
      <c r="D265" s="202"/>
      <c r="E265" s="202"/>
      <c r="F265" s="201"/>
      <c r="G265" s="201"/>
      <c r="H265" s="203"/>
      <c r="I265" s="174"/>
      <c r="J265" s="174"/>
      <c r="K265" s="201"/>
      <c r="L265" s="167"/>
    </row>
    <row r="266" spans="1:12" ht="30.75" customHeight="1" x14ac:dyDescent="0.15">
      <c r="A266" s="166"/>
      <c r="B266" s="166"/>
      <c r="C266" s="201"/>
      <c r="D266" s="202"/>
      <c r="E266" s="202"/>
      <c r="F266" s="201"/>
      <c r="G266" s="201"/>
      <c r="H266" s="203"/>
      <c r="I266" s="174"/>
      <c r="J266" s="174"/>
      <c r="K266" s="201"/>
      <c r="L266" s="167"/>
    </row>
    <row r="267" spans="1:12" ht="30.75" customHeight="1" x14ac:dyDescent="0.15">
      <c r="A267" s="166"/>
      <c r="B267" s="166"/>
      <c r="C267" s="201"/>
      <c r="D267" s="202"/>
      <c r="E267" s="202"/>
      <c r="F267" s="201"/>
      <c r="G267" s="201"/>
      <c r="H267" s="203"/>
      <c r="I267" s="174"/>
      <c r="J267" s="174"/>
      <c r="K267" s="201"/>
      <c r="L267" s="167"/>
    </row>
    <row r="268" spans="1:12" ht="30.75" customHeight="1" x14ac:dyDescent="0.15">
      <c r="A268" s="166"/>
      <c r="B268" s="166"/>
      <c r="C268" s="201"/>
      <c r="D268" s="202"/>
      <c r="E268" s="202"/>
      <c r="F268" s="201"/>
      <c r="G268" s="201"/>
      <c r="H268" s="203"/>
      <c r="I268" s="174"/>
      <c r="J268" s="174"/>
      <c r="K268" s="201"/>
      <c r="L268" s="167"/>
    </row>
    <row r="269" spans="1:12" ht="30.75" customHeight="1" x14ac:dyDescent="0.15">
      <c r="A269" s="166"/>
      <c r="B269" s="166"/>
      <c r="C269" s="201"/>
      <c r="D269" s="202"/>
      <c r="E269" s="202"/>
      <c r="F269" s="201"/>
      <c r="G269" s="201"/>
      <c r="H269" s="203"/>
      <c r="I269" s="174"/>
      <c r="J269" s="174"/>
      <c r="K269" s="201"/>
      <c r="L269" s="167"/>
    </row>
    <row r="270" spans="1:12" ht="30.75" customHeight="1" x14ac:dyDescent="0.15">
      <c r="A270" s="166"/>
      <c r="B270" s="166"/>
      <c r="C270" s="201"/>
      <c r="D270" s="202"/>
      <c r="E270" s="202"/>
      <c r="F270" s="201"/>
      <c r="G270" s="201"/>
      <c r="H270" s="203"/>
      <c r="I270" s="174"/>
      <c r="J270" s="174"/>
      <c r="K270" s="201"/>
      <c r="L270" s="167"/>
    </row>
    <row r="271" spans="1:12" ht="30.75" customHeight="1" x14ac:dyDescent="0.15">
      <c r="A271" s="166"/>
      <c r="B271" s="166"/>
      <c r="C271" s="201"/>
      <c r="D271" s="202"/>
      <c r="E271" s="202"/>
      <c r="F271" s="201"/>
      <c r="G271" s="201"/>
      <c r="H271" s="203"/>
      <c r="I271" s="174"/>
      <c r="J271" s="174"/>
      <c r="K271" s="201"/>
      <c r="L271" s="167"/>
    </row>
    <row r="272" spans="1:12" ht="30.75" customHeight="1" x14ac:dyDescent="0.15">
      <c r="A272" s="166"/>
      <c r="B272" s="166"/>
      <c r="C272" s="201"/>
      <c r="D272" s="202"/>
      <c r="E272" s="202"/>
      <c r="F272" s="201"/>
      <c r="G272" s="201"/>
      <c r="H272" s="203"/>
      <c r="I272" s="174"/>
      <c r="J272" s="174"/>
      <c r="K272" s="201"/>
      <c r="L272" s="167"/>
    </row>
    <row r="273" spans="1:12" ht="30.75" customHeight="1" x14ac:dyDescent="0.15">
      <c r="A273" s="166"/>
      <c r="B273" s="166"/>
      <c r="C273" s="201"/>
      <c r="D273" s="202"/>
      <c r="E273" s="202"/>
      <c r="F273" s="201"/>
      <c r="G273" s="201"/>
      <c r="H273" s="203"/>
      <c r="I273" s="174"/>
      <c r="J273" s="174"/>
      <c r="K273" s="201"/>
      <c r="L273" s="167"/>
    </row>
    <row r="274" spans="1:12" ht="30.75" customHeight="1" x14ac:dyDescent="0.15">
      <c r="A274" s="166"/>
      <c r="B274" s="166"/>
      <c r="C274" s="201"/>
      <c r="D274" s="202"/>
      <c r="E274" s="202"/>
      <c r="F274" s="201"/>
      <c r="G274" s="201"/>
      <c r="H274" s="203"/>
      <c r="I274" s="174"/>
      <c r="J274" s="174"/>
      <c r="K274" s="201"/>
      <c r="L274" s="167"/>
    </row>
    <row r="275" spans="1:12" ht="30.75" customHeight="1" x14ac:dyDescent="0.15">
      <c r="A275" s="166"/>
      <c r="B275" s="166"/>
      <c r="C275" s="201"/>
      <c r="D275" s="202"/>
      <c r="E275" s="202"/>
      <c r="F275" s="201"/>
      <c r="G275" s="201"/>
      <c r="H275" s="203"/>
      <c r="I275" s="174"/>
      <c r="J275" s="174"/>
      <c r="K275" s="201"/>
      <c r="L275" s="167"/>
    </row>
    <row r="276" spans="1:12" ht="30.75" customHeight="1" x14ac:dyDescent="0.15">
      <c r="A276" s="166"/>
      <c r="B276" s="166"/>
      <c r="C276" s="201"/>
      <c r="D276" s="202"/>
      <c r="E276" s="202"/>
      <c r="F276" s="201"/>
      <c r="G276" s="201"/>
      <c r="H276" s="203"/>
      <c r="I276" s="174"/>
      <c r="J276" s="174"/>
      <c r="K276" s="201"/>
      <c r="L276" s="167"/>
    </row>
    <row r="277" spans="1:12" ht="30.75" customHeight="1" x14ac:dyDescent="0.15">
      <c r="A277" s="166"/>
      <c r="B277" s="166"/>
      <c r="C277" s="201"/>
      <c r="D277" s="202"/>
      <c r="E277" s="202"/>
      <c r="F277" s="201"/>
      <c r="G277" s="201"/>
      <c r="H277" s="203"/>
      <c r="I277" s="174"/>
      <c r="J277" s="174"/>
      <c r="K277" s="201"/>
      <c r="L277" s="167"/>
    </row>
    <row r="278" spans="1:12" ht="30.75" customHeight="1" x14ac:dyDescent="0.15">
      <c r="A278" s="166"/>
      <c r="B278" s="166"/>
      <c r="C278" s="201"/>
      <c r="D278" s="202"/>
      <c r="E278" s="202"/>
      <c r="F278" s="201"/>
      <c r="G278" s="201"/>
      <c r="H278" s="203"/>
      <c r="I278" s="174"/>
      <c r="J278" s="174"/>
      <c r="K278" s="201"/>
      <c r="L278" s="167"/>
    </row>
    <row r="279" spans="1:12" ht="30.75" customHeight="1" x14ac:dyDescent="0.15">
      <c r="A279" s="166"/>
      <c r="B279" s="166"/>
      <c r="C279" s="201"/>
      <c r="D279" s="202"/>
      <c r="E279" s="202"/>
      <c r="F279" s="201"/>
      <c r="G279" s="201"/>
      <c r="H279" s="203"/>
      <c r="I279" s="174"/>
      <c r="J279" s="174"/>
      <c r="K279" s="201"/>
      <c r="L279" s="167"/>
    </row>
    <row r="280" spans="1:12" ht="30.75" customHeight="1" x14ac:dyDescent="0.15">
      <c r="A280" s="166"/>
      <c r="B280" s="166"/>
      <c r="C280" s="201"/>
      <c r="D280" s="202"/>
      <c r="E280" s="202"/>
      <c r="F280" s="201"/>
      <c r="G280" s="201"/>
      <c r="H280" s="203"/>
      <c r="I280" s="174"/>
      <c r="J280" s="174"/>
      <c r="K280" s="201"/>
      <c r="L280" s="167"/>
    </row>
    <row r="281" spans="1:12" ht="30.75" customHeight="1" x14ac:dyDescent="0.15">
      <c r="A281" s="166"/>
      <c r="B281" s="166"/>
      <c r="C281" s="201"/>
      <c r="D281" s="202"/>
      <c r="E281" s="202"/>
      <c r="F281" s="201"/>
      <c r="G281" s="201"/>
      <c r="H281" s="203"/>
      <c r="I281" s="174"/>
      <c r="J281" s="174"/>
      <c r="K281" s="201"/>
      <c r="L281" s="167"/>
    </row>
    <row r="282" spans="1:12" ht="30.75" customHeight="1" x14ac:dyDescent="0.15">
      <c r="A282" s="166"/>
      <c r="B282" s="166"/>
      <c r="C282" s="201"/>
      <c r="D282" s="202"/>
      <c r="E282" s="202"/>
      <c r="F282" s="201"/>
      <c r="G282" s="201"/>
      <c r="H282" s="203"/>
      <c r="I282" s="174"/>
      <c r="J282" s="174"/>
      <c r="K282" s="201"/>
      <c r="L282" s="167"/>
    </row>
    <row r="283" spans="1:12" ht="30.75" customHeight="1" x14ac:dyDescent="0.15">
      <c r="A283" s="166"/>
      <c r="B283" s="166"/>
      <c r="C283" s="201"/>
      <c r="D283" s="202"/>
      <c r="E283" s="202"/>
      <c r="F283" s="201"/>
      <c r="G283" s="201"/>
      <c r="H283" s="203"/>
      <c r="I283" s="174"/>
      <c r="J283" s="174"/>
      <c r="K283" s="201"/>
      <c r="L283" s="167"/>
    </row>
    <row r="284" spans="1:12" ht="30.75" customHeight="1" x14ac:dyDescent="0.15">
      <c r="A284" s="166"/>
      <c r="B284" s="166"/>
      <c r="C284" s="201"/>
      <c r="D284" s="202"/>
      <c r="E284" s="202"/>
      <c r="F284" s="201"/>
      <c r="G284" s="201"/>
      <c r="H284" s="203"/>
      <c r="I284" s="174"/>
      <c r="J284" s="174"/>
      <c r="K284" s="201"/>
      <c r="L284" s="167"/>
    </row>
    <row r="285" spans="1:12" ht="30.75" customHeight="1" x14ac:dyDescent="0.15">
      <c r="A285" s="166"/>
      <c r="B285" s="166"/>
      <c r="C285" s="201"/>
      <c r="D285" s="202"/>
      <c r="E285" s="202"/>
      <c r="F285" s="201"/>
      <c r="G285" s="201"/>
      <c r="H285" s="203"/>
      <c r="I285" s="174"/>
      <c r="J285" s="174"/>
      <c r="K285" s="201"/>
      <c r="L285" s="167"/>
    </row>
    <row r="286" spans="1:12" ht="30.75" customHeight="1" x14ac:dyDescent="0.15">
      <c r="A286" s="166"/>
      <c r="B286" s="166"/>
      <c r="C286" s="201"/>
      <c r="D286" s="202"/>
      <c r="E286" s="202"/>
      <c r="F286" s="201"/>
      <c r="G286" s="201"/>
      <c r="H286" s="203"/>
      <c r="I286" s="174"/>
      <c r="J286" s="174"/>
      <c r="K286" s="201"/>
      <c r="L286" s="167"/>
    </row>
    <row r="287" spans="1:12" ht="30.75" customHeight="1" x14ac:dyDescent="0.15">
      <c r="A287" s="166"/>
      <c r="B287" s="166"/>
      <c r="C287" s="201"/>
      <c r="D287" s="202"/>
      <c r="E287" s="202"/>
      <c r="F287" s="201"/>
      <c r="G287" s="201"/>
      <c r="H287" s="203"/>
      <c r="I287" s="174"/>
      <c r="J287" s="174"/>
      <c r="K287" s="201"/>
      <c r="L287" s="167"/>
    </row>
    <row r="288" spans="1:12" ht="30.75" customHeight="1" x14ac:dyDescent="0.15">
      <c r="A288" s="166"/>
      <c r="B288" s="166"/>
      <c r="C288" s="201"/>
      <c r="D288" s="202"/>
      <c r="E288" s="202"/>
      <c r="F288" s="201"/>
      <c r="G288" s="201"/>
      <c r="H288" s="203"/>
      <c r="I288" s="174"/>
      <c r="J288" s="174"/>
      <c r="K288" s="201"/>
      <c r="L288" s="167"/>
    </row>
    <row r="289" spans="1:12" ht="30.75" customHeight="1" x14ac:dyDescent="0.15">
      <c r="A289" s="166"/>
      <c r="B289" s="166"/>
      <c r="C289" s="201"/>
      <c r="D289" s="202"/>
      <c r="E289" s="202"/>
      <c r="F289" s="201"/>
      <c r="G289" s="201"/>
      <c r="H289" s="203"/>
      <c r="I289" s="174"/>
      <c r="J289" s="174"/>
      <c r="K289" s="201"/>
      <c r="L289" s="167"/>
    </row>
    <row r="290" spans="1:12" ht="30.75" customHeight="1" x14ac:dyDescent="0.15">
      <c r="A290" s="166"/>
      <c r="B290" s="166"/>
      <c r="C290" s="201"/>
      <c r="D290" s="202"/>
      <c r="E290" s="202"/>
      <c r="F290" s="201"/>
      <c r="G290" s="201"/>
      <c r="H290" s="203"/>
      <c r="I290" s="174"/>
      <c r="J290" s="174"/>
      <c r="K290" s="201"/>
      <c r="L290" s="167"/>
    </row>
    <row r="291" spans="1:12" ht="30.75" customHeight="1" x14ac:dyDescent="0.15">
      <c r="A291" s="166"/>
      <c r="B291" s="166"/>
      <c r="C291" s="201"/>
      <c r="D291" s="202"/>
      <c r="E291" s="202"/>
      <c r="F291" s="201"/>
      <c r="G291" s="201"/>
      <c r="H291" s="203"/>
      <c r="I291" s="174"/>
      <c r="J291" s="174"/>
      <c r="K291" s="201"/>
      <c r="L291" s="167"/>
    </row>
    <row r="292" spans="1:12" ht="30.75" customHeight="1" x14ac:dyDescent="0.15">
      <c r="A292" s="166"/>
      <c r="B292" s="166"/>
      <c r="C292" s="201"/>
      <c r="D292" s="202"/>
      <c r="E292" s="202"/>
      <c r="F292" s="201"/>
      <c r="G292" s="201"/>
      <c r="H292" s="203"/>
      <c r="I292" s="174"/>
      <c r="J292" s="174"/>
      <c r="K292" s="201"/>
      <c r="L292" s="167"/>
    </row>
    <row r="293" spans="1:12" ht="30.75" customHeight="1" x14ac:dyDescent="0.15">
      <c r="A293" s="166"/>
      <c r="B293" s="166"/>
      <c r="C293" s="201"/>
      <c r="D293" s="202"/>
      <c r="E293" s="202"/>
      <c r="F293" s="201"/>
      <c r="G293" s="201"/>
      <c r="H293" s="203"/>
      <c r="I293" s="174"/>
      <c r="J293" s="174"/>
      <c r="K293" s="201"/>
      <c r="L293" s="167"/>
    </row>
    <row r="294" spans="1:12" ht="30.75" customHeight="1" x14ac:dyDescent="0.15">
      <c r="A294" s="166"/>
      <c r="B294" s="166"/>
      <c r="C294" s="201"/>
      <c r="D294" s="202"/>
      <c r="E294" s="202"/>
      <c r="F294" s="201"/>
      <c r="G294" s="201"/>
      <c r="H294" s="203"/>
      <c r="I294" s="174"/>
      <c r="J294" s="174"/>
      <c r="K294" s="201"/>
      <c r="L294" s="167"/>
    </row>
    <row r="295" spans="1:12" ht="30.75" customHeight="1" x14ac:dyDescent="0.15">
      <c r="A295" s="166"/>
      <c r="B295" s="166"/>
      <c r="C295" s="201"/>
      <c r="D295" s="202"/>
      <c r="E295" s="202"/>
      <c r="F295" s="201"/>
      <c r="G295" s="201"/>
      <c r="H295" s="203"/>
      <c r="I295" s="174"/>
      <c r="J295" s="174"/>
      <c r="K295" s="201"/>
      <c r="L295" s="167"/>
    </row>
    <row r="296" spans="1:12" ht="30.75" customHeight="1" x14ac:dyDescent="0.15">
      <c r="A296" s="166"/>
      <c r="B296" s="166"/>
      <c r="C296" s="201"/>
      <c r="D296" s="202"/>
      <c r="E296" s="202"/>
      <c r="F296" s="201"/>
      <c r="G296" s="201"/>
      <c r="H296" s="203"/>
      <c r="I296" s="174"/>
      <c r="J296" s="174"/>
      <c r="K296" s="201"/>
      <c r="L296" s="167"/>
    </row>
    <row r="297" spans="1:12" ht="30.75" customHeight="1" x14ac:dyDescent="0.15">
      <c r="A297" s="166"/>
      <c r="B297" s="166"/>
      <c r="C297" s="201"/>
      <c r="D297" s="202"/>
      <c r="E297" s="202"/>
      <c r="F297" s="201"/>
      <c r="G297" s="201"/>
      <c r="H297" s="203"/>
      <c r="I297" s="174"/>
      <c r="J297" s="174"/>
      <c r="K297" s="201"/>
      <c r="L297" s="167"/>
    </row>
    <row r="298" spans="1:12" ht="30.75" customHeight="1" x14ac:dyDescent="0.15">
      <c r="A298" s="166"/>
      <c r="B298" s="166"/>
      <c r="C298" s="201"/>
      <c r="D298" s="202"/>
      <c r="E298" s="202"/>
      <c r="F298" s="201"/>
      <c r="G298" s="201"/>
      <c r="H298" s="203"/>
      <c r="I298" s="174"/>
      <c r="J298" s="174"/>
      <c r="K298" s="201"/>
      <c r="L298" s="167"/>
    </row>
    <row r="299" spans="1:12" ht="30.75" customHeight="1" x14ac:dyDescent="0.15">
      <c r="A299" s="166"/>
      <c r="B299" s="166"/>
      <c r="C299" s="201"/>
      <c r="D299" s="202"/>
      <c r="E299" s="202"/>
      <c r="F299" s="201"/>
      <c r="G299" s="201"/>
      <c r="H299" s="203"/>
      <c r="I299" s="174"/>
      <c r="J299" s="174"/>
      <c r="K299" s="201"/>
      <c r="L299" s="167"/>
    </row>
    <row r="300" spans="1:12" ht="30.75" customHeight="1" x14ac:dyDescent="0.15">
      <c r="A300" s="166"/>
      <c r="B300" s="166"/>
      <c r="C300" s="201"/>
      <c r="D300" s="202"/>
      <c r="E300" s="202"/>
      <c r="F300" s="201"/>
      <c r="G300" s="201"/>
      <c r="H300" s="203"/>
      <c r="I300" s="174"/>
      <c r="J300" s="174"/>
      <c r="K300" s="201"/>
      <c r="L300" s="167"/>
    </row>
    <row r="301" spans="1:12" ht="30.75" customHeight="1" x14ac:dyDescent="0.15">
      <c r="A301" s="166"/>
      <c r="B301" s="166"/>
      <c r="C301" s="201"/>
      <c r="D301" s="202"/>
      <c r="E301" s="202"/>
      <c r="F301" s="201"/>
      <c r="G301" s="201"/>
      <c r="H301" s="203"/>
      <c r="I301" s="174"/>
      <c r="J301" s="174"/>
      <c r="K301" s="201"/>
      <c r="L301" s="167"/>
    </row>
    <row r="302" spans="1:12" ht="30.75" customHeight="1" x14ac:dyDescent="0.15">
      <c r="A302" s="166"/>
      <c r="B302" s="166"/>
      <c r="C302" s="201"/>
      <c r="D302" s="202"/>
      <c r="E302" s="202"/>
      <c r="F302" s="201"/>
      <c r="G302" s="201"/>
      <c r="H302" s="203"/>
      <c r="I302" s="174"/>
      <c r="J302" s="174"/>
      <c r="K302" s="201"/>
      <c r="L302" s="167"/>
    </row>
    <row r="303" spans="1:12" ht="30.75" customHeight="1" x14ac:dyDescent="0.15">
      <c r="A303" s="166"/>
      <c r="B303" s="166"/>
      <c r="C303" s="201"/>
      <c r="D303" s="202"/>
      <c r="E303" s="202"/>
      <c r="F303" s="201"/>
      <c r="G303" s="201"/>
      <c r="H303" s="203"/>
      <c r="I303" s="174"/>
      <c r="J303" s="174"/>
      <c r="K303" s="201"/>
      <c r="L303" s="167"/>
    </row>
    <row r="304" spans="1:12" ht="30.75" customHeight="1" x14ac:dyDescent="0.15">
      <c r="A304" s="166"/>
      <c r="B304" s="166"/>
      <c r="C304" s="201"/>
      <c r="D304" s="202"/>
      <c r="E304" s="202"/>
      <c r="F304" s="201"/>
      <c r="G304" s="201"/>
      <c r="H304" s="203"/>
      <c r="I304" s="174"/>
      <c r="J304" s="174"/>
      <c r="K304" s="201"/>
      <c r="L304" s="167"/>
    </row>
    <row r="305" spans="1:12" ht="30.75" customHeight="1" x14ac:dyDescent="0.15">
      <c r="A305" s="166"/>
      <c r="B305" s="166"/>
      <c r="C305" s="201"/>
      <c r="D305" s="202"/>
      <c r="E305" s="202"/>
      <c r="F305" s="201"/>
      <c r="G305" s="201"/>
      <c r="H305" s="203"/>
      <c r="I305" s="174"/>
      <c r="J305" s="174"/>
      <c r="K305" s="201"/>
      <c r="L305" s="167"/>
    </row>
    <row r="306" spans="1:12" ht="30.75" customHeight="1" x14ac:dyDescent="0.15">
      <c r="A306" s="166"/>
      <c r="B306" s="166"/>
      <c r="C306" s="201"/>
      <c r="D306" s="202"/>
      <c r="E306" s="202"/>
      <c r="F306" s="201"/>
      <c r="G306" s="201"/>
      <c r="H306" s="203"/>
      <c r="I306" s="174"/>
      <c r="J306" s="174"/>
      <c r="K306" s="201"/>
      <c r="L306" s="167"/>
    </row>
    <row r="307" spans="1:12" ht="30.75" customHeight="1" x14ac:dyDescent="0.15">
      <c r="A307" s="166"/>
      <c r="B307" s="166"/>
      <c r="C307" s="201"/>
      <c r="D307" s="202"/>
      <c r="E307" s="202"/>
      <c r="F307" s="201"/>
      <c r="G307" s="201"/>
      <c r="H307" s="203"/>
      <c r="I307" s="174"/>
      <c r="J307" s="174"/>
      <c r="K307" s="201"/>
      <c r="L307" s="167"/>
    </row>
    <row r="308" spans="1:12" ht="30.75" customHeight="1" x14ac:dyDescent="0.15">
      <c r="A308" s="166"/>
      <c r="B308" s="166"/>
      <c r="C308" s="201"/>
      <c r="D308" s="202"/>
      <c r="E308" s="202"/>
      <c r="F308" s="201"/>
      <c r="G308" s="201"/>
      <c r="H308" s="203"/>
      <c r="I308" s="174"/>
      <c r="J308" s="174"/>
      <c r="K308" s="201"/>
      <c r="L308" s="167"/>
    </row>
    <row r="309" spans="1:12" ht="30.75" customHeight="1" x14ac:dyDescent="0.15">
      <c r="A309" s="166"/>
      <c r="B309" s="166"/>
      <c r="C309" s="201"/>
      <c r="D309" s="202"/>
      <c r="E309" s="202"/>
      <c r="F309" s="201"/>
      <c r="G309" s="201"/>
      <c r="H309" s="203"/>
      <c r="I309" s="174"/>
      <c r="J309" s="174"/>
      <c r="K309" s="201"/>
      <c r="L309" s="167"/>
    </row>
    <row r="310" spans="1:12" ht="30.75" customHeight="1" x14ac:dyDescent="0.15">
      <c r="A310" s="166"/>
      <c r="B310" s="166"/>
      <c r="C310" s="201"/>
      <c r="D310" s="202"/>
      <c r="E310" s="202"/>
      <c r="F310" s="201"/>
      <c r="G310" s="201"/>
      <c r="H310" s="203"/>
      <c r="I310" s="174"/>
      <c r="J310" s="174"/>
      <c r="K310" s="201"/>
      <c r="L310" s="167"/>
    </row>
    <row r="311" spans="1:12" ht="30.75" customHeight="1" x14ac:dyDescent="0.15">
      <c r="A311" s="166"/>
      <c r="B311" s="166"/>
      <c r="C311" s="201"/>
      <c r="D311" s="202"/>
      <c r="E311" s="202"/>
      <c r="F311" s="201"/>
      <c r="G311" s="201"/>
      <c r="H311" s="203"/>
      <c r="I311" s="174"/>
      <c r="J311" s="174"/>
      <c r="K311" s="201"/>
      <c r="L311" s="167"/>
    </row>
    <row r="312" spans="1:12" ht="30.75" customHeight="1" x14ac:dyDescent="0.15">
      <c r="A312" s="166"/>
      <c r="B312" s="166"/>
      <c r="C312" s="201"/>
      <c r="D312" s="202"/>
      <c r="E312" s="202"/>
      <c r="F312" s="201"/>
      <c r="G312" s="201"/>
      <c r="H312" s="203"/>
      <c r="I312" s="174"/>
      <c r="J312" s="174"/>
      <c r="K312" s="201"/>
      <c r="L312" s="167"/>
    </row>
    <row r="313" spans="1:12" ht="30.75" customHeight="1" x14ac:dyDescent="0.15">
      <c r="A313" s="166"/>
      <c r="B313" s="166"/>
      <c r="C313" s="201"/>
      <c r="D313" s="202"/>
      <c r="E313" s="202"/>
      <c r="F313" s="201"/>
      <c r="G313" s="201"/>
      <c r="H313" s="203"/>
      <c r="I313" s="174"/>
      <c r="J313" s="174"/>
      <c r="K313" s="201"/>
      <c r="L313" s="167"/>
    </row>
    <row r="314" spans="1:12" ht="30.75" customHeight="1" x14ac:dyDescent="0.15">
      <c r="A314" s="166"/>
      <c r="B314" s="166"/>
      <c r="C314" s="201"/>
      <c r="D314" s="202"/>
      <c r="E314" s="202"/>
      <c r="F314" s="201"/>
      <c r="G314" s="201"/>
      <c r="H314" s="203"/>
      <c r="I314" s="174"/>
      <c r="J314" s="174"/>
      <c r="K314" s="201"/>
      <c r="L314" s="167"/>
    </row>
    <row r="315" spans="1:12" ht="30.75" customHeight="1" x14ac:dyDescent="0.15">
      <c r="A315" s="166"/>
      <c r="B315" s="166"/>
      <c r="C315" s="201"/>
      <c r="D315" s="202"/>
      <c r="E315" s="202"/>
      <c r="F315" s="201"/>
      <c r="G315" s="201"/>
      <c r="H315" s="203"/>
      <c r="I315" s="174"/>
      <c r="J315" s="174"/>
      <c r="K315" s="201"/>
      <c r="L315" s="167"/>
    </row>
    <row r="316" spans="1:12" ht="30.75" customHeight="1" x14ac:dyDescent="0.15">
      <c r="A316" s="166"/>
      <c r="B316" s="166"/>
      <c r="C316" s="201"/>
      <c r="D316" s="202"/>
      <c r="E316" s="202"/>
      <c r="F316" s="201"/>
      <c r="G316" s="201"/>
      <c r="H316" s="203"/>
      <c r="I316" s="174"/>
      <c r="J316" s="174"/>
      <c r="K316" s="201"/>
      <c r="L316" s="167"/>
    </row>
    <row r="317" spans="1:12" ht="30.75" customHeight="1" x14ac:dyDescent="0.15">
      <c r="A317" s="166"/>
      <c r="B317" s="166"/>
      <c r="C317" s="201"/>
      <c r="D317" s="202"/>
      <c r="E317" s="202"/>
      <c r="F317" s="201"/>
      <c r="G317" s="201"/>
      <c r="H317" s="203"/>
      <c r="I317" s="174"/>
      <c r="J317" s="174"/>
      <c r="K317" s="201"/>
      <c r="L317" s="167"/>
    </row>
    <row r="318" spans="1:12" ht="30.75" customHeight="1" x14ac:dyDescent="0.15">
      <c r="A318" s="166"/>
      <c r="B318" s="166"/>
      <c r="C318" s="201"/>
      <c r="D318" s="202"/>
      <c r="E318" s="202"/>
      <c r="F318" s="201"/>
      <c r="G318" s="201"/>
      <c r="H318" s="203"/>
      <c r="I318" s="174"/>
      <c r="J318" s="174"/>
      <c r="K318" s="201"/>
      <c r="L318" s="167"/>
    </row>
    <row r="319" spans="1:12" ht="30.75" customHeight="1" x14ac:dyDescent="0.15">
      <c r="A319" s="166"/>
      <c r="B319" s="166"/>
      <c r="C319" s="201"/>
      <c r="D319" s="202"/>
      <c r="E319" s="202"/>
      <c r="F319" s="201"/>
      <c r="G319" s="201"/>
      <c r="H319" s="203"/>
      <c r="I319" s="174"/>
      <c r="J319" s="174"/>
      <c r="K319" s="201"/>
      <c r="L319" s="167"/>
    </row>
    <row r="320" spans="1:12" ht="30.75" customHeight="1" x14ac:dyDescent="0.15">
      <c r="A320" s="166"/>
      <c r="B320" s="166"/>
      <c r="C320" s="201"/>
      <c r="D320" s="202"/>
      <c r="E320" s="202"/>
      <c r="F320" s="201"/>
      <c r="G320" s="201"/>
      <c r="H320" s="203"/>
      <c r="I320" s="174"/>
      <c r="J320" s="174"/>
      <c r="K320" s="201"/>
      <c r="L320" s="167"/>
    </row>
    <row r="321" spans="1:12" ht="30.75" customHeight="1" x14ac:dyDescent="0.15">
      <c r="A321" s="166"/>
      <c r="B321" s="166"/>
      <c r="C321" s="201"/>
      <c r="D321" s="202"/>
      <c r="E321" s="202"/>
      <c r="F321" s="201"/>
      <c r="G321" s="201"/>
      <c r="H321" s="203"/>
      <c r="I321" s="174"/>
      <c r="J321" s="174"/>
      <c r="K321" s="201"/>
      <c r="L321" s="167"/>
    </row>
    <row r="322" spans="1:12" ht="30.75" customHeight="1" x14ac:dyDescent="0.15">
      <c r="A322" s="166"/>
      <c r="B322" s="166"/>
      <c r="C322" s="201"/>
      <c r="D322" s="202"/>
      <c r="E322" s="202"/>
      <c r="F322" s="201"/>
      <c r="G322" s="201"/>
      <c r="H322" s="203"/>
      <c r="I322" s="174"/>
      <c r="J322" s="174"/>
      <c r="K322" s="201"/>
      <c r="L322" s="167"/>
    </row>
    <row r="323" spans="1:12" ht="30.75" customHeight="1" x14ac:dyDescent="0.15">
      <c r="A323" s="166"/>
      <c r="B323" s="166"/>
      <c r="C323" s="201"/>
      <c r="D323" s="202"/>
      <c r="E323" s="202"/>
      <c r="F323" s="201"/>
      <c r="G323" s="201"/>
      <c r="H323" s="203"/>
      <c r="I323" s="174"/>
      <c r="J323" s="174"/>
      <c r="K323" s="201"/>
      <c r="L323" s="167"/>
    </row>
    <row r="324" spans="1:12" ht="30.75" customHeight="1" x14ac:dyDescent="0.15">
      <c r="A324" s="166"/>
      <c r="B324" s="166"/>
      <c r="C324" s="201"/>
      <c r="D324" s="202"/>
      <c r="E324" s="202"/>
      <c r="F324" s="201"/>
      <c r="G324" s="201"/>
      <c r="H324" s="203"/>
      <c r="I324" s="174"/>
      <c r="J324" s="174"/>
      <c r="K324" s="201"/>
      <c r="L324" s="167"/>
    </row>
    <row r="325" spans="1:12" ht="30.75" customHeight="1" x14ac:dyDescent="0.15">
      <c r="A325" s="166"/>
      <c r="B325" s="166"/>
      <c r="C325" s="201"/>
      <c r="D325" s="202"/>
      <c r="E325" s="202"/>
      <c r="F325" s="201"/>
      <c r="G325" s="201"/>
      <c r="H325" s="203"/>
      <c r="I325" s="174"/>
      <c r="J325" s="174"/>
      <c r="K325" s="201"/>
      <c r="L325" s="167"/>
    </row>
    <row r="326" spans="1:12" ht="30.75" customHeight="1" x14ac:dyDescent="0.15">
      <c r="A326" s="166"/>
      <c r="B326" s="166"/>
      <c r="C326" s="201"/>
      <c r="D326" s="202"/>
      <c r="E326" s="202"/>
      <c r="F326" s="201"/>
      <c r="G326" s="201"/>
      <c r="H326" s="203"/>
      <c r="I326" s="174"/>
      <c r="J326" s="174"/>
      <c r="K326" s="201"/>
      <c r="L326" s="167"/>
    </row>
    <row r="327" spans="1:12" ht="30.75" customHeight="1" x14ac:dyDescent="0.15">
      <c r="A327" s="166"/>
      <c r="B327" s="166"/>
      <c r="C327" s="201"/>
      <c r="D327" s="202"/>
      <c r="E327" s="202"/>
      <c r="F327" s="201"/>
      <c r="G327" s="201"/>
      <c r="H327" s="203"/>
      <c r="I327" s="174"/>
      <c r="J327" s="174"/>
      <c r="K327" s="201"/>
      <c r="L327" s="167"/>
    </row>
    <row r="328" spans="1:12" ht="30.75" customHeight="1" x14ac:dyDescent="0.15">
      <c r="A328" s="166"/>
      <c r="B328" s="166"/>
      <c r="C328" s="201"/>
      <c r="D328" s="202"/>
      <c r="E328" s="202"/>
      <c r="F328" s="201"/>
      <c r="G328" s="201"/>
      <c r="H328" s="203"/>
      <c r="I328" s="174"/>
      <c r="J328" s="174"/>
      <c r="K328" s="201"/>
      <c r="L328" s="167"/>
    </row>
    <row r="329" spans="1:12" ht="30.75" customHeight="1" x14ac:dyDescent="0.15">
      <c r="A329" s="166"/>
      <c r="B329" s="166"/>
      <c r="C329" s="201"/>
      <c r="D329" s="202"/>
      <c r="E329" s="202"/>
      <c r="F329" s="201"/>
      <c r="G329" s="201"/>
      <c r="H329" s="203"/>
      <c r="I329" s="174"/>
      <c r="J329" s="174"/>
      <c r="K329" s="201"/>
      <c r="L329" s="167"/>
    </row>
    <row r="330" spans="1:12" ht="30.75" customHeight="1" x14ac:dyDescent="0.15">
      <c r="A330" s="166"/>
      <c r="B330" s="166"/>
      <c r="C330" s="201"/>
      <c r="D330" s="202"/>
      <c r="E330" s="202"/>
      <c r="F330" s="201"/>
      <c r="G330" s="201"/>
      <c r="H330" s="203"/>
      <c r="I330" s="174"/>
      <c r="J330" s="174"/>
      <c r="K330" s="201"/>
      <c r="L330" s="167"/>
    </row>
    <row r="331" spans="1:12" ht="30.75" customHeight="1" x14ac:dyDescent="0.15">
      <c r="A331" s="166"/>
      <c r="B331" s="166"/>
      <c r="C331" s="201"/>
      <c r="D331" s="202"/>
      <c r="E331" s="202"/>
      <c r="F331" s="201"/>
      <c r="G331" s="201"/>
      <c r="H331" s="203"/>
      <c r="I331" s="174"/>
      <c r="J331" s="174"/>
      <c r="K331" s="201"/>
      <c r="L331" s="167"/>
    </row>
    <row r="332" spans="1:12" ht="30.75" customHeight="1" x14ac:dyDescent="0.15">
      <c r="A332" s="166"/>
      <c r="B332" s="166"/>
      <c r="C332" s="201"/>
      <c r="D332" s="202"/>
      <c r="E332" s="202"/>
      <c r="F332" s="201"/>
      <c r="G332" s="201"/>
      <c r="H332" s="203"/>
      <c r="I332" s="174"/>
      <c r="J332" s="174"/>
      <c r="K332" s="201"/>
      <c r="L332" s="167"/>
    </row>
    <row r="333" spans="1:12" ht="30.75" customHeight="1" x14ac:dyDescent="0.15">
      <c r="A333" s="166"/>
      <c r="B333" s="166"/>
      <c r="C333" s="201"/>
      <c r="D333" s="202"/>
      <c r="E333" s="202"/>
      <c r="F333" s="201"/>
      <c r="G333" s="201"/>
      <c r="H333" s="203"/>
      <c r="I333" s="174"/>
      <c r="J333" s="174"/>
      <c r="K333" s="201"/>
      <c r="L333" s="167"/>
    </row>
    <row r="334" spans="1:12" ht="30.75" customHeight="1" x14ac:dyDescent="0.15">
      <c r="A334" s="166"/>
      <c r="B334" s="166"/>
      <c r="C334" s="201"/>
      <c r="D334" s="202"/>
      <c r="E334" s="202"/>
      <c r="F334" s="201"/>
      <c r="G334" s="201"/>
      <c r="H334" s="203"/>
      <c r="I334" s="174"/>
      <c r="J334" s="174"/>
      <c r="K334" s="201"/>
      <c r="L334" s="167"/>
    </row>
    <row r="335" spans="1:12" ht="30.75" customHeight="1" x14ac:dyDescent="0.15">
      <c r="A335" s="166"/>
      <c r="B335" s="166"/>
      <c r="C335" s="201"/>
      <c r="D335" s="202"/>
      <c r="E335" s="202"/>
      <c r="F335" s="201"/>
      <c r="G335" s="201"/>
      <c r="H335" s="203"/>
      <c r="I335" s="174"/>
      <c r="J335" s="174"/>
      <c r="K335" s="201"/>
      <c r="L335" s="167"/>
    </row>
    <row r="336" spans="1:12" ht="30.75" customHeight="1" x14ac:dyDescent="0.15">
      <c r="A336" s="166"/>
      <c r="B336" s="166"/>
      <c r="C336" s="201"/>
      <c r="D336" s="202"/>
      <c r="E336" s="202"/>
      <c r="F336" s="201"/>
      <c r="G336" s="201"/>
      <c r="H336" s="203"/>
      <c r="I336" s="174"/>
      <c r="J336" s="174"/>
      <c r="K336" s="201"/>
      <c r="L336" s="167"/>
    </row>
    <row r="337" spans="1:12" ht="30.75" customHeight="1" x14ac:dyDescent="0.15">
      <c r="A337" s="166"/>
      <c r="B337" s="166"/>
      <c r="C337" s="201"/>
      <c r="D337" s="202"/>
      <c r="E337" s="202"/>
      <c r="F337" s="201"/>
      <c r="G337" s="201"/>
      <c r="H337" s="203"/>
      <c r="I337" s="174"/>
      <c r="J337" s="174"/>
      <c r="K337" s="201"/>
      <c r="L337" s="167"/>
    </row>
    <row r="338" spans="1:12" ht="30.75" customHeight="1" x14ac:dyDescent="0.15">
      <c r="A338" s="166"/>
      <c r="B338" s="166"/>
      <c r="C338" s="201"/>
      <c r="D338" s="202"/>
      <c r="E338" s="202"/>
      <c r="F338" s="201"/>
      <c r="G338" s="201"/>
      <c r="H338" s="203"/>
      <c r="I338" s="174"/>
      <c r="J338" s="174"/>
      <c r="K338" s="201"/>
      <c r="L338" s="167"/>
    </row>
    <row r="339" spans="1:12" ht="30.75" customHeight="1" x14ac:dyDescent="0.15">
      <c r="A339" s="166"/>
      <c r="B339" s="166"/>
      <c r="C339" s="201"/>
      <c r="D339" s="202"/>
      <c r="E339" s="202"/>
      <c r="F339" s="201"/>
      <c r="G339" s="201"/>
      <c r="H339" s="203"/>
      <c r="I339" s="174"/>
      <c r="J339" s="174"/>
      <c r="K339" s="201"/>
      <c r="L339" s="167"/>
    </row>
    <row r="340" spans="1:12" ht="30.75" customHeight="1" x14ac:dyDescent="0.15">
      <c r="A340" s="166"/>
      <c r="B340" s="166"/>
      <c r="C340" s="201"/>
      <c r="D340" s="202"/>
      <c r="E340" s="202"/>
      <c r="F340" s="201"/>
      <c r="G340" s="201"/>
      <c r="H340" s="203"/>
      <c r="I340" s="174"/>
      <c r="J340" s="174"/>
      <c r="K340" s="201"/>
      <c r="L340" s="167"/>
    </row>
    <row r="341" spans="1:12" ht="30.75" customHeight="1" x14ac:dyDescent="0.15">
      <c r="A341" s="166"/>
      <c r="B341" s="166"/>
      <c r="C341" s="201"/>
      <c r="D341" s="202"/>
      <c r="E341" s="202"/>
      <c r="F341" s="201"/>
      <c r="G341" s="201"/>
      <c r="H341" s="203"/>
      <c r="I341" s="174"/>
      <c r="J341" s="174"/>
      <c r="K341" s="201"/>
      <c r="L341" s="167"/>
    </row>
    <row r="342" spans="1:12" ht="30.75" customHeight="1" x14ac:dyDescent="0.15">
      <c r="A342" s="166"/>
      <c r="B342" s="166"/>
      <c r="C342" s="201"/>
      <c r="D342" s="202"/>
      <c r="E342" s="202"/>
      <c r="F342" s="201"/>
      <c r="G342" s="201"/>
      <c r="H342" s="203"/>
      <c r="I342" s="174"/>
      <c r="J342" s="174"/>
      <c r="K342" s="201"/>
      <c r="L342" s="167"/>
    </row>
    <row r="343" spans="1:12" ht="30.75" customHeight="1" x14ac:dyDescent="0.15">
      <c r="A343" s="166"/>
      <c r="B343" s="166"/>
      <c r="C343" s="201"/>
      <c r="D343" s="202"/>
      <c r="E343" s="202"/>
      <c r="F343" s="201"/>
      <c r="G343" s="201"/>
      <c r="H343" s="203"/>
      <c r="I343" s="174"/>
      <c r="J343" s="174"/>
      <c r="K343" s="201"/>
      <c r="L343" s="167"/>
    </row>
    <row r="344" spans="1:12" ht="30.75" customHeight="1" x14ac:dyDescent="0.15">
      <c r="A344" s="166"/>
      <c r="B344" s="166"/>
      <c r="C344" s="201"/>
      <c r="D344" s="202"/>
      <c r="E344" s="202"/>
      <c r="F344" s="201"/>
      <c r="G344" s="201"/>
      <c r="H344" s="203"/>
      <c r="I344" s="174"/>
      <c r="J344" s="174"/>
      <c r="K344" s="201"/>
      <c r="L344" s="167"/>
    </row>
    <row r="345" spans="1:12" ht="30.75" customHeight="1" x14ac:dyDescent="0.15">
      <c r="A345" s="166"/>
      <c r="B345" s="166"/>
      <c r="C345" s="201"/>
      <c r="D345" s="202"/>
      <c r="E345" s="202"/>
      <c r="F345" s="201"/>
      <c r="G345" s="201"/>
      <c r="H345" s="203"/>
      <c r="I345" s="174"/>
      <c r="J345" s="174"/>
      <c r="K345" s="201"/>
      <c r="L345" s="167"/>
    </row>
    <row r="346" spans="1:12" ht="30.75" customHeight="1" x14ac:dyDescent="0.15">
      <c r="A346" s="166"/>
      <c r="B346" s="166"/>
      <c r="C346" s="201"/>
      <c r="D346" s="202"/>
      <c r="E346" s="202"/>
      <c r="F346" s="201"/>
      <c r="G346" s="201"/>
      <c r="H346" s="203"/>
      <c r="I346" s="174"/>
      <c r="J346" s="174"/>
      <c r="K346" s="201"/>
      <c r="L346" s="167"/>
    </row>
    <row r="347" spans="1:12" ht="30.75" customHeight="1" x14ac:dyDescent="0.15">
      <c r="A347" s="166"/>
      <c r="B347" s="166"/>
      <c r="C347" s="201"/>
      <c r="D347" s="202"/>
      <c r="E347" s="202"/>
      <c r="F347" s="201"/>
      <c r="G347" s="201"/>
      <c r="H347" s="203"/>
      <c r="I347" s="174"/>
      <c r="J347" s="174"/>
      <c r="K347" s="201"/>
      <c r="L347" s="167"/>
    </row>
    <row r="348" spans="1:12" ht="30.75" customHeight="1" x14ac:dyDescent="0.15">
      <c r="A348" s="166"/>
      <c r="B348" s="166"/>
      <c r="C348" s="201"/>
      <c r="D348" s="202"/>
      <c r="E348" s="202"/>
      <c r="F348" s="201"/>
      <c r="G348" s="201"/>
      <c r="H348" s="203"/>
      <c r="I348" s="174"/>
      <c r="J348" s="174"/>
      <c r="K348" s="201"/>
      <c r="L348" s="167"/>
    </row>
    <row r="349" spans="1:12" ht="30.75" customHeight="1" x14ac:dyDescent="0.15">
      <c r="A349" s="166"/>
      <c r="B349" s="166"/>
      <c r="C349" s="201"/>
      <c r="D349" s="202"/>
      <c r="E349" s="202"/>
      <c r="F349" s="201"/>
      <c r="G349" s="201"/>
      <c r="H349" s="203"/>
      <c r="I349" s="174"/>
      <c r="J349" s="174"/>
      <c r="K349" s="201"/>
      <c r="L349" s="167"/>
    </row>
    <row r="350" spans="1:12" ht="30.75" customHeight="1" x14ac:dyDescent="0.15">
      <c r="A350" s="166"/>
      <c r="B350" s="166"/>
      <c r="C350" s="201"/>
      <c r="D350" s="202"/>
      <c r="E350" s="202"/>
      <c r="F350" s="201"/>
      <c r="G350" s="201"/>
      <c r="H350" s="203"/>
      <c r="I350" s="174"/>
      <c r="J350" s="174"/>
      <c r="K350" s="201"/>
      <c r="L350" s="167"/>
    </row>
    <row r="351" spans="1:12" ht="30.75" customHeight="1" x14ac:dyDescent="0.15">
      <c r="A351" s="166"/>
      <c r="B351" s="166"/>
      <c r="C351" s="201"/>
      <c r="D351" s="202"/>
      <c r="E351" s="202"/>
      <c r="F351" s="201"/>
      <c r="G351" s="201"/>
      <c r="H351" s="203"/>
      <c r="I351" s="174"/>
      <c r="J351" s="174"/>
      <c r="K351" s="201"/>
      <c r="L351" s="167"/>
    </row>
    <row r="352" spans="1:12" ht="30.75" customHeight="1" x14ac:dyDescent="0.15">
      <c r="A352" s="166"/>
      <c r="B352" s="166"/>
      <c r="C352" s="201"/>
      <c r="D352" s="202"/>
      <c r="E352" s="202"/>
      <c r="F352" s="201"/>
      <c r="G352" s="201"/>
      <c r="H352" s="203"/>
      <c r="I352" s="174"/>
      <c r="J352" s="174"/>
      <c r="K352" s="201"/>
      <c r="L352" s="167"/>
    </row>
    <row r="353" spans="1:12" ht="30.75" customHeight="1" x14ac:dyDescent="0.15">
      <c r="A353" s="166"/>
      <c r="B353" s="166"/>
      <c r="C353" s="201"/>
      <c r="D353" s="202"/>
      <c r="E353" s="202"/>
      <c r="F353" s="201"/>
      <c r="G353" s="201"/>
      <c r="H353" s="203"/>
      <c r="I353" s="174"/>
      <c r="J353" s="174"/>
      <c r="K353" s="201"/>
      <c r="L353" s="167"/>
    </row>
    <row r="354" spans="1:12" ht="30.75" customHeight="1" x14ac:dyDescent="0.15">
      <c r="A354" s="166"/>
      <c r="B354" s="166"/>
      <c r="C354" s="201"/>
      <c r="D354" s="202"/>
      <c r="E354" s="202"/>
      <c r="F354" s="201"/>
      <c r="G354" s="201"/>
      <c r="H354" s="203"/>
      <c r="I354" s="174"/>
      <c r="J354" s="174"/>
      <c r="K354" s="201"/>
      <c r="L354" s="167"/>
    </row>
    <row r="355" spans="1:12" ht="30.75" customHeight="1" x14ac:dyDescent="0.15">
      <c r="A355" s="166"/>
      <c r="B355" s="166"/>
      <c r="C355" s="201"/>
      <c r="D355" s="202"/>
      <c r="E355" s="202"/>
      <c r="F355" s="201"/>
      <c r="G355" s="201"/>
      <c r="H355" s="203"/>
      <c r="I355" s="174"/>
      <c r="J355" s="174"/>
      <c r="K355" s="201"/>
      <c r="L355" s="167"/>
    </row>
    <row r="356" spans="1:12" ht="30.75" customHeight="1" x14ac:dyDescent="0.15">
      <c r="A356" s="166"/>
      <c r="B356" s="166"/>
      <c r="C356" s="201"/>
      <c r="D356" s="202"/>
      <c r="E356" s="202"/>
      <c r="F356" s="201"/>
      <c r="G356" s="201"/>
      <c r="H356" s="203"/>
      <c r="I356" s="174"/>
      <c r="J356" s="174"/>
      <c r="K356" s="201"/>
      <c r="L356" s="167"/>
    </row>
    <row r="357" spans="1:12" ht="30.75" customHeight="1" x14ac:dyDescent="0.15">
      <c r="A357" s="166"/>
      <c r="B357" s="166"/>
      <c r="C357" s="201"/>
      <c r="D357" s="202"/>
      <c r="E357" s="202"/>
      <c r="F357" s="201"/>
      <c r="G357" s="201"/>
      <c r="H357" s="203"/>
      <c r="I357" s="174"/>
      <c r="J357" s="174"/>
      <c r="K357" s="201"/>
      <c r="L357" s="167"/>
    </row>
    <row r="358" spans="1:12" ht="30.75" customHeight="1" x14ac:dyDescent="0.15">
      <c r="A358" s="166"/>
      <c r="B358" s="166"/>
      <c r="C358" s="201"/>
      <c r="D358" s="202"/>
      <c r="E358" s="202"/>
      <c r="F358" s="201"/>
      <c r="G358" s="201"/>
      <c r="H358" s="203"/>
      <c r="I358" s="174"/>
      <c r="J358" s="174"/>
      <c r="K358" s="201"/>
      <c r="L358" s="167"/>
    </row>
    <row r="359" spans="1:12" ht="30.75" customHeight="1" x14ac:dyDescent="0.15">
      <c r="A359" s="166"/>
      <c r="B359" s="166"/>
      <c r="C359" s="201"/>
      <c r="D359" s="202"/>
      <c r="E359" s="202"/>
      <c r="F359" s="201"/>
      <c r="G359" s="201"/>
      <c r="H359" s="203"/>
      <c r="I359" s="174"/>
      <c r="J359" s="174"/>
      <c r="K359" s="201"/>
      <c r="L359" s="167"/>
    </row>
    <row r="360" spans="1:12" ht="30.75" customHeight="1" x14ac:dyDescent="0.15">
      <c r="A360" s="166"/>
      <c r="B360" s="166"/>
      <c r="C360" s="201"/>
      <c r="D360" s="202"/>
      <c r="E360" s="202"/>
      <c r="F360" s="201"/>
      <c r="G360" s="201"/>
      <c r="H360" s="203"/>
      <c r="I360" s="174"/>
      <c r="J360" s="174"/>
      <c r="K360" s="201"/>
      <c r="L360" s="167"/>
    </row>
    <row r="361" spans="1:12" ht="30.75" customHeight="1" x14ac:dyDescent="0.15">
      <c r="A361" s="166"/>
      <c r="B361" s="166"/>
      <c r="C361" s="201"/>
      <c r="D361" s="202"/>
      <c r="E361" s="202"/>
      <c r="F361" s="201"/>
      <c r="G361" s="201"/>
      <c r="H361" s="203"/>
      <c r="I361" s="174"/>
      <c r="J361" s="174"/>
      <c r="K361" s="201"/>
      <c r="L361" s="167"/>
    </row>
    <row r="362" spans="1:12" ht="30.75" customHeight="1" x14ac:dyDescent="0.15">
      <c r="A362" s="166"/>
      <c r="B362" s="166"/>
      <c r="C362" s="201"/>
      <c r="D362" s="202"/>
      <c r="E362" s="202"/>
      <c r="F362" s="201"/>
      <c r="G362" s="201"/>
      <c r="H362" s="203"/>
      <c r="I362" s="174"/>
      <c r="J362" s="174"/>
      <c r="K362" s="201"/>
      <c r="L362" s="167"/>
    </row>
    <row r="363" spans="1:12" ht="30.75" customHeight="1" x14ac:dyDescent="0.15">
      <c r="A363" s="166"/>
      <c r="B363" s="166"/>
      <c r="C363" s="201"/>
      <c r="D363" s="202"/>
      <c r="E363" s="202"/>
      <c r="F363" s="201"/>
      <c r="G363" s="201"/>
      <c r="H363" s="203"/>
      <c r="I363" s="174"/>
      <c r="J363" s="174"/>
      <c r="K363" s="201"/>
      <c r="L363" s="167"/>
    </row>
    <row r="364" spans="1:12" ht="30.75" customHeight="1" x14ac:dyDescent="0.15">
      <c r="A364" s="166"/>
      <c r="B364" s="166"/>
      <c r="C364" s="201"/>
      <c r="D364" s="202"/>
      <c r="E364" s="202"/>
      <c r="F364" s="201"/>
      <c r="G364" s="201"/>
      <c r="H364" s="203"/>
      <c r="I364" s="174"/>
      <c r="J364" s="174"/>
      <c r="K364" s="201"/>
      <c r="L364" s="167"/>
    </row>
    <row r="365" spans="1:12" ht="30.75" customHeight="1" x14ac:dyDescent="0.15">
      <c r="A365" s="166"/>
      <c r="B365" s="166"/>
      <c r="C365" s="201"/>
      <c r="D365" s="202"/>
      <c r="E365" s="202"/>
      <c r="F365" s="201"/>
      <c r="G365" s="201"/>
      <c r="H365" s="203"/>
      <c r="I365" s="174"/>
      <c r="J365" s="174"/>
      <c r="K365" s="201"/>
      <c r="L365" s="167"/>
    </row>
    <row r="366" spans="1:12" ht="30.75" customHeight="1" x14ac:dyDescent="0.15">
      <c r="A366" s="166"/>
      <c r="B366" s="166"/>
      <c r="C366" s="201"/>
      <c r="D366" s="202"/>
      <c r="E366" s="202"/>
      <c r="F366" s="201"/>
      <c r="G366" s="201"/>
      <c r="H366" s="203"/>
      <c r="I366" s="174"/>
      <c r="J366" s="174"/>
      <c r="K366" s="201"/>
      <c r="L366" s="167"/>
    </row>
    <row r="367" spans="1:12" ht="30.75" customHeight="1" x14ac:dyDescent="0.15">
      <c r="A367" s="166"/>
      <c r="B367" s="166"/>
      <c r="C367" s="201"/>
      <c r="D367" s="202"/>
      <c r="E367" s="202"/>
      <c r="F367" s="201"/>
      <c r="G367" s="201"/>
      <c r="H367" s="203"/>
      <c r="I367" s="174"/>
      <c r="J367" s="174"/>
      <c r="K367" s="201"/>
      <c r="L367" s="167"/>
    </row>
    <row r="368" spans="1:12" ht="30.75" customHeight="1" x14ac:dyDescent="0.15">
      <c r="A368" s="166"/>
      <c r="B368" s="166"/>
      <c r="C368" s="201"/>
      <c r="D368" s="202"/>
      <c r="E368" s="202"/>
      <c r="F368" s="201"/>
      <c r="G368" s="201"/>
      <c r="H368" s="203"/>
      <c r="I368" s="174"/>
      <c r="J368" s="174"/>
      <c r="K368" s="201"/>
      <c r="L368" s="167"/>
    </row>
    <row r="369" spans="1:12" ht="30.75" customHeight="1" x14ac:dyDescent="0.15">
      <c r="A369" s="166"/>
      <c r="B369" s="166"/>
      <c r="C369" s="201"/>
      <c r="D369" s="202"/>
      <c r="E369" s="202"/>
      <c r="F369" s="201"/>
      <c r="G369" s="201"/>
      <c r="H369" s="203"/>
      <c r="I369" s="174"/>
      <c r="J369" s="174"/>
      <c r="K369" s="201"/>
      <c r="L369" s="167"/>
    </row>
    <row r="370" spans="1:12" ht="30.75" customHeight="1" x14ac:dyDescent="0.15">
      <c r="A370" s="166"/>
      <c r="B370" s="166"/>
      <c r="C370" s="201"/>
      <c r="D370" s="202"/>
      <c r="E370" s="202"/>
      <c r="F370" s="201"/>
      <c r="G370" s="201"/>
      <c r="H370" s="203"/>
      <c r="I370" s="174"/>
      <c r="J370" s="174"/>
      <c r="K370" s="201"/>
      <c r="L370" s="167"/>
    </row>
    <row r="371" spans="1:12" ht="30.75" customHeight="1" x14ac:dyDescent="0.15">
      <c r="A371" s="166"/>
      <c r="B371" s="166"/>
      <c r="C371" s="201"/>
      <c r="D371" s="202"/>
      <c r="E371" s="202"/>
      <c r="F371" s="201"/>
      <c r="G371" s="201"/>
      <c r="H371" s="203"/>
      <c r="I371" s="174"/>
      <c r="J371" s="174"/>
      <c r="K371" s="201"/>
      <c r="L371" s="167"/>
    </row>
    <row r="372" spans="1:12" ht="30.75" customHeight="1" x14ac:dyDescent="0.15">
      <c r="A372" s="166"/>
      <c r="B372" s="166"/>
      <c r="C372" s="201"/>
      <c r="D372" s="202"/>
      <c r="E372" s="202"/>
      <c r="F372" s="201"/>
      <c r="G372" s="201"/>
      <c r="H372" s="203"/>
      <c r="I372" s="174"/>
      <c r="J372" s="174"/>
      <c r="K372" s="201"/>
      <c r="L372" s="167"/>
    </row>
    <row r="373" spans="1:12" ht="30.75" customHeight="1" x14ac:dyDescent="0.15">
      <c r="A373" s="166"/>
      <c r="B373" s="166"/>
      <c r="C373" s="201"/>
      <c r="D373" s="202"/>
      <c r="E373" s="202"/>
      <c r="F373" s="201"/>
      <c r="G373" s="201"/>
      <c r="H373" s="203"/>
      <c r="I373" s="174"/>
      <c r="J373" s="174"/>
      <c r="K373" s="201"/>
      <c r="L373" s="167"/>
    </row>
    <row r="374" spans="1:12" ht="30.75" customHeight="1" x14ac:dyDescent="0.15">
      <c r="A374" s="166"/>
      <c r="B374" s="166"/>
      <c r="C374" s="201"/>
      <c r="D374" s="202"/>
      <c r="E374" s="202"/>
      <c r="F374" s="201"/>
      <c r="G374" s="201"/>
      <c r="H374" s="203"/>
      <c r="I374" s="174"/>
      <c r="J374" s="174"/>
      <c r="K374" s="201"/>
      <c r="L374" s="167"/>
    </row>
    <row r="375" spans="1:12" ht="30.75" customHeight="1" x14ac:dyDescent="0.15">
      <c r="A375" s="166"/>
      <c r="B375" s="166"/>
      <c r="C375" s="201"/>
      <c r="D375" s="202"/>
      <c r="E375" s="202"/>
      <c r="F375" s="201"/>
      <c r="G375" s="201"/>
      <c r="H375" s="203"/>
      <c r="I375" s="174"/>
      <c r="J375" s="174"/>
      <c r="K375" s="201"/>
      <c r="L375" s="167"/>
    </row>
    <row r="376" spans="1:12" ht="30.75" customHeight="1" x14ac:dyDescent="0.15">
      <c r="A376" s="166"/>
      <c r="B376" s="166"/>
      <c r="C376" s="201"/>
      <c r="D376" s="202"/>
      <c r="E376" s="202"/>
      <c r="F376" s="201"/>
      <c r="G376" s="201"/>
      <c r="H376" s="203"/>
      <c r="I376" s="174"/>
      <c r="J376" s="174"/>
      <c r="K376" s="201"/>
      <c r="L376" s="167"/>
    </row>
    <row r="377" spans="1:12" ht="30.75" customHeight="1" x14ac:dyDescent="0.15">
      <c r="A377" s="166"/>
      <c r="B377" s="166"/>
      <c r="C377" s="201"/>
      <c r="D377" s="202"/>
      <c r="E377" s="202"/>
      <c r="F377" s="201"/>
      <c r="G377" s="201"/>
      <c r="H377" s="203"/>
      <c r="I377" s="174"/>
      <c r="J377" s="174"/>
      <c r="K377" s="201"/>
      <c r="L377" s="167"/>
    </row>
    <row r="378" spans="1:12" ht="30.75" customHeight="1" x14ac:dyDescent="0.15">
      <c r="A378" s="166"/>
      <c r="B378" s="166"/>
      <c r="C378" s="201"/>
      <c r="D378" s="202"/>
      <c r="E378" s="202"/>
      <c r="F378" s="201"/>
      <c r="G378" s="201"/>
      <c r="H378" s="203"/>
      <c r="I378" s="174"/>
      <c r="J378" s="174"/>
      <c r="K378" s="201"/>
      <c r="L378" s="167"/>
    </row>
    <row r="379" spans="1:12" ht="30.75" customHeight="1" x14ac:dyDescent="0.15">
      <c r="A379" s="166"/>
      <c r="B379" s="166"/>
      <c r="C379" s="201"/>
      <c r="D379" s="202"/>
      <c r="E379" s="202"/>
      <c r="F379" s="201"/>
      <c r="G379" s="201"/>
      <c r="H379" s="203"/>
      <c r="I379" s="174"/>
      <c r="J379" s="174"/>
      <c r="K379" s="201"/>
      <c r="L379" s="167"/>
    </row>
    <row r="380" spans="1:12" ht="30.75" customHeight="1" x14ac:dyDescent="0.15">
      <c r="A380" s="166"/>
      <c r="B380" s="166"/>
      <c r="C380" s="201"/>
      <c r="D380" s="202"/>
      <c r="E380" s="202"/>
      <c r="F380" s="201"/>
      <c r="G380" s="201"/>
      <c r="H380" s="203"/>
      <c r="I380" s="174"/>
      <c r="J380" s="174"/>
      <c r="K380" s="201"/>
      <c r="L380" s="167"/>
    </row>
    <row r="381" spans="1:12" ht="30.75" customHeight="1" x14ac:dyDescent="0.15">
      <c r="A381" s="166"/>
      <c r="B381" s="166"/>
      <c r="C381" s="201"/>
      <c r="D381" s="202"/>
      <c r="E381" s="202"/>
      <c r="F381" s="201"/>
      <c r="G381" s="201"/>
      <c r="H381" s="203"/>
      <c r="I381" s="174"/>
      <c r="J381" s="174"/>
      <c r="K381" s="201"/>
      <c r="L381" s="167"/>
    </row>
    <row r="382" spans="1:12" ht="30.75" customHeight="1" x14ac:dyDescent="0.15">
      <c r="A382" s="166"/>
      <c r="B382" s="166"/>
      <c r="C382" s="201"/>
      <c r="D382" s="202"/>
      <c r="E382" s="202"/>
      <c r="F382" s="201"/>
      <c r="G382" s="201"/>
      <c r="H382" s="203"/>
      <c r="I382" s="174"/>
      <c r="J382" s="174"/>
      <c r="K382" s="201"/>
      <c r="L382" s="167"/>
    </row>
    <row r="383" spans="1:12" ht="30.75" customHeight="1" x14ac:dyDescent="0.15">
      <c r="A383" s="166"/>
      <c r="B383" s="166"/>
      <c r="C383" s="201"/>
      <c r="D383" s="202"/>
      <c r="E383" s="202"/>
      <c r="F383" s="201"/>
      <c r="G383" s="201"/>
      <c r="H383" s="203"/>
      <c r="I383" s="174"/>
      <c r="J383" s="174"/>
      <c r="K383" s="201"/>
      <c r="L383" s="167"/>
    </row>
    <row r="384" spans="1:12" ht="30.75" customHeight="1" x14ac:dyDescent="0.15">
      <c r="A384" s="166"/>
      <c r="B384" s="166"/>
      <c r="C384" s="201"/>
      <c r="D384" s="202"/>
      <c r="E384" s="202"/>
      <c r="F384" s="201"/>
      <c r="G384" s="201"/>
      <c r="H384" s="203"/>
      <c r="I384" s="174"/>
      <c r="J384" s="174"/>
      <c r="K384" s="201"/>
      <c r="L384" s="167"/>
    </row>
    <row r="385" spans="1:12" ht="30.75" customHeight="1" x14ac:dyDescent="0.15">
      <c r="A385" s="166"/>
      <c r="B385" s="166"/>
      <c r="C385" s="201"/>
      <c r="D385" s="202"/>
      <c r="E385" s="202"/>
      <c r="F385" s="201"/>
      <c r="G385" s="201"/>
      <c r="H385" s="203"/>
      <c r="I385" s="174"/>
      <c r="J385" s="174"/>
      <c r="K385" s="201"/>
      <c r="L385" s="167"/>
    </row>
    <row r="386" spans="1:12" ht="30.75" customHeight="1" x14ac:dyDescent="0.15">
      <c r="A386" s="166"/>
      <c r="B386" s="166"/>
      <c r="C386" s="201"/>
      <c r="D386" s="202"/>
      <c r="E386" s="202"/>
      <c r="F386" s="201"/>
      <c r="G386" s="201"/>
      <c r="H386" s="203"/>
      <c r="I386" s="174"/>
      <c r="J386" s="174"/>
      <c r="K386" s="201"/>
      <c r="L386" s="167"/>
    </row>
    <row r="387" spans="1:12" ht="30.75" customHeight="1" x14ac:dyDescent="0.15">
      <c r="A387" s="166"/>
      <c r="B387" s="166"/>
      <c r="C387" s="201"/>
      <c r="D387" s="202"/>
      <c r="E387" s="202"/>
      <c r="F387" s="201"/>
      <c r="G387" s="201"/>
      <c r="H387" s="203"/>
      <c r="I387" s="174"/>
      <c r="J387" s="174"/>
      <c r="K387" s="201"/>
      <c r="L387" s="167"/>
    </row>
    <row r="388" spans="1:12" ht="30.75" customHeight="1" x14ac:dyDescent="0.15">
      <c r="A388" s="166"/>
      <c r="B388" s="166"/>
      <c r="C388" s="201"/>
      <c r="D388" s="202"/>
      <c r="E388" s="202"/>
      <c r="F388" s="201"/>
      <c r="G388" s="201"/>
      <c r="H388" s="203"/>
      <c r="I388" s="174"/>
      <c r="J388" s="174"/>
      <c r="K388" s="201"/>
      <c r="L388" s="167"/>
    </row>
    <row r="389" spans="1:12" ht="30.75" customHeight="1" x14ac:dyDescent="0.15">
      <c r="A389" s="166"/>
      <c r="B389" s="166"/>
      <c r="C389" s="201"/>
      <c r="D389" s="202"/>
      <c r="E389" s="202"/>
      <c r="F389" s="201"/>
      <c r="G389" s="201"/>
      <c r="H389" s="203"/>
      <c r="I389" s="174"/>
      <c r="J389" s="174"/>
      <c r="K389" s="201"/>
      <c r="L389" s="167"/>
    </row>
    <row r="390" spans="1:12" ht="30.75" customHeight="1" x14ac:dyDescent="0.15">
      <c r="A390" s="166"/>
      <c r="B390" s="166"/>
      <c r="C390" s="201"/>
      <c r="D390" s="202"/>
      <c r="E390" s="202"/>
      <c r="F390" s="201"/>
      <c r="G390" s="201"/>
      <c r="H390" s="203"/>
      <c r="I390" s="174"/>
      <c r="J390" s="174"/>
      <c r="K390" s="201"/>
      <c r="L390" s="167"/>
    </row>
    <row r="391" spans="1:12" ht="30.75" customHeight="1" x14ac:dyDescent="0.15">
      <c r="A391" s="166"/>
      <c r="B391" s="166"/>
      <c r="C391" s="201"/>
      <c r="D391" s="202"/>
      <c r="E391" s="202"/>
      <c r="F391" s="201"/>
      <c r="G391" s="201"/>
      <c r="H391" s="203"/>
      <c r="I391" s="174"/>
      <c r="J391" s="174"/>
      <c r="K391" s="201"/>
      <c r="L391" s="167"/>
    </row>
    <row r="392" spans="1:12" ht="30.75" customHeight="1" x14ac:dyDescent="0.15">
      <c r="A392" s="166"/>
      <c r="B392" s="166"/>
      <c r="C392" s="201"/>
      <c r="D392" s="202"/>
      <c r="E392" s="202"/>
      <c r="F392" s="201"/>
      <c r="G392" s="201"/>
      <c r="H392" s="203"/>
      <c r="I392" s="174"/>
      <c r="J392" s="174"/>
      <c r="K392" s="201"/>
      <c r="L392" s="167"/>
    </row>
    <row r="393" spans="1:12" ht="30.75" customHeight="1" x14ac:dyDescent="0.15">
      <c r="A393" s="166"/>
      <c r="B393" s="166"/>
      <c r="C393" s="201"/>
      <c r="D393" s="202"/>
      <c r="E393" s="202"/>
      <c r="F393" s="201"/>
      <c r="G393" s="201"/>
      <c r="H393" s="203"/>
      <c r="I393" s="174"/>
      <c r="J393" s="174"/>
      <c r="K393" s="201"/>
      <c r="L393" s="167"/>
    </row>
    <row r="394" spans="1:12" ht="30.75" customHeight="1" x14ac:dyDescent="0.15">
      <c r="A394" s="166"/>
      <c r="B394" s="166"/>
      <c r="C394" s="201"/>
      <c r="D394" s="202"/>
      <c r="E394" s="202"/>
      <c r="F394" s="201"/>
      <c r="G394" s="201"/>
      <c r="H394" s="203"/>
      <c r="I394" s="174"/>
      <c r="J394" s="174"/>
      <c r="K394" s="201"/>
      <c r="L394" s="167"/>
    </row>
    <row r="395" spans="1:12" ht="30.75" customHeight="1" x14ac:dyDescent="0.15">
      <c r="A395" s="166"/>
      <c r="B395" s="166"/>
      <c r="C395" s="201"/>
      <c r="D395" s="202"/>
      <c r="E395" s="202"/>
      <c r="F395" s="201"/>
      <c r="G395" s="201"/>
      <c r="H395" s="203"/>
      <c r="I395" s="174"/>
      <c r="J395" s="174"/>
      <c r="K395" s="201"/>
      <c r="L395" s="167"/>
    </row>
    <row r="396" spans="1:12" ht="30.75" customHeight="1" x14ac:dyDescent="0.15">
      <c r="A396" s="166"/>
      <c r="B396" s="166"/>
      <c r="C396" s="201"/>
      <c r="D396" s="202"/>
      <c r="E396" s="202"/>
      <c r="F396" s="201"/>
      <c r="G396" s="201"/>
      <c r="H396" s="203"/>
      <c r="I396" s="174"/>
      <c r="J396" s="174"/>
      <c r="K396" s="201"/>
      <c r="L396" s="167"/>
    </row>
    <row r="397" spans="1:12" ht="30.75" customHeight="1" x14ac:dyDescent="0.15">
      <c r="A397" s="166"/>
      <c r="B397" s="166"/>
      <c r="C397" s="201"/>
      <c r="D397" s="202"/>
      <c r="E397" s="202"/>
      <c r="F397" s="201"/>
      <c r="G397" s="201"/>
      <c r="H397" s="203"/>
      <c r="I397" s="174"/>
      <c r="J397" s="174"/>
      <c r="K397" s="201"/>
      <c r="L397" s="167"/>
    </row>
    <row r="398" spans="1:12" ht="30.75" customHeight="1" x14ac:dyDescent="0.15">
      <c r="A398" s="73"/>
      <c r="B398" s="73"/>
      <c r="I398" s="208"/>
      <c r="J398" s="174"/>
      <c r="K398" s="205"/>
      <c r="L398" s="167"/>
    </row>
    <row r="399" spans="1:12" ht="30.75" customHeight="1" x14ac:dyDescent="0.15">
      <c r="A399" s="73"/>
      <c r="B399" s="73"/>
      <c r="I399" s="208"/>
      <c r="J399" s="174"/>
      <c r="K399" s="205"/>
      <c r="L399" s="167"/>
    </row>
    <row r="400" spans="1:12" ht="30.75" customHeight="1" x14ac:dyDescent="0.15">
      <c r="A400" s="73"/>
      <c r="B400" s="73"/>
      <c r="I400" s="208"/>
      <c r="J400" s="174"/>
      <c r="K400" s="205"/>
      <c r="L400" s="167"/>
    </row>
    <row r="401" spans="1:12" ht="30.75" customHeight="1" x14ac:dyDescent="0.15">
      <c r="A401" s="73"/>
      <c r="B401" s="73"/>
      <c r="I401" s="208"/>
      <c r="J401" s="174"/>
      <c r="K401" s="205"/>
      <c r="L401" s="167"/>
    </row>
    <row r="402" spans="1:12" ht="30.75" customHeight="1" x14ac:dyDescent="0.15">
      <c r="A402" s="73"/>
      <c r="B402" s="73"/>
      <c r="I402" s="208"/>
      <c r="J402" s="174"/>
      <c r="K402" s="205"/>
      <c r="L402" s="167"/>
    </row>
    <row r="403" spans="1:12" ht="30.75" customHeight="1" x14ac:dyDescent="0.15">
      <c r="A403" s="73"/>
      <c r="B403" s="73"/>
      <c r="I403" s="208"/>
      <c r="J403" s="174"/>
      <c r="K403" s="205"/>
      <c r="L403" s="167"/>
    </row>
    <row r="404" spans="1:12" ht="30.75" customHeight="1" x14ac:dyDescent="0.15">
      <c r="A404" s="73"/>
      <c r="B404" s="73"/>
      <c r="I404" s="208"/>
      <c r="J404" s="174"/>
      <c r="K404" s="205"/>
      <c r="L404" s="167"/>
    </row>
    <row r="405" spans="1:12" ht="30.75" customHeight="1" x14ac:dyDescent="0.15">
      <c r="A405" s="73"/>
      <c r="B405" s="73"/>
      <c r="I405" s="208"/>
      <c r="J405" s="174"/>
      <c r="K405" s="205"/>
      <c r="L405" s="167"/>
    </row>
    <row r="406" spans="1:12" ht="30.75" customHeight="1" x14ac:dyDescent="0.15">
      <c r="A406" s="73"/>
      <c r="B406" s="73"/>
      <c r="I406" s="208"/>
      <c r="J406" s="174"/>
      <c r="K406" s="205"/>
      <c r="L406" s="167"/>
    </row>
    <row r="407" spans="1:12" ht="30.75" customHeight="1" x14ac:dyDescent="0.15">
      <c r="A407" s="73"/>
      <c r="B407" s="73"/>
      <c r="I407" s="208"/>
      <c r="J407" s="174"/>
      <c r="K407" s="205"/>
      <c r="L407" s="167"/>
    </row>
    <row r="408" spans="1:12" ht="30.75" customHeight="1" x14ac:dyDescent="0.15">
      <c r="A408" s="73"/>
      <c r="B408" s="73"/>
      <c r="I408" s="208"/>
      <c r="J408" s="174"/>
      <c r="K408" s="205"/>
      <c r="L408" s="167"/>
    </row>
    <row r="409" spans="1:12" ht="30.75" customHeight="1" x14ac:dyDescent="0.15">
      <c r="A409" s="73"/>
      <c r="B409" s="73"/>
      <c r="I409" s="208"/>
      <c r="J409" s="174"/>
      <c r="K409" s="205"/>
      <c r="L409" s="167"/>
    </row>
    <row r="410" spans="1:12" ht="30.75" customHeight="1" x14ac:dyDescent="0.15">
      <c r="A410" s="73"/>
      <c r="B410" s="73"/>
      <c r="I410" s="208"/>
      <c r="J410" s="174"/>
      <c r="K410" s="205"/>
      <c r="L410" s="167"/>
    </row>
    <row r="411" spans="1:12" ht="30.75" customHeight="1" x14ac:dyDescent="0.15">
      <c r="A411" s="73"/>
      <c r="B411" s="73"/>
      <c r="I411" s="208"/>
      <c r="J411" s="174"/>
      <c r="K411" s="205"/>
      <c r="L411" s="167"/>
    </row>
    <row r="412" spans="1:12" ht="30.75" customHeight="1" x14ac:dyDescent="0.15">
      <c r="A412" s="73"/>
      <c r="B412" s="73"/>
      <c r="I412" s="208"/>
      <c r="J412" s="174"/>
      <c r="K412" s="205"/>
      <c r="L412" s="167"/>
    </row>
    <row r="413" spans="1:12" ht="30.75" customHeight="1" x14ac:dyDescent="0.15">
      <c r="A413" s="73"/>
      <c r="B413" s="73"/>
      <c r="I413" s="208"/>
      <c r="J413" s="174"/>
      <c r="K413" s="205"/>
      <c r="L413" s="167"/>
    </row>
    <row r="414" spans="1:12" ht="30.75" customHeight="1" x14ac:dyDescent="0.15">
      <c r="A414" s="73"/>
      <c r="B414" s="73"/>
      <c r="I414" s="208"/>
      <c r="J414" s="174"/>
      <c r="K414" s="205"/>
      <c r="L414" s="167"/>
    </row>
    <row r="415" spans="1:12" ht="30.75" customHeight="1" x14ac:dyDescent="0.15">
      <c r="A415" s="73"/>
      <c r="B415" s="73"/>
      <c r="I415" s="208"/>
      <c r="J415" s="174"/>
      <c r="K415" s="205"/>
      <c r="L415" s="167"/>
    </row>
    <row r="416" spans="1:12" ht="30.75" customHeight="1" x14ac:dyDescent="0.15">
      <c r="A416" s="73"/>
      <c r="B416" s="73"/>
      <c r="I416" s="208"/>
      <c r="J416" s="174"/>
      <c r="K416" s="205"/>
      <c r="L416" s="167"/>
    </row>
    <row r="417" spans="1:12" ht="30.75" customHeight="1" x14ac:dyDescent="0.15">
      <c r="A417" s="73"/>
      <c r="B417" s="73"/>
      <c r="I417" s="208"/>
      <c r="J417" s="174"/>
      <c r="K417" s="205"/>
      <c r="L417" s="167"/>
    </row>
    <row r="418" spans="1:12" ht="30.75" customHeight="1" x14ac:dyDescent="0.15">
      <c r="A418" s="73"/>
      <c r="B418" s="73"/>
      <c r="I418" s="208"/>
      <c r="J418" s="174"/>
      <c r="K418" s="205"/>
      <c r="L418" s="167"/>
    </row>
    <row r="419" spans="1:12" ht="30.75" customHeight="1" x14ac:dyDescent="0.15">
      <c r="A419" s="73"/>
      <c r="B419" s="73"/>
      <c r="I419" s="208"/>
      <c r="J419" s="174"/>
      <c r="K419" s="205"/>
      <c r="L419" s="167"/>
    </row>
    <row r="420" spans="1:12" ht="30.75" customHeight="1" x14ac:dyDescent="0.15">
      <c r="A420" s="73"/>
      <c r="B420" s="73"/>
      <c r="I420" s="208"/>
      <c r="J420" s="174"/>
      <c r="K420" s="205"/>
      <c r="L420" s="167"/>
    </row>
    <row r="421" spans="1:12" ht="30.75" customHeight="1" x14ac:dyDescent="0.15">
      <c r="A421" s="73"/>
      <c r="B421" s="73"/>
      <c r="I421" s="208"/>
      <c r="J421" s="174"/>
      <c r="K421" s="205"/>
      <c r="L421" s="167"/>
    </row>
    <row r="422" spans="1:12" ht="30.75" customHeight="1" x14ac:dyDescent="0.15">
      <c r="A422" s="73"/>
      <c r="B422" s="73"/>
      <c r="I422" s="208"/>
      <c r="J422" s="174"/>
      <c r="K422" s="205"/>
      <c r="L422" s="167"/>
    </row>
    <row r="423" spans="1:12" ht="30.75" customHeight="1" x14ac:dyDescent="0.15">
      <c r="A423" s="73"/>
      <c r="B423" s="73"/>
      <c r="I423" s="208"/>
      <c r="J423" s="174"/>
      <c r="K423" s="205"/>
      <c r="L423" s="167"/>
    </row>
    <row r="424" spans="1:12" ht="30.75" customHeight="1" x14ac:dyDescent="0.15">
      <c r="A424" s="73"/>
      <c r="B424" s="73"/>
      <c r="I424" s="208"/>
      <c r="J424" s="174"/>
      <c r="K424" s="205"/>
      <c r="L424" s="167"/>
    </row>
    <row r="425" spans="1:12" ht="30.75" customHeight="1" x14ac:dyDescent="0.15">
      <c r="A425" s="73"/>
      <c r="B425" s="73"/>
      <c r="I425" s="208"/>
      <c r="J425" s="174"/>
      <c r="K425" s="205"/>
      <c r="L425" s="167"/>
    </row>
    <row r="426" spans="1:12" ht="30.75" customHeight="1" x14ac:dyDescent="0.15">
      <c r="A426" s="73"/>
      <c r="B426" s="73"/>
      <c r="I426" s="208"/>
      <c r="J426" s="174"/>
      <c r="K426" s="205"/>
      <c r="L426" s="167"/>
    </row>
    <row r="427" spans="1:12" ht="30.75" customHeight="1" x14ac:dyDescent="0.15">
      <c r="A427" s="73"/>
      <c r="B427" s="73"/>
      <c r="I427" s="208"/>
      <c r="J427" s="174"/>
      <c r="K427" s="205"/>
      <c r="L427" s="167"/>
    </row>
    <row r="428" spans="1:12" ht="30.75" customHeight="1" x14ac:dyDescent="0.15">
      <c r="A428" s="73"/>
      <c r="B428" s="73"/>
      <c r="I428" s="208"/>
      <c r="J428" s="174"/>
      <c r="K428" s="205"/>
      <c r="L428" s="167"/>
    </row>
    <row r="429" spans="1:12" ht="30.75" customHeight="1" x14ac:dyDescent="0.15">
      <c r="A429" s="73"/>
      <c r="B429" s="73"/>
      <c r="I429" s="208"/>
      <c r="J429" s="174"/>
      <c r="K429" s="205"/>
      <c r="L429" s="167"/>
    </row>
    <row r="430" spans="1:12" ht="30.75" customHeight="1" x14ac:dyDescent="0.15">
      <c r="A430" s="73"/>
      <c r="B430" s="73"/>
      <c r="I430" s="208"/>
      <c r="J430" s="174"/>
      <c r="K430" s="205"/>
      <c r="L430" s="167"/>
    </row>
    <row r="431" spans="1:12" ht="30.75" customHeight="1" x14ac:dyDescent="0.15">
      <c r="A431" s="73"/>
      <c r="B431" s="73"/>
      <c r="I431" s="208"/>
      <c r="J431" s="174"/>
      <c r="K431" s="205"/>
      <c r="L431" s="167"/>
    </row>
    <row r="432" spans="1:12" ht="30.75" customHeight="1" x14ac:dyDescent="0.15">
      <c r="A432" s="73"/>
      <c r="B432" s="73"/>
      <c r="I432" s="208"/>
      <c r="J432" s="174"/>
      <c r="K432" s="205"/>
      <c r="L432" s="167"/>
    </row>
    <row r="433" spans="1:12" ht="30.75" customHeight="1" x14ac:dyDescent="0.15">
      <c r="A433" s="73"/>
      <c r="B433" s="73"/>
      <c r="I433" s="208"/>
      <c r="J433" s="174"/>
      <c r="K433" s="205"/>
      <c r="L433" s="167"/>
    </row>
    <row r="434" spans="1:12" ht="30.75" customHeight="1" x14ac:dyDescent="0.15">
      <c r="A434" s="73"/>
      <c r="B434" s="73"/>
      <c r="I434" s="208"/>
      <c r="J434" s="174"/>
      <c r="K434" s="205"/>
      <c r="L434" s="167"/>
    </row>
    <row r="435" spans="1:12" ht="30.75" customHeight="1" x14ac:dyDescent="0.15">
      <c r="A435" s="73"/>
      <c r="B435" s="73"/>
      <c r="I435" s="208"/>
      <c r="J435" s="174"/>
      <c r="K435" s="205"/>
      <c r="L435" s="167"/>
    </row>
    <row r="436" spans="1:12" ht="30.75" customHeight="1" x14ac:dyDescent="0.15">
      <c r="A436" s="73"/>
      <c r="B436" s="73"/>
      <c r="I436" s="208"/>
      <c r="J436" s="174"/>
      <c r="K436" s="205"/>
      <c r="L436" s="167"/>
    </row>
    <row r="437" spans="1:12" ht="30.75" customHeight="1" x14ac:dyDescent="0.15">
      <c r="A437" s="73"/>
      <c r="B437" s="73"/>
      <c r="I437" s="208"/>
      <c r="J437" s="174"/>
      <c r="K437" s="205"/>
      <c r="L437" s="167"/>
    </row>
    <row r="438" spans="1:12" ht="30.75" customHeight="1" x14ac:dyDescent="0.15">
      <c r="A438" s="73"/>
      <c r="B438" s="73"/>
      <c r="I438" s="208"/>
      <c r="J438" s="174"/>
      <c r="K438" s="205"/>
      <c r="L438" s="167"/>
    </row>
    <row r="439" spans="1:12" ht="30.75" customHeight="1" x14ac:dyDescent="0.15">
      <c r="A439" s="73"/>
      <c r="B439" s="73"/>
      <c r="I439" s="208"/>
      <c r="J439" s="174"/>
      <c r="K439" s="205"/>
      <c r="L439" s="167"/>
    </row>
    <row r="440" spans="1:12" ht="30.75" customHeight="1" x14ac:dyDescent="0.15">
      <c r="A440" s="73"/>
      <c r="B440" s="73"/>
      <c r="I440" s="208"/>
      <c r="J440" s="174"/>
      <c r="K440" s="205"/>
      <c r="L440" s="167"/>
    </row>
    <row r="441" spans="1:12" ht="30.75" customHeight="1" x14ac:dyDescent="0.15">
      <c r="A441" s="73"/>
      <c r="B441" s="73"/>
      <c r="I441" s="208"/>
      <c r="J441" s="174"/>
      <c r="K441" s="205"/>
      <c r="L441" s="167"/>
    </row>
    <row r="442" spans="1:12" ht="30.75" customHeight="1" x14ac:dyDescent="0.15">
      <c r="A442" s="73"/>
      <c r="B442" s="73"/>
      <c r="I442" s="208"/>
      <c r="J442" s="174"/>
      <c r="K442" s="205"/>
      <c r="L442" s="167"/>
    </row>
    <row r="443" spans="1:12" ht="30.75" customHeight="1" x14ac:dyDescent="0.15">
      <c r="A443" s="73"/>
      <c r="B443" s="73"/>
      <c r="I443" s="208"/>
      <c r="J443" s="174"/>
      <c r="K443" s="205"/>
      <c r="L443" s="167"/>
    </row>
    <row r="444" spans="1:12" ht="30.75" customHeight="1" x14ac:dyDescent="0.15">
      <c r="A444" s="73"/>
      <c r="B444" s="73"/>
      <c r="I444" s="208"/>
      <c r="J444" s="174"/>
      <c r="K444" s="205"/>
      <c r="L444" s="167"/>
    </row>
    <row r="445" spans="1:12" ht="30.75" customHeight="1" x14ac:dyDescent="0.15">
      <c r="A445" s="73"/>
      <c r="B445" s="73"/>
      <c r="I445" s="208"/>
      <c r="J445" s="174"/>
      <c r="K445" s="205"/>
      <c r="L445" s="167"/>
    </row>
    <row r="446" spans="1:12" ht="30.75" customHeight="1" x14ac:dyDescent="0.15">
      <c r="A446" s="73"/>
      <c r="B446" s="73"/>
      <c r="I446" s="208"/>
      <c r="J446" s="174"/>
      <c r="K446" s="205"/>
      <c r="L446" s="167"/>
    </row>
    <row r="447" spans="1:12" ht="30.75" customHeight="1" x14ac:dyDescent="0.15">
      <c r="A447" s="73"/>
      <c r="B447" s="73"/>
      <c r="I447" s="208"/>
      <c r="J447" s="174"/>
      <c r="K447" s="205"/>
      <c r="L447" s="167"/>
    </row>
    <row r="448" spans="1:12" ht="30.75" customHeight="1" x14ac:dyDescent="0.15">
      <c r="A448" s="73"/>
      <c r="B448" s="73"/>
      <c r="I448" s="208"/>
      <c r="J448" s="174"/>
      <c r="K448" s="205"/>
      <c r="L448" s="167"/>
    </row>
    <row r="449" spans="1:12" ht="30.75" customHeight="1" x14ac:dyDescent="0.15">
      <c r="A449" s="73"/>
      <c r="B449" s="73"/>
      <c r="I449" s="208"/>
      <c r="J449" s="174"/>
      <c r="K449" s="205"/>
      <c r="L449" s="167"/>
    </row>
    <row r="450" spans="1:12" ht="30.75" customHeight="1" x14ac:dyDescent="0.15">
      <c r="A450" s="73"/>
      <c r="B450" s="73"/>
      <c r="I450" s="208"/>
      <c r="J450" s="174"/>
      <c r="K450" s="205"/>
      <c r="L450" s="167"/>
    </row>
    <row r="451" spans="1:12" ht="30.75" customHeight="1" x14ac:dyDescent="0.15">
      <c r="A451" s="73"/>
      <c r="B451" s="73"/>
      <c r="I451" s="208"/>
      <c r="J451" s="174"/>
      <c r="K451" s="205"/>
      <c r="L451" s="167"/>
    </row>
    <row r="452" spans="1:12" ht="30.75" customHeight="1" x14ac:dyDescent="0.15">
      <c r="A452" s="73"/>
      <c r="B452" s="73"/>
      <c r="I452" s="208"/>
      <c r="J452" s="174"/>
      <c r="K452" s="205"/>
      <c r="L452" s="167"/>
    </row>
    <row r="453" spans="1:12" ht="30.75" customHeight="1" x14ac:dyDescent="0.15">
      <c r="A453" s="73"/>
      <c r="B453" s="73"/>
      <c r="I453" s="208"/>
      <c r="J453" s="174"/>
      <c r="K453" s="205"/>
      <c r="L453" s="167"/>
    </row>
    <row r="454" spans="1:12" ht="30.75" customHeight="1" x14ac:dyDescent="0.15">
      <c r="A454" s="73"/>
      <c r="B454" s="73"/>
      <c r="I454" s="208"/>
      <c r="J454" s="174"/>
      <c r="K454" s="205"/>
      <c r="L454" s="167"/>
    </row>
    <row r="455" spans="1:12" ht="30.75" customHeight="1" x14ac:dyDescent="0.15">
      <c r="A455" s="73"/>
      <c r="B455" s="73"/>
      <c r="I455" s="208"/>
      <c r="J455" s="174"/>
      <c r="K455" s="205"/>
      <c r="L455" s="167"/>
    </row>
    <row r="456" spans="1:12" ht="30.75" customHeight="1" x14ac:dyDescent="0.15">
      <c r="A456" s="73"/>
      <c r="B456" s="73"/>
      <c r="I456" s="208"/>
      <c r="J456" s="174"/>
      <c r="K456" s="205"/>
      <c r="L456" s="167"/>
    </row>
    <row r="457" spans="1:12" ht="30.75" customHeight="1" x14ac:dyDescent="0.15">
      <c r="A457" s="73"/>
      <c r="B457" s="73"/>
      <c r="I457" s="208"/>
      <c r="J457" s="174"/>
      <c r="K457" s="205"/>
      <c r="L457" s="167"/>
    </row>
    <row r="458" spans="1:12" ht="30.75" customHeight="1" x14ac:dyDescent="0.15">
      <c r="A458" s="73"/>
      <c r="B458" s="73"/>
      <c r="I458" s="208"/>
      <c r="J458" s="174"/>
      <c r="K458" s="205"/>
      <c r="L458" s="167"/>
    </row>
    <row r="459" spans="1:12" ht="30.75" customHeight="1" x14ac:dyDescent="0.15">
      <c r="A459" s="73"/>
      <c r="B459" s="73"/>
      <c r="I459" s="208"/>
      <c r="J459" s="174"/>
      <c r="K459" s="205"/>
      <c r="L459" s="167"/>
    </row>
    <row r="460" spans="1:12" ht="30.75" customHeight="1" x14ac:dyDescent="0.15">
      <c r="A460" s="73"/>
      <c r="B460" s="73"/>
      <c r="I460" s="208"/>
      <c r="J460" s="174"/>
      <c r="K460" s="205"/>
      <c r="L460" s="167"/>
    </row>
    <row r="461" spans="1:12" ht="30.75" customHeight="1" x14ac:dyDescent="0.15">
      <c r="A461" s="73"/>
      <c r="B461" s="73"/>
      <c r="I461" s="208"/>
      <c r="J461" s="174"/>
      <c r="K461" s="205"/>
      <c r="L461" s="167"/>
    </row>
    <row r="462" spans="1:12" ht="30.75" customHeight="1" x14ac:dyDescent="0.15">
      <c r="A462" s="73"/>
      <c r="B462" s="73"/>
      <c r="I462" s="208"/>
      <c r="J462" s="174"/>
      <c r="K462" s="205"/>
      <c r="L462" s="167"/>
    </row>
    <row r="463" spans="1:12" ht="30.75" customHeight="1" x14ac:dyDescent="0.15">
      <c r="A463" s="73"/>
      <c r="B463" s="73"/>
      <c r="I463" s="208"/>
      <c r="J463" s="174"/>
      <c r="K463" s="205"/>
      <c r="L463" s="167"/>
    </row>
    <row r="464" spans="1:12" ht="30.75" customHeight="1" x14ac:dyDescent="0.15">
      <c r="A464" s="73"/>
      <c r="B464" s="73"/>
      <c r="I464" s="208"/>
      <c r="J464" s="174"/>
      <c r="K464" s="205"/>
      <c r="L464" s="167"/>
    </row>
    <row r="465" spans="1:12" ht="30.75" customHeight="1" x14ac:dyDescent="0.15">
      <c r="A465" s="73"/>
      <c r="B465" s="73"/>
      <c r="I465" s="208"/>
      <c r="J465" s="174"/>
      <c r="K465" s="205"/>
      <c r="L465" s="167"/>
    </row>
    <row r="466" spans="1:12" ht="30.75" customHeight="1" x14ac:dyDescent="0.15">
      <c r="A466" s="73"/>
      <c r="B466" s="73"/>
      <c r="I466" s="208"/>
      <c r="J466" s="174"/>
      <c r="K466" s="205"/>
      <c r="L466" s="167"/>
    </row>
    <row r="467" spans="1:12" ht="30.75" customHeight="1" x14ac:dyDescent="0.15">
      <c r="A467" s="73"/>
      <c r="B467" s="73"/>
      <c r="I467" s="208"/>
      <c r="J467" s="174"/>
      <c r="K467" s="205"/>
      <c r="L467" s="167"/>
    </row>
    <row r="468" spans="1:12" ht="30.75" customHeight="1" x14ac:dyDescent="0.15">
      <c r="A468" s="73"/>
      <c r="B468" s="73"/>
      <c r="I468" s="208"/>
      <c r="J468" s="174"/>
      <c r="K468" s="205"/>
      <c r="L468" s="167"/>
    </row>
    <row r="469" spans="1:12" ht="30.75" customHeight="1" x14ac:dyDescent="0.15">
      <c r="A469" s="73"/>
      <c r="B469" s="73"/>
      <c r="I469" s="208"/>
      <c r="J469" s="174"/>
      <c r="K469" s="205"/>
      <c r="L469" s="167"/>
    </row>
    <row r="470" spans="1:12" ht="30.75" customHeight="1" x14ac:dyDescent="0.15">
      <c r="A470" s="73"/>
      <c r="B470" s="73"/>
      <c r="I470" s="208"/>
      <c r="J470" s="174"/>
      <c r="K470" s="205"/>
      <c r="L470" s="167"/>
    </row>
    <row r="471" spans="1:12" ht="30.75" customHeight="1" x14ac:dyDescent="0.15">
      <c r="A471" s="73"/>
      <c r="B471" s="73"/>
      <c r="I471" s="208"/>
      <c r="J471" s="174"/>
      <c r="K471" s="205"/>
      <c r="L471" s="167"/>
    </row>
    <row r="472" spans="1:12" ht="30.75" customHeight="1" x14ac:dyDescent="0.15">
      <c r="A472" s="73"/>
      <c r="B472" s="73"/>
      <c r="I472" s="208"/>
      <c r="J472" s="174"/>
      <c r="K472" s="205"/>
      <c r="L472" s="167"/>
    </row>
    <row r="473" spans="1:12" ht="30.75" customHeight="1" x14ac:dyDescent="0.15">
      <c r="A473" s="73"/>
      <c r="B473" s="73"/>
      <c r="I473" s="208"/>
      <c r="J473" s="174"/>
      <c r="K473" s="205"/>
      <c r="L473" s="167"/>
    </row>
    <row r="474" spans="1:12" ht="30.75" customHeight="1" x14ac:dyDescent="0.15">
      <c r="A474" s="73"/>
      <c r="B474" s="73"/>
      <c r="I474" s="208"/>
      <c r="J474" s="174"/>
      <c r="K474" s="205"/>
      <c r="L474" s="167"/>
    </row>
    <row r="475" spans="1:12" ht="30.75" customHeight="1" x14ac:dyDescent="0.15">
      <c r="A475" s="73"/>
      <c r="B475" s="73"/>
      <c r="I475" s="208"/>
      <c r="J475" s="174"/>
      <c r="K475" s="205"/>
      <c r="L475" s="167"/>
    </row>
    <row r="476" spans="1:12" ht="30.75" customHeight="1" x14ac:dyDescent="0.15">
      <c r="A476" s="73"/>
      <c r="B476" s="73"/>
      <c r="I476" s="208"/>
      <c r="J476" s="174"/>
      <c r="K476" s="205"/>
      <c r="L476" s="167"/>
    </row>
    <row r="477" spans="1:12" ht="30.75" customHeight="1" x14ac:dyDescent="0.15">
      <c r="A477" s="73"/>
      <c r="B477" s="73"/>
      <c r="I477" s="208"/>
      <c r="J477" s="174"/>
      <c r="K477" s="205"/>
      <c r="L477" s="167"/>
    </row>
    <row r="478" spans="1:12" ht="30.75" customHeight="1" x14ac:dyDescent="0.15">
      <c r="A478" s="73"/>
      <c r="B478" s="73"/>
      <c r="I478" s="208"/>
      <c r="J478" s="174"/>
      <c r="K478" s="205"/>
      <c r="L478" s="167"/>
    </row>
    <row r="479" spans="1:12" ht="30.75" customHeight="1" x14ac:dyDescent="0.15">
      <c r="A479" s="73"/>
      <c r="B479" s="73"/>
      <c r="I479" s="208"/>
      <c r="J479" s="174"/>
      <c r="K479" s="205"/>
      <c r="L479" s="167"/>
    </row>
    <row r="480" spans="1:12" ht="30.75" customHeight="1" x14ac:dyDescent="0.15">
      <c r="A480" s="73"/>
      <c r="B480" s="73"/>
      <c r="I480" s="208"/>
      <c r="J480" s="174"/>
      <c r="K480" s="205"/>
      <c r="L480" s="167"/>
    </row>
    <row r="481" spans="1:12" ht="30.75" customHeight="1" x14ac:dyDescent="0.15">
      <c r="A481" s="73"/>
      <c r="B481" s="73"/>
      <c r="I481" s="208"/>
      <c r="J481" s="174"/>
      <c r="K481" s="205"/>
      <c r="L481" s="167"/>
    </row>
    <row r="482" spans="1:12" ht="30.75" customHeight="1" x14ac:dyDescent="0.15">
      <c r="A482" s="73"/>
      <c r="B482" s="73"/>
      <c r="I482" s="208"/>
      <c r="J482" s="174"/>
      <c r="K482" s="205"/>
      <c r="L482" s="167"/>
    </row>
    <row r="483" spans="1:12" ht="30.75" customHeight="1" x14ac:dyDescent="0.15">
      <c r="A483" s="73"/>
      <c r="B483" s="73"/>
      <c r="I483" s="208"/>
      <c r="J483" s="174"/>
      <c r="K483" s="205"/>
      <c r="L483" s="167"/>
    </row>
    <row r="484" spans="1:12" ht="30.75" customHeight="1" x14ac:dyDescent="0.15">
      <c r="A484" s="73"/>
      <c r="B484" s="73"/>
      <c r="I484" s="208"/>
      <c r="J484" s="174"/>
      <c r="K484" s="205"/>
      <c r="L484" s="167"/>
    </row>
    <row r="485" spans="1:12" ht="30.75" customHeight="1" x14ac:dyDescent="0.15">
      <c r="A485" s="73"/>
      <c r="B485" s="73"/>
      <c r="I485" s="208"/>
      <c r="J485" s="174"/>
      <c r="K485" s="205"/>
      <c r="L485" s="167"/>
    </row>
    <row r="486" spans="1:12" ht="30.75" customHeight="1" x14ac:dyDescent="0.15">
      <c r="A486" s="73"/>
      <c r="B486" s="73"/>
      <c r="I486" s="208"/>
      <c r="J486" s="174"/>
      <c r="K486" s="205"/>
      <c r="L486" s="167"/>
    </row>
    <row r="487" spans="1:12" ht="30.75" customHeight="1" x14ac:dyDescent="0.15">
      <c r="A487" s="73"/>
      <c r="B487" s="73"/>
      <c r="I487" s="208"/>
      <c r="J487" s="174"/>
      <c r="K487" s="205"/>
      <c r="L487" s="167"/>
    </row>
    <row r="488" spans="1:12" ht="30.75" customHeight="1" x14ac:dyDescent="0.15">
      <c r="A488" s="73"/>
      <c r="B488" s="73"/>
      <c r="I488" s="208"/>
      <c r="J488" s="174"/>
      <c r="K488" s="205"/>
      <c r="L488" s="167"/>
    </row>
    <row r="489" spans="1:12" ht="30.75" customHeight="1" x14ac:dyDescent="0.15">
      <c r="A489" s="73"/>
      <c r="B489" s="73"/>
      <c r="I489" s="208"/>
      <c r="J489" s="174"/>
      <c r="K489" s="205"/>
      <c r="L489" s="167"/>
    </row>
    <row r="490" spans="1:12" ht="30.75" customHeight="1" x14ac:dyDescent="0.15">
      <c r="A490" s="73"/>
      <c r="B490" s="73"/>
      <c r="I490" s="208"/>
      <c r="J490" s="174"/>
      <c r="K490" s="205"/>
      <c r="L490" s="167"/>
    </row>
    <row r="491" spans="1:12" ht="30.75" customHeight="1" x14ac:dyDescent="0.15">
      <c r="A491" s="73"/>
      <c r="B491" s="73"/>
      <c r="I491" s="208"/>
      <c r="J491" s="174"/>
      <c r="K491" s="205"/>
      <c r="L491" s="167"/>
    </row>
    <row r="492" spans="1:12" ht="30.75" customHeight="1" x14ac:dyDescent="0.15">
      <c r="A492" s="73"/>
      <c r="B492" s="73"/>
      <c r="I492" s="208"/>
      <c r="J492" s="174"/>
      <c r="K492" s="205"/>
      <c r="L492" s="167"/>
    </row>
    <row r="493" spans="1:12" ht="30.75" customHeight="1" x14ac:dyDescent="0.15">
      <c r="A493" s="73"/>
      <c r="B493" s="73"/>
      <c r="I493" s="208"/>
      <c r="J493" s="174"/>
      <c r="K493" s="205"/>
      <c r="L493" s="167"/>
    </row>
    <row r="494" spans="1:12" ht="30.75" customHeight="1" x14ac:dyDescent="0.15">
      <c r="A494" s="73"/>
      <c r="B494" s="73"/>
      <c r="I494" s="208"/>
      <c r="J494" s="174"/>
      <c r="K494" s="205"/>
      <c r="L494" s="167"/>
    </row>
    <row r="495" spans="1:12" x14ac:dyDescent="0.15">
      <c r="A495" s="73"/>
      <c r="B495" s="73"/>
      <c r="I495" s="208"/>
      <c r="J495" s="174"/>
      <c r="K495" s="205"/>
    </row>
  </sheetData>
  <autoFilter ref="B1:B495" xr:uid="{00000000-0009-0000-0000-000004000000}"/>
  <mergeCells count="111">
    <mergeCell ref="A183:B183"/>
    <mergeCell ref="C183:C184"/>
    <mergeCell ref="D183:H184"/>
    <mergeCell ref="K183:K184"/>
    <mergeCell ref="E186:E194"/>
    <mergeCell ref="K186:K194"/>
    <mergeCell ref="D186:D239"/>
    <mergeCell ref="E231:E239"/>
    <mergeCell ref="K231:K239"/>
    <mergeCell ref="A185:K185"/>
    <mergeCell ref="F186:H186"/>
    <mergeCell ref="F195:H195"/>
    <mergeCell ref="F204:H204"/>
    <mergeCell ref="E204:E212"/>
    <mergeCell ref="K204:K212"/>
    <mergeCell ref="E213:E221"/>
    <mergeCell ref="K213:K221"/>
    <mergeCell ref="F213:H213"/>
    <mergeCell ref="I183:I184"/>
    <mergeCell ref="E195:E203"/>
    <mergeCell ref="K195:K203"/>
    <mergeCell ref="J183:J184"/>
    <mergeCell ref="A244:K244"/>
    <mergeCell ref="D245:D250"/>
    <mergeCell ref="F231:H231"/>
    <mergeCell ref="A242:B242"/>
    <mergeCell ref="C242:C243"/>
    <mergeCell ref="D242:H243"/>
    <mergeCell ref="K242:K243"/>
    <mergeCell ref="I242:I243"/>
    <mergeCell ref="F222:H222"/>
    <mergeCell ref="E222:E230"/>
    <mergeCell ref="K222:K230"/>
    <mergeCell ref="J242:J243"/>
    <mergeCell ref="D68:D121"/>
    <mergeCell ref="E113:E121"/>
    <mergeCell ref="K113:K121"/>
    <mergeCell ref="F163:H163"/>
    <mergeCell ref="A126:K126"/>
    <mergeCell ref="F127:H127"/>
    <mergeCell ref="F136:H136"/>
    <mergeCell ref="F145:H145"/>
    <mergeCell ref="F172:H172"/>
    <mergeCell ref="E127:E135"/>
    <mergeCell ref="E136:E144"/>
    <mergeCell ref="K127:K135"/>
    <mergeCell ref="K136:K144"/>
    <mergeCell ref="E145:E153"/>
    <mergeCell ref="K145:K153"/>
    <mergeCell ref="E154:E162"/>
    <mergeCell ref="K154:K162"/>
    <mergeCell ref="E163:E171"/>
    <mergeCell ref="K163:K171"/>
    <mergeCell ref="D127:D180"/>
    <mergeCell ref="E172:E180"/>
    <mergeCell ref="K172:K180"/>
    <mergeCell ref="F154:H154"/>
    <mergeCell ref="E68:E76"/>
    <mergeCell ref="K68:K76"/>
    <mergeCell ref="E77:E85"/>
    <mergeCell ref="K77:K85"/>
    <mergeCell ref="E86:E94"/>
    <mergeCell ref="K86:K94"/>
    <mergeCell ref="E95:E103"/>
    <mergeCell ref="K95:K103"/>
    <mergeCell ref="E104:E112"/>
    <mergeCell ref="K104:K112"/>
    <mergeCell ref="A124:B124"/>
    <mergeCell ref="C124:C125"/>
    <mergeCell ref="D124:H125"/>
    <mergeCell ref="K124:K125"/>
    <mergeCell ref="J124:J125"/>
    <mergeCell ref="E14:E22"/>
    <mergeCell ref="E23:E31"/>
    <mergeCell ref="E32:E40"/>
    <mergeCell ref="E41:E49"/>
    <mergeCell ref="D62:E62"/>
    <mergeCell ref="A65:B65"/>
    <mergeCell ref="C65:C66"/>
    <mergeCell ref="D65:H66"/>
    <mergeCell ref="K65:K66"/>
    <mergeCell ref="D59:E59"/>
    <mergeCell ref="D60:E61"/>
    <mergeCell ref="I124:I125"/>
    <mergeCell ref="F95:H95"/>
    <mergeCell ref="F104:H104"/>
    <mergeCell ref="A67:K67"/>
    <mergeCell ref="F68:H68"/>
    <mergeCell ref="F77:H77"/>
    <mergeCell ref="F86:H86"/>
    <mergeCell ref="F113:H113"/>
    <mergeCell ref="I65:I66"/>
    <mergeCell ref="D5:D58"/>
    <mergeCell ref="J2:J3"/>
    <mergeCell ref="A1:F1"/>
    <mergeCell ref="A2:B2"/>
    <mergeCell ref="C2:C3"/>
    <mergeCell ref="D2:H3"/>
    <mergeCell ref="K2:K3"/>
    <mergeCell ref="A4:K4"/>
    <mergeCell ref="I2:I3"/>
    <mergeCell ref="E5:E13"/>
    <mergeCell ref="K5:K13"/>
    <mergeCell ref="E50:E58"/>
    <mergeCell ref="K14:K22"/>
    <mergeCell ref="K23:K31"/>
    <mergeCell ref="K32:K40"/>
    <mergeCell ref="K41:K49"/>
    <mergeCell ref="K50:K58"/>
    <mergeCell ref="K59:K61"/>
    <mergeCell ref="J65:J66"/>
  </mergeCells>
  <phoneticPr fontId="10"/>
  <pageMargins left="0.70866141732283472" right="0.70866141732283472" top="0.35433070866141736" bottom="0.35433070866141736" header="0.31496062992125984" footer="0.31496062992125984"/>
  <pageSetup paperSize="9" scale="33" fitToHeight="0" orientation="landscape" r:id="rId1"/>
  <headerFooter>
    <oddHeader>&amp;C&amp;P</oddHeader>
  </headerFooter>
  <rowBreaks count="4" manualBreakCount="4">
    <brk id="63" max="16383" man="1"/>
    <brk id="122" max="16383" man="1"/>
    <brk id="181" max="16383" man="1"/>
    <brk id="2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99FF"/>
    <pageSetUpPr fitToPage="1"/>
  </sheetPr>
  <dimension ref="A1:L385"/>
  <sheetViews>
    <sheetView view="pageBreakPreview" topLeftCell="A12" zoomScale="60" zoomScaleNormal="80" zoomScalePageLayoutView="70" workbookViewId="0">
      <selection activeCell="J38" sqref="J38:J50"/>
    </sheetView>
  </sheetViews>
  <sheetFormatPr defaultRowHeight="13.5" x14ac:dyDescent="0.15"/>
  <cols>
    <col min="1" max="2" width="15.125" style="139" customWidth="1"/>
    <col min="3" max="3" width="69.875" style="139" bestFit="1" customWidth="1"/>
    <col min="4" max="4" width="54" style="161" customWidth="1"/>
    <col min="5" max="5" width="57.25" style="139" bestFit="1" customWidth="1"/>
    <col min="6" max="6" width="28.75" style="139" customWidth="1"/>
    <col min="7" max="7" width="36.25" style="139" customWidth="1"/>
    <col min="8" max="8" width="30.875" style="163" customWidth="1"/>
    <col min="9" max="9" width="15.625" style="139" customWidth="1"/>
    <col min="10" max="10" width="15.125" style="139" customWidth="1"/>
    <col min="11" max="16384" width="9" style="139"/>
  </cols>
  <sheetData>
    <row r="1" spans="1:10" ht="30" customHeight="1" x14ac:dyDescent="0.15">
      <c r="A1" s="71" t="s">
        <v>152</v>
      </c>
      <c r="B1" s="72"/>
      <c r="C1" s="73"/>
      <c r="D1" s="74"/>
      <c r="E1" s="73"/>
      <c r="F1" s="73"/>
      <c r="G1" s="73"/>
      <c r="H1" s="75"/>
      <c r="I1" s="138"/>
      <c r="J1" s="72"/>
    </row>
    <row r="2" spans="1:10" ht="35.25" customHeight="1" x14ac:dyDescent="0.15">
      <c r="A2" s="226" t="s">
        <v>2</v>
      </c>
      <c r="B2" s="226"/>
      <c r="C2" s="235" t="s">
        <v>3</v>
      </c>
      <c r="D2" s="226" t="s">
        <v>4</v>
      </c>
      <c r="E2" s="226"/>
      <c r="F2" s="226"/>
      <c r="G2" s="226"/>
      <c r="H2" s="226"/>
      <c r="I2" s="372" t="s">
        <v>1153</v>
      </c>
      <c r="J2" s="226" t="s">
        <v>8</v>
      </c>
    </row>
    <row r="3" spans="1:10" ht="35.25" customHeight="1" x14ac:dyDescent="0.15">
      <c r="A3" s="77" t="s">
        <v>0</v>
      </c>
      <c r="B3" s="77" t="s">
        <v>1</v>
      </c>
      <c r="C3" s="236"/>
      <c r="D3" s="226"/>
      <c r="E3" s="226"/>
      <c r="F3" s="226"/>
      <c r="G3" s="226"/>
      <c r="H3" s="226"/>
      <c r="I3" s="373"/>
      <c r="J3" s="226"/>
    </row>
    <row r="4" spans="1:10" ht="35.25" customHeight="1" x14ac:dyDescent="0.15">
      <c r="A4" s="58" t="s">
        <v>211</v>
      </c>
      <c r="B4" s="58">
        <v>1111</v>
      </c>
      <c r="C4" s="53" t="s">
        <v>599</v>
      </c>
      <c r="D4" s="374" t="s">
        <v>237</v>
      </c>
      <c r="E4" s="140" t="s">
        <v>252</v>
      </c>
      <c r="F4" s="56"/>
      <c r="G4" s="141"/>
      <c r="H4" s="142"/>
      <c r="I4" s="66">
        <v>1798</v>
      </c>
      <c r="J4" s="58" t="s">
        <v>9</v>
      </c>
    </row>
    <row r="5" spans="1:10" ht="35.25" customHeight="1" x14ac:dyDescent="0.15">
      <c r="A5" s="58" t="s">
        <v>211</v>
      </c>
      <c r="B5" s="58">
        <v>1112</v>
      </c>
      <c r="C5" s="53" t="s">
        <v>600</v>
      </c>
      <c r="D5" s="239"/>
      <c r="E5" s="143" t="s">
        <v>246</v>
      </c>
      <c r="F5" s="246" t="s">
        <v>598</v>
      </c>
      <c r="G5" s="246"/>
      <c r="H5" s="55" t="s">
        <v>254</v>
      </c>
      <c r="I5" s="66">
        <v>59</v>
      </c>
      <c r="J5" s="58" t="s">
        <v>10</v>
      </c>
    </row>
    <row r="6" spans="1:10" ht="35.25" customHeight="1" x14ac:dyDescent="0.15">
      <c r="A6" s="58" t="s">
        <v>210</v>
      </c>
      <c r="B6" s="58">
        <v>1121</v>
      </c>
      <c r="C6" s="53" t="s">
        <v>601</v>
      </c>
      <c r="D6" s="239"/>
      <c r="E6" s="140" t="s">
        <v>745</v>
      </c>
      <c r="F6" s="56"/>
      <c r="G6" s="141"/>
      <c r="H6" s="55"/>
      <c r="I6" s="66">
        <v>3621</v>
      </c>
      <c r="J6" s="58" t="s">
        <v>9</v>
      </c>
    </row>
    <row r="7" spans="1:10" ht="35.25" customHeight="1" x14ac:dyDescent="0.15">
      <c r="A7" s="58" t="s">
        <v>210</v>
      </c>
      <c r="B7" s="58">
        <v>1122</v>
      </c>
      <c r="C7" s="53" t="s">
        <v>602</v>
      </c>
      <c r="D7" s="240"/>
      <c r="E7" s="143" t="s">
        <v>253</v>
      </c>
      <c r="F7" s="246" t="s">
        <v>598</v>
      </c>
      <c r="G7" s="246"/>
      <c r="H7" s="55" t="s">
        <v>255</v>
      </c>
      <c r="I7" s="66">
        <v>119</v>
      </c>
      <c r="J7" s="58" t="s">
        <v>10</v>
      </c>
    </row>
    <row r="8" spans="1:10" ht="35.25" customHeight="1" x14ac:dyDescent="0.15">
      <c r="A8" s="58" t="s">
        <v>210</v>
      </c>
      <c r="B8" s="58" t="s">
        <v>260</v>
      </c>
      <c r="C8" s="53" t="s">
        <v>603</v>
      </c>
      <c r="D8" s="237" t="s">
        <v>256</v>
      </c>
      <c r="E8" s="237" t="s">
        <v>237</v>
      </c>
      <c r="F8" s="144" t="s">
        <v>252</v>
      </c>
      <c r="G8" s="141"/>
      <c r="H8" s="55" t="s">
        <v>257</v>
      </c>
      <c r="I8" s="67">
        <v>-18</v>
      </c>
      <c r="J8" s="58" t="s">
        <v>9</v>
      </c>
    </row>
    <row r="9" spans="1:10" ht="35.25" customHeight="1" x14ac:dyDescent="0.15">
      <c r="A9" s="58" t="s">
        <v>210</v>
      </c>
      <c r="B9" s="58" t="s">
        <v>261</v>
      </c>
      <c r="C9" s="53" t="s">
        <v>604</v>
      </c>
      <c r="D9" s="238"/>
      <c r="E9" s="238"/>
      <c r="F9" s="145"/>
      <c r="G9" s="56" t="s">
        <v>598</v>
      </c>
      <c r="H9" s="55" t="s">
        <v>258</v>
      </c>
      <c r="I9" s="67">
        <v>-1</v>
      </c>
      <c r="J9" s="58" t="s">
        <v>10</v>
      </c>
    </row>
    <row r="10" spans="1:10" ht="35.25" customHeight="1" x14ac:dyDescent="0.15">
      <c r="A10" s="58" t="s">
        <v>210</v>
      </c>
      <c r="B10" s="58" t="s">
        <v>262</v>
      </c>
      <c r="C10" s="53" t="s">
        <v>605</v>
      </c>
      <c r="D10" s="238"/>
      <c r="E10" s="238"/>
      <c r="F10" s="146" t="s">
        <v>745</v>
      </c>
      <c r="G10" s="141"/>
      <c r="H10" s="55" t="s">
        <v>259</v>
      </c>
      <c r="I10" s="67">
        <v>-36</v>
      </c>
      <c r="J10" s="58" t="s">
        <v>9</v>
      </c>
    </row>
    <row r="11" spans="1:10" ht="35.25" customHeight="1" x14ac:dyDescent="0.15">
      <c r="A11" s="58" t="s">
        <v>210</v>
      </c>
      <c r="B11" s="58" t="s">
        <v>263</v>
      </c>
      <c r="C11" s="53" t="s">
        <v>606</v>
      </c>
      <c r="D11" s="241"/>
      <c r="E11" s="241"/>
      <c r="F11" s="147"/>
      <c r="G11" s="56" t="s">
        <v>598</v>
      </c>
      <c r="H11" s="55" t="s">
        <v>258</v>
      </c>
      <c r="I11" s="67">
        <v>-1</v>
      </c>
      <c r="J11" s="58" t="s">
        <v>10</v>
      </c>
    </row>
    <row r="12" spans="1:10" ht="35.25" customHeight="1" x14ac:dyDescent="0.15">
      <c r="A12" s="58" t="s">
        <v>210</v>
      </c>
      <c r="B12" s="58" t="s">
        <v>264</v>
      </c>
      <c r="C12" s="53" t="s">
        <v>607</v>
      </c>
      <c r="D12" s="237" t="s">
        <v>275</v>
      </c>
      <c r="E12" s="237" t="s">
        <v>237</v>
      </c>
      <c r="F12" s="144" t="s">
        <v>252</v>
      </c>
      <c r="G12" s="141"/>
      <c r="H12" s="55" t="s">
        <v>257</v>
      </c>
      <c r="I12" s="67">
        <v>-18</v>
      </c>
      <c r="J12" s="58" t="s">
        <v>9</v>
      </c>
    </row>
    <row r="13" spans="1:10" ht="35.25" customHeight="1" x14ac:dyDescent="0.15">
      <c r="A13" s="58" t="s">
        <v>210</v>
      </c>
      <c r="B13" s="58" t="s">
        <v>265</v>
      </c>
      <c r="C13" s="53" t="s">
        <v>608</v>
      </c>
      <c r="D13" s="238"/>
      <c r="E13" s="238"/>
      <c r="F13" s="145"/>
      <c r="G13" s="56" t="s">
        <v>598</v>
      </c>
      <c r="H13" s="55" t="s">
        <v>258</v>
      </c>
      <c r="I13" s="67">
        <v>-1</v>
      </c>
      <c r="J13" s="58" t="s">
        <v>10</v>
      </c>
    </row>
    <row r="14" spans="1:10" ht="35.25" customHeight="1" x14ac:dyDescent="0.15">
      <c r="A14" s="58" t="s">
        <v>210</v>
      </c>
      <c r="B14" s="58" t="s">
        <v>266</v>
      </c>
      <c r="C14" s="53" t="s">
        <v>609</v>
      </c>
      <c r="D14" s="238"/>
      <c r="E14" s="238"/>
      <c r="F14" s="146" t="s">
        <v>745</v>
      </c>
      <c r="G14" s="141"/>
      <c r="H14" s="55" t="s">
        <v>259</v>
      </c>
      <c r="I14" s="67">
        <v>-36</v>
      </c>
      <c r="J14" s="58" t="s">
        <v>9</v>
      </c>
    </row>
    <row r="15" spans="1:10" ht="35.25" customHeight="1" x14ac:dyDescent="0.15">
      <c r="A15" s="58" t="s">
        <v>210</v>
      </c>
      <c r="B15" s="58" t="s">
        <v>267</v>
      </c>
      <c r="C15" s="53" t="s">
        <v>610</v>
      </c>
      <c r="D15" s="241"/>
      <c r="E15" s="241"/>
      <c r="F15" s="147"/>
      <c r="G15" s="56" t="s">
        <v>598</v>
      </c>
      <c r="H15" s="55" t="s">
        <v>258</v>
      </c>
      <c r="I15" s="67">
        <v>-1</v>
      </c>
      <c r="J15" s="58" t="s">
        <v>10</v>
      </c>
    </row>
    <row r="16" spans="1:10" ht="35.25" customHeight="1" x14ac:dyDescent="0.15">
      <c r="A16" s="58" t="s">
        <v>210</v>
      </c>
      <c r="B16" s="58">
        <v>8110</v>
      </c>
      <c r="C16" s="53" t="s">
        <v>102</v>
      </c>
      <c r="D16" s="378" t="s">
        <v>28</v>
      </c>
      <c r="E16" s="379"/>
      <c r="F16" s="369" t="s">
        <v>268</v>
      </c>
      <c r="G16" s="370"/>
      <c r="H16" s="229"/>
      <c r="I16" s="67"/>
      <c r="J16" s="58" t="s">
        <v>9</v>
      </c>
    </row>
    <row r="17" spans="1:10" ht="35.25" customHeight="1" x14ac:dyDescent="0.15">
      <c r="A17" s="58" t="s">
        <v>210</v>
      </c>
      <c r="B17" s="58">
        <v>8111</v>
      </c>
      <c r="C17" s="53" t="s">
        <v>103</v>
      </c>
      <c r="D17" s="380"/>
      <c r="E17" s="381"/>
      <c r="F17" s="371" t="s">
        <v>268</v>
      </c>
      <c r="G17" s="370"/>
      <c r="H17" s="229"/>
      <c r="I17" s="67"/>
      <c r="J17" s="58" t="s">
        <v>10</v>
      </c>
    </row>
    <row r="18" spans="1:10" ht="35.25" customHeight="1" x14ac:dyDescent="0.15">
      <c r="A18" s="58" t="s">
        <v>210</v>
      </c>
      <c r="B18" s="58">
        <v>6105</v>
      </c>
      <c r="C18" s="53" t="s">
        <v>106</v>
      </c>
      <c r="D18" s="374" t="s">
        <v>84</v>
      </c>
      <c r="E18" s="245" t="s">
        <v>276</v>
      </c>
      <c r="F18" s="107" t="s">
        <v>24</v>
      </c>
      <c r="G18" s="56"/>
      <c r="H18" s="55" t="s">
        <v>61</v>
      </c>
      <c r="I18" s="67">
        <v>-376</v>
      </c>
      <c r="J18" s="58" t="s">
        <v>9</v>
      </c>
    </row>
    <row r="19" spans="1:10" ht="35.25" customHeight="1" x14ac:dyDescent="0.15">
      <c r="A19" s="58" t="s">
        <v>210</v>
      </c>
      <c r="B19" s="58">
        <v>6106</v>
      </c>
      <c r="C19" s="53" t="s">
        <v>107</v>
      </c>
      <c r="D19" s="240"/>
      <c r="E19" s="245"/>
      <c r="F19" s="107" t="s">
        <v>746</v>
      </c>
      <c r="G19" s="56"/>
      <c r="H19" s="55" t="s">
        <v>62</v>
      </c>
      <c r="I19" s="67">
        <v>-752</v>
      </c>
      <c r="J19" s="58" t="s">
        <v>10</v>
      </c>
    </row>
    <row r="20" spans="1:10" ht="35.25" customHeight="1" x14ac:dyDescent="0.15">
      <c r="A20" s="58" t="s">
        <v>210</v>
      </c>
      <c r="B20" s="58">
        <v>5612</v>
      </c>
      <c r="C20" s="53" t="s">
        <v>277</v>
      </c>
      <c r="D20" s="150" t="s">
        <v>278</v>
      </c>
      <c r="E20" s="151"/>
      <c r="F20" s="56"/>
      <c r="G20" s="56"/>
      <c r="H20" s="55" t="s">
        <v>279</v>
      </c>
      <c r="I20" s="67">
        <v>-47</v>
      </c>
      <c r="J20" s="58" t="s">
        <v>280</v>
      </c>
    </row>
    <row r="21" spans="1:10" ht="35.25" customHeight="1" x14ac:dyDescent="0.15">
      <c r="A21" s="58" t="s">
        <v>210</v>
      </c>
      <c r="B21" s="58">
        <v>5010</v>
      </c>
      <c r="C21" s="53" t="s">
        <v>108</v>
      </c>
      <c r="D21" s="87" t="s">
        <v>281</v>
      </c>
      <c r="E21" s="56"/>
      <c r="F21" s="56"/>
      <c r="G21" s="56"/>
      <c r="H21" s="55" t="s">
        <v>58</v>
      </c>
      <c r="I21" s="67">
        <v>100</v>
      </c>
      <c r="J21" s="248" t="s">
        <v>286</v>
      </c>
    </row>
    <row r="22" spans="1:10" ht="35.25" customHeight="1" x14ac:dyDescent="0.15">
      <c r="A22" s="58" t="s">
        <v>210</v>
      </c>
      <c r="B22" s="58">
        <v>6109</v>
      </c>
      <c r="C22" s="53" t="s">
        <v>105</v>
      </c>
      <c r="D22" s="87" t="s">
        <v>169</v>
      </c>
      <c r="E22" s="56"/>
      <c r="F22" s="56"/>
      <c r="G22" s="56"/>
      <c r="H22" s="55" t="s">
        <v>60</v>
      </c>
      <c r="I22" s="67">
        <v>240</v>
      </c>
      <c r="J22" s="249"/>
    </row>
    <row r="23" spans="1:10" s="152" customFormat="1" ht="35.25" customHeight="1" x14ac:dyDescent="0.15">
      <c r="A23" s="58" t="s">
        <v>210</v>
      </c>
      <c r="B23" s="58">
        <v>6116</v>
      </c>
      <c r="C23" s="53" t="s">
        <v>168</v>
      </c>
      <c r="D23" s="252" t="s">
        <v>170</v>
      </c>
      <c r="E23" s="246"/>
      <c r="F23" s="246"/>
      <c r="G23" s="246"/>
      <c r="H23" s="55" t="s">
        <v>172</v>
      </c>
      <c r="I23" s="67">
        <v>50</v>
      </c>
      <c r="J23" s="249"/>
    </row>
    <row r="24" spans="1:10" ht="35.25" customHeight="1" x14ac:dyDescent="0.15">
      <c r="A24" s="58" t="s">
        <v>210</v>
      </c>
      <c r="B24" s="58">
        <v>5003</v>
      </c>
      <c r="C24" s="53" t="s">
        <v>174</v>
      </c>
      <c r="D24" s="87" t="s">
        <v>171</v>
      </c>
      <c r="E24" s="56"/>
      <c r="F24" s="56"/>
      <c r="G24" s="56"/>
      <c r="H24" s="55" t="s">
        <v>173</v>
      </c>
      <c r="I24" s="67">
        <v>200</v>
      </c>
      <c r="J24" s="249"/>
    </row>
    <row r="25" spans="1:10" ht="35.25" customHeight="1" x14ac:dyDescent="0.15">
      <c r="A25" s="58" t="s">
        <v>210</v>
      </c>
      <c r="B25" s="58">
        <v>5004</v>
      </c>
      <c r="C25" s="53" t="s">
        <v>175</v>
      </c>
      <c r="D25" s="251" t="s">
        <v>284</v>
      </c>
      <c r="E25" s="252" t="s">
        <v>178</v>
      </c>
      <c r="F25" s="246"/>
      <c r="G25" s="246"/>
      <c r="H25" s="55" t="s">
        <v>64</v>
      </c>
      <c r="I25" s="67">
        <v>150</v>
      </c>
      <c r="J25" s="249"/>
    </row>
    <row r="26" spans="1:10" s="137" customFormat="1" ht="35.25" customHeight="1" x14ac:dyDescent="0.15">
      <c r="A26" s="58" t="s">
        <v>210</v>
      </c>
      <c r="B26" s="58">
        <v>5011</v>
      </c>
      <c r="C26" s="53" t="s">
        <v>176</v>
      </c>
      <c r="D26" s="251"/>
      <c r="E26" s="252" t="s">
        <v>179</v>
      </c>
      <c r="F26" s="246"/>
      <c r="G26" s="246"/>
      <c r="H26" s="55" t="s">
        <v>177</v>
      </c>
      <c r="I26" s="67">
        <v>160</v>
      </c>
      <c r="J26" s="249"/>
    </row>
    <row r="27" spans="1:10" s="137" customFormat="1" ht="35.25" customHeight="1" x14ac:dyDescent="0.15">
      <c r="A27" s="58" t="s">
        <v>210</v>
      </c>
      <c r="B27" s="58">
        <v>6310</v>
      </c>
      <c r="C27" s="53" t="s">
        <v>282</v>
      </c>
      <c r="D27" s="87" t="s">
        <v>283</v>
      </c>
      <c r="E27" s="81"/>
      <c r="F27" s="81"/>
      <c r="G27" s="81"/>
      <c r="H27" s="55" t="s">
        <v>285</v>
      </c>
      <c r="I27" s="67">
        <v>480</v>
      </c>
      <c r="J27" s="249"/>
    </row>
    <row r="28" spans="1:10" s="137" customFormat="1" ht="35.25" customHeight="1" x14ac:dyDescent="0.15">
      <c r="A28" s="58" t="s">
        <v>210</v>
      </c>
      <c r="B28" s="58">
        <v>6011</v>
      </c>
      <c r="C28" s="53" t="s">
        <v>186</v>
      </c>
      <c r="D28" s="374" t="s">
        <v>451</v>
      </c>
      <c r="E28" s="367" t="s">
        <v>180</v>
      </c>
      <c r="F28" s="80" t="s">
        <v>24</v>
      </c>
      <c r="G28" s="154"/>
      <c r="H28" s="55" t="s">
        <v>182</v>
      </c>
      <c r="I28" s="67">
        <v>88</v>
      </c>
      <c r="J28" s="249"/>
    </row>
    <row r="29" spans="1:10" s="137" customFormat="1" ht="35.25" customHeight="1" x14ac:dyDescent="0.15">
      <c r="A29" s="58" t="s">
        <v>210</v>
      </c>
      <c r="B29" s="58">
        <v>6012</v>
      </c>
      <c r="C29" s="53" t="s">
        <v>187</v>
      </c>
      <c r="D29" s="239"/>
      <c r="E29" s="368"/>
      <c r="F29" s="80" t="s">
        <v>746</v>
      </c>
      <c r="G29" s="154"/>
      <c r="H29" s="55" t="s">
        <v>183</v>
      </c>
      <c r="I29" s="67">
        <v>176</v>
      </c>
      <c r="J29" s="249"/>
    </row>
    <row r="30" spans="1:10" ht="35.25" customHeight="1" x14ac:dyDescent="0.15">
      <c r="A30" s="58" t="s">
        <v>210</v>
      </c>
      <c r="B30" s="58">
        <v>6107</v>
      </c>
      <c r="C30" s="53" t="s">
        <v>121</v>
      </c>
      <c r="D30" s="239"/>
      <c r="E30" s="367" t="s">
        <v>181</v>
      </c>
      <c r="F30" s="80" t="s">
        <v>24</v>
      </c>
      <c r="G30" s="154"/>
      <c r="H30" s="55" t="s">
        <v>45</v>
      </c>
      <c r="I30" s="67">
        <v>72</v>
      </c>
      <c r="J30" s="249"/>
    </row>
    <row r="31" spans="1:10" ht="35.25" customHeight="1" x14ac:dyDescent="0.15">
      <c r="A31" s="58" t="s">
        <v>210</v>
      </c>
      <c r="B31" s="58">
        <v>6108</v>
      </c>
      <c r="C31" s="53" t="s">
        <v>122</v>
      </c>
      <c r="D31" s="239"/>
      <c r="E31" s="368"/>
      <c r="F31" s="80" t="s">
        <v>746</v>
      </c>
      <c r="G31" s="154"/>
      <c r="H31" s="55" t="s">
        <v>46</v>
      </c>
      <c r="I31" s="67">
        <v>144</v>
      </c>
      <c r="J31" s="249"/>
    </row>
    <row r="32" spans="1:10" ht="35.25" customHeight="1" x14ac:dyDescent="0.15">
      <c r="A32" s="58" t="s">
        <v>210</v>
      </c>
      <c r="B32" s="58">
        <v>6103</v>
      </c>
      <c r="C32" s="53" t="s">
        <v>184</v>
      </c>
      <c r="D32" s="239"/>
      <c r="E32" s="367" t="s">
        <v>189</v>
      </c>
      <c r="F32" s="80" t="s">
        <v>24</v>
      </c>
      <c r="G32" s="154"/>
      <c r="H32" s="55" t="s">
        <v>49</v>
      </c>
      <c r="I32" s="67">
        <v>24</v>
      </c>
      <c r="J32" s="249"/>
    </row>
    <row r="33" spans="1:10" ht="35.25" customHeight="1" x14ac:dyDescent="0.15">
      <c r="A33" s="58" t="s">
        <v>210</v>
      </c>
      <c r="B33" s="58">
        <v>6104</v>
      </c>
      <c r="C33" s="53" t="s">
        <v>185</v>
      </c>
      <c r="D33" s="240"/>
      <c r="E33" s="368"/>
      <c r="F33" s="80" t="s">
        <v>746</v>
      </c>
      <c r="G33" s="154"/>
      <c r="H33" s="55" t="s">
        <v>47</v>
      </c>
      <c r="I33" s="67">
        <v>48</v>
      </c>
      <c r="J33" s="249"/>
    </row>
    <row r="34" spans="1:10" ht="35.25" customHeight="1" x14ac:dyDescent="0.15">
      <c r="A34" s="58" t="s">
        <v>210</v>
      </c>
      <c r="B34" s="58">
        <v>4001</v>
      </c>
      <c r="C34" s="53" t="s">
        <v>188</v>
      </c>
      <c r="D34" s="245" t="s">
        <v>452</v>
      </c>
      <c r="E34" s="245" t="s">
        <v>190</v>
      </c>
      <c r="F34" s="245"/>
      <c r="G34" s="377"/>
      <c r="H34" s="55" t="s">
        <v>19</v>
      </c>
      <c r="I34" s="67">
        <v>100</v>
      </c>
      <c r="J34" s="249"/>
    </row>
    <row r="35" spans="1:10" ht="35.25" customHeight="1" x14ac:dyDescent="0.15">
      <c r="A35" s="58" t="s">
        <v>210</v>
      </c>
      <c r="B35" s="58">
        <v>4002</v>
      </c>
      <c r="C35" s="53" t="s">
        <v>287</v>
      </c>
      <c r="D35" s="245"/>
      <c r="E35" s="99" t="s">
        <v>191</v>
      </c>
      <c r="F35" s="365"/>
      <c r="G35" s="366"/>
      <c r="H35" s="55" t="s">
        <v>18</v>
      </c>
      <c r="I35" s="155">
        <v>200</v>
      </c>
      <c r="J35" s="249"/>
    </row>
    <row r="36" spans="1:10" s="137" customFormat="1" ht="35.25" customHeight="1" x14ac:dyDescent="0.15">
      <c r="A36" s="58" t="s">
        <v>210</v>
      </c>
      <c r="B36" s="58">
        <v>6200</v>
      </c>
      <c r="C36" s="53" t="s">
        <v>192</v>
      </c>
      <c r="D36" s="251" t="s">
        <v>453</v>
      </c>
      <c r="E36" s="252" t="s">
        <v>200</v>
      </c>
      <c r="F36" s="246"/>
      <c r="G36" s="246"/>
      <c r="H36" s="55" t="s">
        <v>195</v>
      </c>
      <c r="I36" s="67">
        <v>20</v>
      </c>
      <c r="J36" s="244" t="s">
        <v>157</v>
      </c>
    </row>
    <row r="37" spans="1:10" ht="35.25" customHeight="1" x14ac:dyDescent="0.15">
      <c r="A37" s="58" t="s">
        <v>210</v>
      </c>
      <c r="B37" s="58">
        <v>6201</v>
      </c>
      <c r="C37" s="53" t="s">
        <v>193</v>
      </c>
      <c r="D37" s="251"/>
      <c r="E37" s="251" t="s">
        <v>194</v>
      </c>
      <c r="F37" s="251"/>
      <c r="G37" s="252"/>
      <c r="H37" s="55" t="s">
        <v>156</v>
      </c>
      <c r="I37" s="67">
        <v>5</v>
      </c>
      <c r="J37" s="244"/>
    </row>
    <row r="38" spans="1:10" s="137" customFormat="1" ht="35.25" customHeight="1" x14ac:dyDescent="0.15">
      <c r="A38" s="58" t="s">
        <v>210</v>
      </c>
      <c r="B38" s="58">
        <v>6311</v>
      </c>
      <c r="C38" s="53" t="s">
        <v>201</v>
      </c>
      <c r="D38" s="252" t="s">
        <v>454</v>
      </c>
      <c r="E38" s="246"/>
      <c r="F38" s="246"/>
      <c r="G38" s="246"/>
      <c r="H38" s="54" t="s">
        <v>196</v>
      </c>
      <c r="I38" s="67">
        <v>40</v>
      </c>
      <c r="J38" s="248" t="s">
        <v>9</v>
      </c>
    </row>
    <row r="39" spans="1:10" ht="35.25" customHeight="1" x14ac:dyDescent="0.15">
      <c r="A39" s="58" t="s">
        <v>210</v>
      </c>
      <c r="B39" s="58">
        <v>6100</v>
      </c>
      <c r="C39" s="53" t="s">
        <v>753</v>
      </c>
      <c r="D39" s="362" t="s">
        <v>611</v>
      </c>
      <c r="E39" s="248" t="s">
        <v>761</v>
      </c>
      <c r="F39" s="80" t="s">
        <v>769</v>
      </c>
      <c r="G39" s="56"/>
      <c r="H39" s="55" t="s">
        <v>1154</v>
      </c>
      <c r="I39" s="67"/>
      <c r="J39" s="249"/>
    </row>
    <row r="40" spans="1:10" ht="35.25" customHeight="1" x14ac:dyDescent="0.15">
      <c r="A40" s="58" t="s">
        <v>210</v>
      </c>
      <c r="B40" s="58">
        <v>6183</v>
      </c>
      <c r="C40" s="53" t="s">
        <v>754</v>
      </c>
      <c r="D40" s="363"/>
      <c r="E40" s="249"/>
      <c r="F40" s="80" t="s">
        <v>758</v>
      </c>
      <c r="G40" s="54"/>
      <c r="H40" s="55" t="s">
        <v>755</v>
      </c>
      <c r="I40" s="67"/>
      <c r="J40" s="249"/>
    </row>
    <row r="41" spans="1:10" ht="35.25" customHeight="1" x14ac:dyDescent="0.15">
      <c r="A41" s="58" t="s">
        <v>210</v>
      </c>
      <c r="B41" s="58">
        <v>6110</v>
      </c>
      <c r="C41" s="53" t="s">
        <v>756</v>
      </c>
      <c r="D41" s="363"/>
      <c r="E41" s="249"/>
      <c r="F41" s="80" t="s">
        <v>770</v>
      </c>
      <c r="G41" s="56"/>
      <c r="H41" s="55" t="s">
        <v>1155</v>
      </c>
      <c r="I41" s="67"/>
      <c r="J41" s="249"/>
    </row>
    <row r="42" spans="1:10" ht="35.25" customHeight="1" x14ac:dyDescent="0.15">
      <c r="A42" s="58" t="s">
        <v>210</v>
      </c>
      <c r="B42" s="58">
        <v>6184</v>
      </c>
      <c r="C42" s="53" t="s">
        <v>760</v>
      </c>
      <c r="D42" s="363"/>
      <c r="E42" s="249"/>
      <c r="F42" s="80" t="s">
        <v>759</v>
      </c>
      <c r="G42" s="54"/>
      <c r="H42" s="55" t="s">
        <v>757</v>
      </c>
      <c r="I42" s="67"/>
      <c r="J42" s="249"/>
    </row>
    <row r="43" spans="1:10" ht="35.25" customHeight="1" x14ac:dyDescent="0.15">
      <c r="A43" s="58" t="s">
        <v>210</v>
      </c>
      <c r="B43" s="58">
        <v>6111</v>
      </c>
      <c r="C43" s="53" t="s">
        <v>1156</v>
      </c>
      <c r="D43" s="363"/>
      <c r="E43" s="249"/>
      <c r="F43" s="80" t="s">
        <v>771</v>
      </c>
      <c r="G43" s="56"/>
      <c r="H43" s="55" t="s">
        <v>1157</v>
      </c>
      <c r="I43" s="67"/>
      <c r="J43" s="249"/>
    </row>
    <row r="44" spans="1:10" ht="35.25" customHeight="1" x14ac:dyDescent="0.15">
      <c r="A44" s="58" t="s">
        <v>210</v>
      </c>
      <c r="B44" s="58">
        <v>6380</v>
      </c>
      <c r="C44" s="53" t="s">
        <v>1158</v>
      </c>
      <c r="D44" s="363"/>
      <c r="E44" s="250"/>
      <c r="F44" s="80" t="s">
        <v>772</v>
      </c>
      <c r="G44" s="54"/>
      <c r="H44" s="55" t="s">
        <v>1159</v>
      </c>
      <c r="I44" s="67"/>
      <c r="J44" s="249"/>
    </row>
    <row r="45" spans="1:10" ht="35.25" customHeight="1" x14ac:dyDescent="0.15">
      <c r="A45" s="58" t="s">
        <v>762</v>
      </c>
      <c r="B45" s="58">
        <v>6185</v>
      </c>
      <c r="C45" s="53" t="s">
        <v>763</v>
      </c>
      <c r="D45" s="363"/>
      <c r="E45" s="248" t="s">
        <v>779</v>
      </c>
      <c r="F45" s="80" t="s">
        <v>769</v>
      </c>
      <c r="G45" s="56"/>
      <c r="H45" s="55" t="s">
        <v>773</v>
      </c>
      <c r="I45" s="67"/>
      <c r="J45" s="249"/>
    </row>
    <row r="46" spans="1:10" ht="35.25" customHeight="1" x14ac:dyDescent="0.15">
      <c r="A46" s="58" t="s">
        <v>762</v>
      </c>
      <c r="B46" s="58">
        <v>6186</v>
      </c>
      <c r="C46" s="53" t="s">
        <v>764</v>
      </c>
      <c r="D46" s="363"/>
      <c r="E46" s="249"/>
      <c r="F46" s="80" t="s">
        <v>758</v>
      </c>
      <c r="G46" s="54"/>
      <c r="H46" s="55" t="s">
        <v>774</v>
      </c>
      <c r="I46" s="67"/>
      <c r="J46" s="249"/>
    </row>
    <row r="47" spans="1:10" ht="35.25" customHeight="1" x14ac:dyDescent="0.15">
      <c r="A47" s="58" t="s">
        <v>762</v>
      </c>
      <c r="B47" s="58">
        <v>6187</v>
      </c>
      <c r="C47" s="53" t="s">
        <v>765</v>
      </c>
      <c r="D47" s="363"/>
      <c r="E47" s="249"/>
      <c r="F47" s="80" t="s">
        <v>770</v>
      </c>
      <c r="G47" s="56"/>
      <c r="H47" s="55" t="s">
        <v>775</v>
      </c>
      <c r="I47" s="67"/>
      <c r="J47" s="249"/>
    </row>
    <row r="48" spans="1:10" ht="32.25" customHeight="1" x14ac:dyDescent="0.15">
      <c r="A48" s="58" t="s">
        <v>762</v>
      </c>
      <c r="B48" s="58">
        <v>6188</v>
      </c>
      <c r="C48" s="53" t="s">
        <v>766</v>
      </c>
      <c r="D48" s="363"/>
      <c r="E48" s="249"/>
      <c r="F48" s="80" t="s">
        <v>759</v>
      </c>
      <c r="G48" s="54"/>
      <c r="H48" s="55" t="s">
        <v>776</v>
      </c>
      <c r="I48" s="67"/>
      <c r="J48" s="249"/>
    </row>
    <row r="49" spans="1:12" ht="35.25" customHeight="1" x14ac:dyDescent="0.15">
      <c r="A49" s="58" t="s">
        <v>762</v>
      </c>
      <c r="B49" s="58">
        <v>6189</v>
      </c>
      <c r="C49" s="53" t="s">
        <v>767</v>
      </c>
      <c r="D49" s="363"/>
      <c r="E49" s="249"/>
      <c r="F49" s="80" t="s">
        <v>771</v>
      </c>
      <c r="G49" s="56"/>
      <c r="H49" s="55" t="s">
        <v>777</v>
      </c>
      <c r="I49" s="67"/>
      <c r="J49" s="249"/>
    </row>
    <row r="50" spans="1:12" ht="35.25" customHeight="1" x14ac:dyDescent="0.15">
      <c r="A50" s="58" t="s">
        <v>762</v>
      </c>
      <c r="B50" s="58">
        <v>6190</v>
      </c>
      <c r="C50" s="53" t="s">
        <v>768</v>
      </c>
      <c r="D50" s="364"/>
      <c r="E50" s="250"/>
      <c r="F50" s="80" t="s">
        <v>772</v>
      </c>
      <c r="G50" s="54"/>
      <c r="H50" s="55" t="s">
        <v>778</v>
      </c>
      <c r="I50" s="67"/>
      <c r="J50" s="250"/>
    </row>
    <row r="51" spans="1:12" ht="35.25" customHeight="1" x14ac:dyDescent="0.15">
      <c r="A51" s="108"/>
      <c r="B51" s="108"/>
      <c r="C51" s="122"/>
      <c r="D51" s="156"/>
      <c r="E51" s="157"/>
      <c r="F51" s="157"/>
      <c r="G51" s="157"/>
      <c r="H51" s="157"/>
      <c r="I51" s="158"/>
      <c r="J51" s="108"/>
    </row>
    <row r="52" spans="1:12" ht="35.25" customHeight="1" x14ac:dyDescent="0.15">
      <c r="A52" s="71" t="s">
        <v>20</v>
      </c>
      <c r="B52" s="73"/>
      <c r="C52" s="73"/>
      <c r="D52" s="74"/>
      <c r="E52" s="73"/>
      <c r="F52" s="73"/>
      <c r="G52" s="73"/>
      <c r="H52" s="75"/>
      <c r="I52" s="159"/>
      <c r="J52" s="73"/>
    </row>
    <row r="53" spans="1:12" ht="35.25" customHeight="1" x14ac:dyDescent="0.15">
      <c r="A53" s="226" t="s">
        <v>2</v>
      </c>
      <c r="B53" s="226"/>
      <c r="C53" s="235" t="s">
        <v>3</v>
      </c>
      <c r="D53" s="226" t="s">
        <v>4</v>
      </c>
      <c r="E53" s="226"/>
      <c r="F53" s="226"/>
      <c r="G53" s="226"/>
      <c r="H53" s="226"/>
      <c r="I53" s="375" t="s">
        <v>1153</v>
      </c>
      <c r="J53" s="226" t="s">
        <v>8</v>
      </c>
    </row>
    <row r="54" spans="1:12" ht="35.25" customHeight="1" x14ac:dyDescent="0.15">
      <c r="A54" s="77" t="s">
        <v>0</v>
      </c>
      <c r="B54" s="77" t="s">
        <v>1</v>
      </c>
      <c r="C54" s="236"/>
      <c r="D54" s="226"/>
      <c r="E54" s="226"/>
      <c r="F54" s="226"/>
      <c r="G54" s="226"/>
      <c r="H54" s="226"/>
      <c r="I54" s="376"/>
      <c r="J54" s="226"/>
    </row>
    <row r="55" spans="1:12" ht="35.25" customHeight="1" x14ac:dyDescent="0.15">
      <c r="A55" s="58" t="s">
        <v>210</v>
      </c>
      <c r="B55" s="58">
        <v>8001</v>
      </c>
      <c r="C55" s="53" t="s">
        <v>612</v>
      </c>
      <c r="D55" s="374" t="s">
        <v>237</v>
      </c>
      <c r="E55" s="244" t="s">
        <v>24</v>
      </c>
      <c r="F55" s="228" t="s">
        <v>288</v>
      </c>
      <c r="G55" s="228"/>
      <c r="H55" s="362" t="s">
        <v>140</v>
      </c>
      <c r="I55" s="66">
        <v>1259</v>
      </c>
      <c r="J55" s="58" t="s">
        <v>9</v>
      </c>
    </row>
    <row r="56" spans="1:12" ht="35.25" customHeight="1" x14ac:dyDescent="0.15">
      <c r="A56" s="58" t="s">
        <v>210</v>
      </c>
      <c r="B56" s="58">
        <v>8002</v>
      </c>
      <c r="C56" s="53" t="s">
        <v>613</v>
      </c>
      <c r="D56" s="239"/>
      <c r="E56" s="244"/>
      <c r="F56" s="228" t="s">
        <v>289</v>
      </c>
      <c r="G56" s="228"/>
      <c r="H56" s="363"/>
      <c r="I56" s="66">
        <v>41</v>
      </c>
      <c r="J56" s="58" t="s">
        <v>10</v>
      </c>
    </row>
    <row r="57" spans="1:12" ht="35.25" customHeight="1" x14ac:dyDescent="0.15">
      <c r="A57" s="58" t="s">
        <v>210</v>
      </c>
      <c r="B57" s="58">
        <v>8011</v>
      </c>
      <c r="C57" s="53" t="s">
        <v>614</v>
      </c>
      <c r="D57" s="239"/>
      <c r="E57" s="244" t="s">
        <v>745</v>
      </c>
      <c r="F57" s="228" t="s">
        <v>290</v>
      </c>
      <c r="G57" s="228"/>
      <c r="H57" s="363"/>
      <c r="I57" s="66">
        <v>2535</v>
      </c>
      <c r="J57" s="58" t="s">
        <v>9</v>
      </c>
    </row>
    <row r="58" spans="1:12" ht="35.25" customHeight="1" x14ac:dyDescent="0.15">
      <c r="A58" s="58" t="s">
        <v>210</v>
      </c>
      <c r="B58" s="58">
        <v>8012</v>
      </c>
      <c r="C58" s="53" t="s">
        <v>615</v>
      </c>
      <c r="D58" s="240"/>
      <c r="E58" s="244"/>
      <c r="F58" s="228" t="s">
        <v>291</v>
      </c>
      <c r="G58" s="228"/>
      <c r="H58" s="364"/>
      <c r="I58" s="66">
        <v>83</v>
      </c>
      <c r="J58" s="58" t="s">
        <v>10</v>
      </c>
    </row>
    <row r="59" spans="1:12" ht="35.25" customHeight="1" x14ac:dyDescent="0.15">
      <c r="A59" s="73"/>
      <c r="B59" s="73"/>
      <c r="C59" s="73"/>
      <c r="D59" s="74"/>
      <c r="E59" s="73"/>
      <c r="F59" s="73"/>
      <c r="G59" s="73"/>
      <c r="H59" s="75"/>
      <c r="I59" s="138"/>
      <c r="J59" s="73"/>
    </row>
    <row r="60" spans="1:12" ht="35.25" customHeight="1" x14ac:dyDescent="0.15">
      <c r="A60" s="126" t="s">
        <v>21</v>
      </c>
      <c r="B60" s="73"/>
      <c r="C60" s="73"/>
      <c r="D60" s="74"/>
      <c r="E60" s="73"/>
      <c r="F60" s="73"/>
      <c r="G60" s="73"/>
      <c r="H60" s="75"/>
      <c r="I60" s="138"/>
      <c r="J60" s="73"/>
    </row>
    <row r="61" spans="1:12" ht="35.25" customHeight="1" x14ac:dyDescent="0.15">
      <c r="A61" s="226" t="s">
        <v>2</v>
      </c>
      <c r="B61" s="226"/>
      <c r="C61" s="235" t="s">
        <v>3</v>
      </c>
      <c r="D61" s="226" t="s">
        <v>4</v>
      </c>
      <c r="E61" s="226"/>
      <c r="F61" s="226"/>
      <c r="G61" s="226"/>
      <c r="H61" s="226"/>
      <c r="I61" s="375" t="s">
        <v>1153</v>
      </c>
      <c r="J61" s="226" t="s">
        <v>8</v>
      </c>
    </row>
    <row r="62" spans="1:12" ht="35.25" customHeight="1" x14ac:dyDescent="0.15">
      <c r="A62" s="77" t="s">
        <v>0</v>
      </c>
      <c r="B62" s="77" t="s">
        <v>1</v>
      </c>
      <c r="C62" s="236"/>
      <c r="D62" s="226"/>
      <c r="E62" s="226"/>
      <c r="F62" s="226"/>
      <c r="G62" s="226"/>
      <c r="H62" s="226"/>
      <c r="I62" s="376"/>
      <c r="J62" s="226"/>
    </row>
    <row r="63" spans="1:12" ht="35.25" customHeight="1" x14ac:dyDescent="0.15">
      <c r="A63" s="58" t="s">
        <v>210</v>
      </c>
      <c r="B63" s="58">
        <v>9001</v>
      </c>
      <c r="C63" s="53" t="s">
        <v>616</v>
      </c>
      <c r="D63" s="374" t="s">
        <v>237</v>
      </c>
      <c r="E63" s="244" t="s">
        <v>24</v>
      </c>
      <c r="F63" s="228" t="s">
        <v>288</v>
      </c>
      <c r="G63" s="228"/>
      <c r="H63" s="362" t="s">
        <v>141</v>
      </c>
      <c r="I63" s="66">
        <v>1259</v>
      </c>
      <c r="J63" s="58" t="s">
        <v>9</v>
      </c>
      <c r="L63" s="160"/>
    </row>
    <row r="64" spans="1:12" ht="35.25" customHeight="1" x14ac:dyDescent="0.15">
      <c r="A64" s="58" t="s">
        <v>210</v>
      </c>
      <c r="B64" s="58">
        <v>9002</v>
      </c>
      <c r="C64" s="53" t="s">
        <v>617</v>
      </c>
      <c r="D64" s="239"/>
      <c r="E64" s="244"/>
      <c r="F64" s="228" t="s">
        <v>289</v>
      </c>
      <c r="G64" s="228"/>
      <c r="H64" s="363"/>
      <c r="I64" s="66">
        <v>41</v>
      </c>
      <c r="J64" s="58" t="s">
        <v>10</v>
      </c>
      <c r="L64" s="160"/>
    </row>
    <row r="65" spans="1:12" ht="35.25" customHeight="1" x14ac:dyDescent="0.15">
      <c r="A65" s="58" t="s">
        <v>210</v>
      </c>
      <c r="B65" s="58">
        <v>9011</v>
      </c>
      <c r="C65" s="53" t="s">
        <v>618</v>
      </c>
      <c r="D65" s="239"/>
      <c r="E65" s="244" t="s">
        <v>745</v>
      </c>
      <c r="F65" s="228" t="s">
        <v>290</v>
      </c>
      <c r="G65" s="228"/>
      <c r="H65" s="363"/>
      <c r="I65" s="66">
        <v>2535</v>
      </c>
      <c r="J65" s="58" t="s">
        <v>9</v>
      </c>
      <c r="L65" s="160"/>
    </row>
    <row r="66" spans="1:12" ht="35.25" customHeight="1" x14ac:dyDescent="0.15">
      <c r="A66" s="58" t="s">
        <v>210</v>
      </c>
      <c r="B66" s="58">
        <v>9012</v>
      </c>
      <c r="C66" s="53" t="s">
        <v>619</v>
      </c>
      <c r="D66" s="240"/>
      <c r="E66" s="244"/>
      <c r="F66" s="228" t="s">
        <v>291</v>
      </c>
      <c r="G66" s="228"/>
      <c r="H66" s="364"/>
      <c r="I66" s="66">
        <v>83</v>
      </c>
      <c r="J66" s="58" t="s">
        <v>10</v>
      </c>
      <c r="L66" s="160"/>
    </row>
    <row r="67" spans="1:12" ht="24.75" customHeight="1" x14ac:dyDescent="0.15">
      <c r="A67" s="71" t="s">
        <v>621</v>
      </c>
      <c r="B67" s="73"/>
      <c r="C67" s="73"/>
      <c r="D67" s="74"/>
      <c r="E67" s="73"/>
      <c r="F67" s="73"/>
      <c r="G67" s="73"/>
      <c r="H67" s="75"/>
      <c r="I67" s="73"/>
      <c r="J67" s="73"/>
    </row>
    <row r="359" spans="6:6" x14ac:dyDescent="0.15">
      <c r="F359" s="162"/>
    </row>
    <row r="368" spans="6:6" x14ac:dyDescent="0.15">
      <c r="F368" s="162"/>
    </row>
    <row r="377" spans="6:6" x14ac:dyDescent="0.15">
      <c r="F377" s="162"/>
    </row>
    <row r="385" spans="6:6" x14ac:dyDescent="0.15">
      <c r="F385" s="162"/>
    </row>
  </sheetData>
  <mergeCells count="64">
    <mergeCell ref="J38:J50"/>
    <mergeCell ref="D38:G38"/>
    <mergeCell ref="J2:J3"/>
    <mergeCell ref="J36:J37"/>
    <mergeCell ref="D36:D37"/>
    <mergeCell ref="E37:G37"/>
    <mergeCell ref="E36:G36"/>
    <mergeCell ref="E25:G25"/>
    <mergeCell ref="E26:G26"/>
    <mergeCell ref="D8:D11"/>
    <mergeCell ref="D12:D15"/>
    <mergeCell ref="E34:G34"/>
    <mergeCell ref="D23:G23"/>
    <mergeCell ref="J21:J35"/>
    <mergeCell ref="E12:E15"/>
    <mergeCell ref="D16:E17"/>
    <mergeCell ref="J61:J62"/>
    <mergeCell ref="D63:D66"/>
    <mergeCell ref="H63:H66"/>
    <mergeCell ref="J53:J54"/>
    <mergeCell ref="E65:E66"/>
    <mergeCell ref="F65:G65"/>
    <mergeCell ref="F66:G66"/>
    <mergeCell ref="E63:E64"/>
    <mergeCell ref="F63:G63"/>
    <mergeCell ref="F64:G64"/>
    <mergeCell ref="I53:I54"/>
    <mergeCell ref="I61:I62"/>
    <mergeCell ref="A61:B61"/>
    <mergeCell ref="C61:C62"/>
    <mergeCell ref="D61:H62"/>
    <mergeCell ref="A53:B53"/>
    <mergeCell ref="C53:C54"/>
    <mergeCell ref="D53:H54"/>
    <mergeCell ref="D55:D58"/>
    <mergeCell ref="H55:H58"/>
    <mergeCell ref="E55:E56"/>
    <mergeCell ref="F55:G55"/>
    <mergeCell ref="F56:G56"/>
    <mergeCell ref="F57:G57"/>
    <mergeCell ref="F58:G58"/>
    <mergeCell ref="E57:E58"/>
    <mergeCell ref="A2:B2"/>
    <mergeCell ref="C2:C3"/>
    <mergeCell ref="D2:H3"/>
    <mergeCell ref="D4:D7"/>
    <mergeCell ref="E8:E11"/>
    <mergeCell ref="F5:G5"/>
    <mergeCell ref="F7:G7"/>
    <mergeCell ref="F16:H16"/>
    <mergeCell ref="F17:H17"/>
    <mergeCell ref="I2:I3"/>
    <mergeCell ref="D28:D33"/>
    <mergeCell ref="E30:E31"/>
    <mergeCell ref="D18:D19"/>
    <mergeCell ref="E18:E19"/>
    <mergeCell ref="E39:E44"/>
    <mergeCell ref="D39:D50"/>
    <mergeCell ref="E45:E50"/>
    <mergeCell ref="F35:G35"/>
    <mergeCell ref="D25:D26"/>
    <mergeCell ref="E32:E33"/>
    <mergeCell ref="E28:E29"/>
    <mergeCell ref="D34:D35"/>
  </mergeCells>
  <phoneticPr fontId="2"/>
  <pageMargins left="0.70866141732283472" right="0.62992125984251968" top="0.74803149606299213" bottom="0.74803149606299213" header="0.31496062992125984" footer="0.31496062992125984"/>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66FF"/>
    <pageSetUpPr fitToPage="1"/>
  </sheetPr>
  <dimension ref="A1:AO392"/>
  <sheetViews>
    <sheetView view="pageBreakPreview" topLeftCell="B190" zoomScale="55" zoomScaleNormal="25" zoomScaleSheetLayoutView="55" workbookViewId="0">
      <selection activeCell="B195" sqref="B195"/>
    </sheetView>
  </sheetViews>
  <sheetFormatPr defaultRowHeight="18.75" x14ac:dyDescent="0.15"/>
  <cols>
    <col min="1" max="2" width="17.5" style="73" customWidth="1"/>
    <col min="3" max="3" width="82.375" style="73" customWidth="1"/>
    <col min="4" max="4" width="32.875" style="72" customWidth="1"/>
    <col min="5" max="5" width="8.875" style="72" customWidth="1"/>
    <col min="6" max="6" width="45.75" style="72" customWidth="1"/>
    <col min="7" max="7" width="28" style="72" customWidth="1"/>
    <col min="8" max="8" width="56.75" style="74" customWidth="1"/>
    <col min="9" max="9" width="31.25" style="74" customWidth="1"/>
    <col min="10" max="10" width="39" style="74" customWidth="1"/>
    <col min="11" max="11" width="39" style="75" customWidth="1"/>
    <col min="12" max="12" width="16" style="136" hidden="1" customWidth="1"/>
    <col min="13" max="13" width="16" style="70" customWidth="1"/>
    <col min="14" max="14" width="17.5" style="29" customWidth="1"/>
    <col min="15" max="15" width="9" style="48"/>
    <col min="16" max="16" width="1.5" style="48" customWidth="1"/>
    <col min="17" max="17" width="9" style="48" hidden="1" customWidth="1"/>
    <col min="18" max="21" width="9" style="48"/>
    <col min="22" max="22" width="4.375" style="48" customWidth="1"/>
    <col min="23" max="41" width="9" style="48" hidden="1" customWidth="1"/>
    <col min="42" max="16384" width="9" style="48"/>
  </cols>
  <sheetData>
    <row r="1" spans="1:14" ht="31.5" customHeight="1" x14ac:dyDescent="0.15">
      <c r="A1" s="71" t="s">
        <v>160</v>
      </c>
      <c r="B1" s="72"/>
      <c r="L1" s="76"/>
      <c r="M1" s="65"/>
      <c r="N1" s="30"/>
    </row>
    <row r="2" spans="1:14" ht="31.5" customHeight="1" x14ac:dyDescent="0.15">
      <c r="A2" s="226" t="s">
        <v>2</v>
      </c>
      <c r="B2" s="226"/>
      <c r="C2" s="235" t="s">
        <v>3</v>
      </c>
      <c r="D2" s="226" t="s">
        <v>4</v>
      </c>
      <c r="E2" s="226"/>
      <c r="F2" s="226"/>
      <c r="G2" s="226"/>
      <c r="H2" s="226"/>
      <c r="I2" s="226"/>
      <c r="J2" s="226"/>
      <c r="K2" s="226"/>
      <c r="L2" s="375" t="s">
        <v>1160</v>
      </c>
      <c r="M2" s="375" t="s">
        <v>1153</v>
      </c>
      <c r="N2" s="262" t="s">
        <v>8</v>
      </c>
    </row>
    <row r="3" spans="1:14" ht="31.5" customHeight="1" x14ac:dyDescent="0.15">
      <c r="A3" s="77" t="s">
        <v>0</v>
      </c>
      <c r="B3" s="77" t="s">
        <v>1</v>
      </c>
      <c r="C3" s="236"/>
      <c r="D3" s="226"/>
      <c r="E3" s="226"/>
      <c r="F3" s="226"/>
      <c r="G3" s="226"/>
      <c r="H3" s="226"/>
      <c r="I3" s="226"/>
      <c r="J3" s="226"/>
      <c r="K3" s="226"/>
      <c r="L3" s="404"/>
      <c r="M3" s="376"/>
      <c r="N3" s="262"/>
    </row>
    <row r="4" spans="1:14" ht="31.5" customHeight="1" x14ac:dyDescent="0.15">
      <c r="A4" s="400" t="s">
        <v>161</v>
      </c>
      <c r="B4" s="401"/>
      <c r="C4" s="401"/>
      <c r="D4" s="401"/>
      <c r="E4" s="401"/>
      <c r="F4" s="402"/>
      <c r="G4" s="402"/>
      <c r="H4" s="401"/>
      <c r="I4" s="401"/>
      <c r="J4" s="401"/>
      <c r="K4" s="401"/>
      <c r="L4" s="402"/>
      <c r="M4" s="402"/>
      <c r="N4" s="403"/>
    </row>
    <row r="5" spans="1:14" s="44" customFormat="1" ht="31.5" customHeight="1" x14ac:dyDescent="0.15">
      <c r="A5" s="58" t="s">
        <v>481</v>
      </c>
      <c r="B5" s="58">
        <v>1001</v>
      </c>
      <c r="C5" s="53" t="s">
        <v>599</v>
      </c>
      <c r="D5" s="382" t="s">
        <v>834</v>
      </c>
      <c r="E5" s="382"/>
      <c r="F5" s="244" t="s">
        <v>24</v>
      </c>
      <c r="G5" s="397" t="s">
        <v>331</v>
      </c>
      <c r="H5" s="398"/>
      <c r="I5" s="398"/>
      <c r="J5" s="398"/>
      <c r="K5" s="399"/>
      <c r="L5" s="66">
        <v>1798</v>
      </c>
      <c r="M5" s="66">
        <v>1798</v>
      </c>
      <c r="N5" s="388" t="s">
        <v>9</v>
      </c>
    </row>
    <row r="6" spans="1:14" s="44" customFormat="1" ht="31.5" customHeight="1" x14ac:dyDescent="0.15">
      <c r="A6" s="58" t="s">
        <v>481</v>
      </c>
      <c r="B6" s="58">
        <v>1002</v>
      </c>
      <c r="C6" s="53" t="s">
        <v>1060</v>
      </c>
      <c r="D6" s="382"/>
      <c r="E6" s="382"/>
      <c r="F6" s="244"/>
      <c r="G6" s="382" t="s">
        <v>835</v>
      </c>
      <c r="H6" s="80" t="s">
        <v>769</v>
      </c>
      <c r="I6" s="81"/>
      <c r="J6" s="81"/>
      <c r="K6" s="55" t="s">
        <v>1061</v>
      </c>
      <c r="L6" s="66">
        <f>ROUND($L5*92/1000,0)</f>
        <v>165</v>
      </c>
      <c r="M6" s="66">
        <f>ROUND(M5*111/1000,0)</f>
        <v>200</v>
      </c>
      <c r="N6" s="389"/>
    </row>
    <row r="7" spans="1:14" s="62" customFormat="1" ht="31.5" customHeight="1" x14ac:dyDescent="0.15">
      <c r="A7" s="58" t="s">
        <v>481</v>
      </c>
      <c r="B7" s="58">
        <v>3002</v>
      </c>
      <c r="C7" s="53" t="s">
        <v>842</v>
      </c>
      <c r="D7" s="382"/>
      <c r="E7" s="382"/>
      <c r="F7" s="244"/>
      <c r="G7" s="244"/>
      <c r="H7" s="80" t="s">
        <v>780</v>
      </c>
      <c r="I7" s="81"/>
      <c r="J7" s="81"/>
      <c r="K7" s="55" t="s">
        <v>1050</v>
      </c>
      <c r="L7" s="82" t="s">
        <v>849</v>
      </c>
      <c r="M7" s="66">
        <f>ROUND(M5*120/1000,0)</f>
        <v>216</v>
      </c>
      <c r="N7" s="389"/>
    </row>
    <row r="8" spans="1:14" s="44" customFormat="1" ht="31.5" customHeight="1" x14ac:dyDescent="0.15">
      <c r="A8" s="58" t="s">
        <v>481</v>
      </c>
      <c r="B8" s="58">
        <v>1003</v>
      </c>
      <c r="C8" s="53" t="s">
        <v>839</v>
      </c>
      <c r="D8" s="382"/>
      <c r="E8" s="382"/>
      <c r="F8" s="244"/>
      <c r="G8" s="244"/>
      <c r="H8" s="80" t="s">
        <v>770</v>
      </c>
      <c r="I8" s="81"/>
      <c r="J8" s="81"/>
      <c r="K8" s="55" t="s">
        <v>1062</v>
      </c>
      <c r="L8" s="66">
        <f>ROUND($L5*90/1000,0)</f>
        <v>162</v>
      </c>
      <c r="M8" s="66">
        <f>ROUND(M5*109/1000,0)</f>
        <v>196</v>
      </c>
      <c r="N8" s="389"/>
    </row>
    <row r="9" spans="1:14" s="62" customFormat="1" ht="31.5" customHeight="1" x14ac:dyDescent="0.15">
      <c r="A9" s="58" t="s">
        <v>481</v>
      </c>
      <c r="B9" s="58">
        <v>3003</v>
      </c>
      <c r="C9" s="53" t="s">
        <v>838</v>
      </c>
      <c r="D9" s="382"/>
      <c r="E9" s="382"/>
      <c r="F9" s="244"/>
      <c r="G9" s="244"/>
      <c r="H9" s="80" t="s">
        <v>848</v>
      </c>
      <c r="I9" s="81"/>
      <c r="J9" s="81"/>
      <c r="K9" s="55" t="s">
        <v>1051</v>
      </c>
      <c r="L9" s="82" t="s">
        <v>849</v>
      </c>
      <c r="M9" s="66">
        <f>ROUND(M5*118/1000,0)</f>
        <v>212</v>
      </c>
      <c r="N9" s="389"/>
    </row>
    <row r="10" spans="1:14" s="44" customFormat="1" ht="31.5" customHeight="1" x14ac:dyDescent="0.15">
      <c r="A10" s="58" t="s">
        <v>481</v>
      </c>
      <c r="B10" s="58">
        <v>1004</v>
      </c>
      <c r="C10" s="53" t="s">
        <v>840</v>
      </c>
      <c r="D10" s="382"/>
      <c r="E10" s="382"/>
      <c r="F10" s="244"/>
      <c r="G10" s="244"/>
      <c r="H10" s="80" t="s">
        <v>771</v>
      </c>
      <c r="I10" s="81"/>
      <c r="J10" s="81"/>
      <c r="K10" s="55" t="s">
        <v>1063</v>
      </c>
      <c r="L10" s="66">
        <f>ROUND($L5*80/1000,0)</f>
        <v>144</v>
      </c>
      <c r="M10" s="66">
        <f>ROUND(M5*99/1000,0)</f>
        <v>178</v>
      </c>
      <c r="N10" s="389"/>
    </row>
    <row r="11" spans="1:14" s="44" customFormat="1" ht="31.5" customHeight="1" x14ac:dyDescent="0.15">
      <c r="A11" s="58" t="s">
        <v>481</v>
      </c>
      <c r="B11" s="58">
        <v>6000</v>
      </c>
      <c r="C11" s="53" t="s">
        <v>841</v>
      </c>
      <c r="D11" s="382"/>
      <c r="E11" s="382"/>
      <c r="F11" s="244"/>
      <c r="G11" s="244"/>
      <c r="H11" s="80" t="s">
        <v>772</v>
      </c>
      <c r="I11" s="81"/>
      <c r="J11" s="81"/>
      <c r="K11" s="55" t="s">
        <v>1064</v>
      </c>
      <c r="L11" s="66">
        <f>ROUND($L5*64/1000,0)</f>
        <v>115</v>
      </c>
      <c r="M11" s="66">
        <f>ROUND(M5*83/1000,0)</f>
        <v>149</v>
      </c>
      <c r="N11" s="389"/>
    </row>
    <row r="12" spans="1:14" s="62" customFormat="1" ht="31.5" customHeight="1" x14ac:dyDescent="0.15">
      <c r="A12" s="58" t="s">
        <v>482</v>
      </c>
      <c r="B12" s="58">
        <v>3501</v>
      </c>
      <c r="C12" s="53" t="s">
        <v>847</v>
      </c>
      <c r="D12" s="382"/>
      <c r="E12" s="382"/>
      <c r="F12" s="244"/>
      <c r="G12" s="382" t="s">
        <v>836</v>
      </c>
      <c r="H12" s="80" t="s">
        <v>769</v>
      </c>
      <c r="I12" s="81"/>
      <c r="J12" s="81"/>
      <c r="K12" s="55" t="s">
        <v>1052</v>
      </c>
      <c r="L12" s="82" t="s">
        <v>849</v>
      </c>
      <c r="M12" s="66">
        <f>ROUND(M5*117/1000,0)</f>
        <v>210</v>
      </c>
      <c r="N12" s="389"/>
    </row>
    <row r="13" spans="1:14" s="62" customFormat="1" ht="31.5" customHeight="1" x14ac:dyDescent="0.15">
      <c r="A13" s="58" t="s">
        <v>482</v>
      </c>
      <c r="B13" s="58">
        <v>3502</v>
      </c>
      <c r="C13" s="53" t="s">
        <v>843</v>
      </c>
      <c r="D13" s="382"/>
      <c r="E13" s="382"/>
      <c r="F13" s="244"/>
      <c r="G13" s="244"/>
      <c r="H13" s="80" t="s">
        <v>780</v>
      </c>
      <c r="I13" s="81"/>
      <c r="J13" s="81"/>
      <c r="K13" s="55" t="s">
        <v>1053</v>
      </c>
      <c r="L13" s="82" t="s">
        <v>849</v>
      </c>
      <c r="M13" s="66">
        <f>ROUND(M5*127/1000,0)</f>
        <v>228</v>
      </c>
      <c r="N13" s="389"/>
    </row>
    <row r="14" spans="1:14" s="62" customFormat="1" ht="31.5" customHeight="1" x14ac:dyDescent="0.15">
      <c r="A14" s="58" t="s">
        <v>482</v>
      </c>
      <c r="B14" s="58">
        <v>3503</v>
      </c>
      <c r="C14" s="53" t="s">
        <v>844</v>
      </c>
      <c r="D14" s="382"/>
      <c r="E14" s="382"/>
      <c r="F14" s="244"/>
      <c r="G14" s="244"/>
      <c r="H14" s="80" t="s">
        <v>770</v>
      </c>
      <c r="I14" s="81"/>
      <c r="J14" s="81"/>
      <c r="K14" s="55" t="s">
        <v>1054</v>
      </c>
      <c r="L14" s="82" t="s">
        <v>849</v>
      </c>
      <c r="M14" s="66">
        <f>ROUND(M5*115/1000,0)</f>
        <v>207</v>
      </c>
      <c r="N14" s="389"/>
    </row>
    <row r="15" spans="1:14" s="62" customFormat="1" ht="31.5" customHeight="1" x14ac:dyDescent="0.15">
      <c r="A15" s="58" t="s">
        <v>482</v>
      </c>
      <c r="B15" s="58">
        <v>3504</v>
      </c>
      <c r="C15" s="53" t="s">
        <v>837</v>
      </c>
      <c r="D15" s="382"/>
      <c r="E15" s="382"/>
      <c r="F15" s="244"/>
      <c r="G15" s="244"/>
      <c r="H15" s="80" t="s">
        <v>848</v>
      </c>
      <c r="I15" s="81"/>
      <c r="J15" s="81"/>
      <c r="K15" s="55" t="s">
        <v>1055</v>
      </c>
      <c r="L15" s="82" t="s">
        <v>849</v>
      </c>
      <c r="M15" s="66">
        <f>ROUND(M5*125/1000,0)</f>
        <v>225</v>
      </c>
      <c r="N15" s="389"/>
    </row>
    <row r="16" spans="1:14" s="62" customFormat="1" ht="31.5" customHeight="1" x14ac:dyDescent="0.15">
      <c r="A16" s="58" t="s">
        <v>482</v>
      </c>
      <c r="B16" s="58">
        <v>3505</v>
      </c>
      <c r="C16" s="53" t="s">
        <v>845</v>
      </c>
      <c r="D16" s="382"/>
      <c r="E16" s="382"/>
      <c r="F16" s="244"/>
      <c r="G16" s="244"/>
      <c r="H16" s="80" t="s">
        <v>771</v>
      </c>
      <c r="I16" s="81"/>
      <c r="J16" s="81"/>
      <c r="K16" s="55" t="s">
        <v>1056</v>
      </c>
      <c r="L16" s="82" t="s">
        <v>849</v>
      </c>
      <c r="M16" s="66">
        <f>ROUND(M5*105/1000,0)</f>
        <v>189</v>
      </c>
      <c r="N16" s="389"/>
    </row>
    <row r="17" spans="1:14" s="62" customFormat="1" ht="31.5" customHeight="1" x14ac:dyDescent="0.15">
      <c r="A17" s="58" t="s">
        <v>482</v>
      </c>
      <c r="B17" s="58">
        <v>3506</v>
      </c>
      <c r="C17" s="53" t="s">
        <v>846</v>
      </c>
      <c r="D17" s="382"/>
      <c r="E17" s="382"/>
      <c r="F17" s="244"/>
      <c r="G17" s="244"/>
      <c r="H17" s="80" t="s">
        <v>772</v>
      </c>
      <c r="I17" s="81"/>
      <c r="J17" s="81"/>
      <c r="K17" s="55" t="s">
        <v>1057</v>
      </c>
      <c r="L17" s="82" t="s">
        <v>849</v>
      </c>
      <c r="M17" s="66">
        <f>ROUND(M5*89/1000,0)</f>
        <v>160</v>
      </c>
      <c r="N17" s="389"/>
    </row>
    <row r="18" spans="1:14" s="44" customFormat="1" ht="31.5" customHeight="1" x14ac:dyDescent="0.15">
      <c r="A18" s="58" t="s">
        <v>481</v>
      </c>
      <c r="B18" s="58">
        <v>8211</v>
      </c>
      <c r="C18" s="83" t="s">
        <v>622</v>
      </c>
      <c r="D18" s="382"/>
      <c r="E18" s="382"/>
      <c r="F18" s="244"/>
      <c r="G18" s="84"/>
      <c r="H18" s="81" t="s">
        <v>297</v>
      </c>
      <c r="I18" s="81"/>
      <c r="J18" s="81"/>
      <c r="K18" s="55" t="s">
        <v>338</v>
      </c>
      <c r="L18" s="67">
        <f>ROUND(-$L5*1/100,0)</f>
        <v>-18</v>
      </c>
      <c r="M18" s="67">
        <f>ROUND(-$L5*1/100,0)</f>
        <v>-18</v>
      </c>
      <c r="N18" s="389"/>
    </row>
    <row r="19" spans="1:14" s="44" customFormat="1" ht="31.5" customHeight="1" x14ac:dyDescent="0.15">
      <c r="A19" s="58" t="s">
        <v>481</v>
      </c>
      <c r="B19" s="58">
        <v>9211</v>
      </c>
      <c r="C19" s="53" t="s">
        <v>623</v>
      </c>
      <c r="D19" s="382"/>
      <c r="E19" s="382"/>
      <c r="F19" s="244"/>
      <c r="G19" s="85"/>
      <c r="H19" s="81" t="s">
        <v>340</v>
      </c>
      <c r="I19" s="81"/>
      <c r="J19" s="81"/>
      <c r="K19" s="55" t="s">
        <v>338</v>
      </c>
      <c r="L19" s="67">
        <f>ROUND(-$L5*1/100,0)</f>
        <v>-18</v>
      </c>
      <c r="M19" s="67">
        <f>ROUND(-$L5*1/100,0)</f>
        <v>-18</v>
      </c>
      <c r="N19" s="389"/>
    </row>
    <row r="20" spans="1:14" s="44" customFormat="1" ht="31.5" customHeight="1" x14ac:dyDescent="0.15">
      <c r="A20" s="58" t="s">
        <v>481</v>
      </c>
      <c r="B20" s="58">
        <v>1011</v>
      </c>
      <c r="C20" s="53" t="s">
        <v>624</v>
      </c>
      <c r="D20" s="382"/>
      <c r="E20" s="382"/>
      <c r="F20" s="244"/>
      <c r="G20" s="366" t="s">
        <v>457</v>
      </c>
      <c r="H20" s="383"/>
      <c r="I20" s="383"/>
      <c r="J20" s="383"/>
      <c r="K20" s="365"/>
      <c r="L20" s="66">
        <v>1422</v>
      </c>
      <c r="M20" s="66">
        <v>1422</v>
      </c>
      <c r="N20" s="389"/>
    </row>
    <row r="21" spans="1:14" s="44" customFormat="1" ht="31.5" customHeight="1" x14ac:dyDescent="0.15">
      <c r="A21" s="58" t="s">
        <v>482</v>
      </c>
      <c r="B21" s="58">
        <v>1012</v>
      </c>
      <c r="C21" s="53" t="s">
        <v>1065</v>
      </c>
      <c r="D21" s="382"/>
      <c r="E21" s="382"/>
      <c r="F21" s="244"/>
      <c r="G21" s="382" t="s">
        <v>835</v>
      </c>
      <c r="H21" s="80" t="s">
        <v>769</v>
      </c>
      <c r="I21" s="81"/>
      <c r="J21" s="81"/>
      <c r="K21" s="55" t="s">
        <v>1061</v>
      </c>
      <c r="L21" s="66">
        <f>ROUND($L20*92/1000,0)</f>
        <v>131</v>
      </c>
      <c r="M21" s="66">
        <f>ROUND(M20*111/1000,0)</f>
        <v>158</v>
      </c>
      <c r="N21" s="389"/>
    </row>
    <row r="22" spans="1:14" s="62" customFormat="1" ht="31.5" customHeight="1" x14ac:dyDescent="0.15">
      <c r="A22" s="58" t="s">
        <v>481</v>
      </c>
      <c r="B22" s="58">
        <v>3012</v>
      </c>
      <c r="C22" s="53" t="s">
        <v>859</v>
      </c>
      <c r="D22" s="382"/>
      <c r="E22" s="382"/>
      <c r="F22" s="244"/>
      <c r="G22" s="244"/>
      <c r="H22" s="80" t="s">
        <v>780</v>
      </c>
      <c r="I22" s="81"/>
      <c r="J22" s="81"/>
      <c r="K22" s="55" t="s">
        <v>1050</v>
      </c>
      <c r="L22" s="82" t="s">
        <v>849</v>
      </c>
      <c r="M22" s="66">
        <f>ROUND(M20*120/1000,0)</f>
        <v>171</v>
      </c>
      <c r="N22" s="389"/>
    </row>
    <row r="23" spans="1:14" s="44" customFormat="1" ht="31.5" customHeight="1" x14ac:dyDescent="0.15">
      <c r="A23" s="58" t="s">
        <v>481</v>
      </c>
      <c r="B23" s="58">
        <v>1013</v>
      </c>
      <c r="C23" s="53" t="s">
        <v>1066</v>
      </c>
      <c r="D23" s="382"/>
      <c r="E23" s="382"/>
      <c r="F23" s="244"/>
      <c r="G23" s="244"/>
      <c r="H23" s="80" t="s">
        <v>770</v>
      </c>
      <c r="I23" s="81"/>
      <c r="J23" s="81"/>
      <c r="K23" s="55" t="s">
        <v>1062</v>
      </c>
      <c r="L23" s="66">
        <f>ROUND($L20*90/1000,0)</f>
        <v>128</v>
      </c>
      <c r="M23" s="66">
        <f>ROUND(M20*109/1000,0)</f>
        <v>155</v>
      </c>
      <c r="N23" s="389"/>
    </row>
    <row r="24" spans="1:14" s="62" customFormat="1" ht="31.5" customHeight="1" x14ac:dyDescent="0.15">
      <c r="A24" s="58" t="s">
        <v>481</v>
      </c>
      <c r="B24" s="58">
        <v>3013</v>
      </c>
      <c r="C24" s="53" t="s">
        <v>858</v>
      </c>
      <c r="D24" s="382"/>
      <c r="E24" s="382"/>
      <c r="F24" s="244"/>
      <c r="G24" s="244"/>
      <c r="H24" s="80" t="s">
        <v>848</v>
      </c>
      <c r="I24" s="81"/>
      <c r="J24" s="81"/>
      <c r="K24" s="55" t="s">
        <v>1051</v>
      </c>
      <c r="L24" s="82" t="s">
        <v>849</v>
      </c>
      <c r="M24" s="66">
        <f>ROUND(M20*118/1000,0)</f>
        <v>168</v>
      </c>
      <c r="N24" s="389"/>
    </row>
    <row r="25" spans="1:14" s="44" customFormat="1" ht="31.5" customHeight="1" x14ac:dyDescent="0.15">
      <c r="A25" s="58" t="s">
        <v>481</v>
      </c>
      <c r="B25" s="58">
        <v>1014</v>
      </c>
      <c r="C25" s="53" t="s">
        <v>1067</v>
      </c>
      <c r="D25" s="382"/>
      <c r="E25" s="382"/>
      <c r="F25" s="244"/>
      <c r="G25" s="244"/>
      <c r="H25" s="80" t="s">
        <v>771</v>
      </c>
      <c r="I25" s="81"/>
      <c r="J25" s="81"/>
      <c r="K25" s="55" t="s">
        <v>1063</v>
      </c>
      <c r="L25" s="66">
        <f>ROUND($L20*80/1000,0)</f>
        <v>114</v>
      </c>
      <c r="M25" s="66">
        <f>ROUND(M20*99/1000,0)</f>
        <v>141</v>
      </c>
      <c r="N25" s="389"/>
    </row>
    <row r="26" spans="1:14" s="44" customFormat="1" ht="31.5" customHeight="1" x14ac:dyDescent="0.15">
      <c r="A26" s="58" t="s">
        <v>482</v>
      </c>
      <c r="B26" s="58">
        <v>6020</v>
      </c>
      <c r="C26" s="53" t="s">
        <v>1068</v>
      </c>
      <c r="D26" s="382"/>
      <c r="E26" s="382"/>
      <c r="F26" s="244"/>
      <c r="G26" s="244"/>
      <c r="H26" s="80" t="s">
        <v>772</v>
      </c>
      <c r="I26" s="81"/>
      <c r="J26" s="81"/>
      <c r="K26" s="55" t="s">
        <v>1064</v>
      </c>
      <c r="L26" s="66">
        <f>ROUND($L20*64/1000,0)</f>
        <v>91</v>
      </c>
      <c r="M26" s="66">
        <f>ROUND(M20*83/1000,0)</f>
        <v>118</v>
      </c>
      <c r="N26" s="389"/>
    </row>
    <row r="27" spans="1:14" s="44" customFormat="1" ht="31.5" customHeight="1" x14ac:dyDescent="0.15">
      <c r="A27" s="58" t="s">
        <v>482</v>
      </c>
      <c r="B27" s="58">
        <v>3507</v>
      </c>
      <c r="C27" s="53" t="s">
        <v>857</v>
      </c>
      <c r="D27" s="382"/>
      <c r="E27" s="382"/>
      <c r="F27" s="244"/>
      <c r="G27" s="382" t="s">
        <v>836</v>
      </c>
      <c r="H27" s="80" t="s">
        <v>769</v>
      </c>
      <c r="I27" s="81"/>
      <c r="J27" s="81"/>
      <c r="K27" s="55" t="s">
        <v>1052</v>
      </c>
      <c r="L27" s="82" t="s">
        <v>849</v>
      </c>
      <c r="M27" s="66">
        <f>ROUND(M20*117/1000,0)</f>
        <v>166</v>
      </c>
      <c r="N27" s="389"/>
    </row>
    <row r="28" spans="1:14" s="44" customFormat="1" ht="31.5" customHeight="1" x14ac:dyDescent="0.15">
      <c r="A28" s="58" t="s">
        <v>482</v>
      </c>
      <c r="B28" s="58">
        <v>3508</v>
      </c>
      <c r="C28" s="53" t="s">
        <v>856</v>
      </c>
      <c r="D28" s="382"/>
      <c r="E28" s="382"/>
      <c r="F28" s="244"/>
      <c r="G28" s="244"/>
      <c r="H28" s="80" t="s">
        <v>780</v>
      </c>
      <c r="I28" s="81"/>
      <c r="J28" s="81"/>
      <c r="K28" s="55" t="s">
        <v>1053</v>
      </c>
      <c r="L28" s="82" t="s">
        <v>849</v>
      </c>
      <c r="M28" s="66">
        <f>ROUND(M20*127/1000,0)</f>
        <v>181</v>
      </c>
      <c r="N28" s="389"/>
    </row>
    <row r="29" spans="1:14" s="44" customFormat="1" ht="31.5" customHeight="1" x14ac:dyDescent="0.15">
      <c r="A29" s="58" t="s">
        <v>482</v>
      </c>
      <c r="B29" s="58">
        <v>3509</v>
      </c>
      <c r="C29" s="53" t="s">
        <v>855</v>
      </c>
      <c r="D29" s="382"/>
      <c r="E29" s="382"/>
      <c r="F29" s="244"/>
      <c r="G29" s="244"/>
      <c r="H29" s="80" t="s">
        <v>770</v>
      </c>
      <c r="I29" s="81"/>
      <c r="J29" s="81"/>
      <c r="K29" s="55" t="s">
        <v>1054</v>
      </c>
      <c r="L29" s="82" t="s">
        <v>849</v>
      </c>
      <c r="M29" s="66">
        <f>ROUND(M20*115/1000,0)</f>
        <v>164</v>
      </c>
      <c r="N29" s="389"/>
    </row>
    <row r="30" spans="1:14" s="44" customFormat="1" ht="31.5" customHeight="1" x14ac:dyDescent="0.15">
      <c r="A30" s="58" t="s">
        <v>482</v>
      </c>
      <c r="B30" s="58">
        <v>3510</v>
      </c>
      <c r="C30" s="53" t="s">
        <v>854</v>
      </c>
      <c r="D30" s="382"/>
      <c r="E30" s="382"/>
      <c r="F30" s="244"/>
      <c r="G30" s="244"/>
      <c r="H30" s="80" t="s">
        <v>848</v>
      </c>
      <c r="I30" s="81"/>
      <c r="J30" s="81"/>
      <c r="K30" s="55" t="s">
        <v>1055</v>
      </c>
      <c r="L30" s="82" t="s">
        <v>849</v>
      </c>
      <c r="M30" s="66">
        <f>ROUND(M20*125/1000,0)</f>
        <v>178</v>
      </c>
      <c r="N30" s="389"/>
    </row>
    <row r="31" spans="1:14" s="44" customFormat="1" ht="31.5" customHeight="1" x14ac:dyDescent="0.15">
      <c r="A31" s="58" t="s">
        <v>482</v>
      </c>
      <c r="B31" s="58">
        <v>3511</v>
      </c>
      <c r="C31" s="53" t="s">
        <v>853</v>
      </c>
      <c r="D31" s="382"/>
      <c r="E31" s="382"/>
      <c r="F31" s="244"/>
      <c r="G31" s="244"/>
      <c r="H31" s="80" t="s">
        <v>771</v>
      </c>
      <c r="I31" s="81"/>
      <c r="J31" s="81"/>
      <c r="K31" s="55" t="s">
        <v>1056</v>
      </c>
      <c r="L31" s="82" t="s">
        <v>849</v>
      </c>
      <c r="M31" s="66">
        <f>ROUND(M20*105/1000,0)</f>
        <v>149</v>
      </c>
      <c r="N31" s="389"/>
    </row>
    <row r="32" spans="1:14" s="44" customFormat="1" ht="31.5" customHeight="1" x14ac:dyDescent="0.15">
      <c r="A32" s="58" t="s">
        <v>482</v>
      </c>
      <c r="B32" s="58">
        <v>3512</v>
      </c>
      <c r="C32" s="53" t="s">
        <v>852</v>
      </c>
      <c r="D32" s="382"/>
      <c r="E32" s="382"/>
      <c r="F32" s="244"/>
      <c r="G32" s="244"/>
      <c r="H32" s="80" t="s">
        <v>772</v>
      </c>
      <c r="I32" s="81"/>
      <c r="J32" s="81"/>
      <c r="K32" s="55" t="s">
        <v>1057</v>
      </c>
      <c r="L32" s="82" t="s">
        <v>849</v>
      </c>
      <c r="M32" s="66">
        <f>ROUND(M20*89/1000,0)</f>
        <v>127</v>
      </c>
      <c r="N32" s="389"/>
    </row>
    <row r="33" spans="1:14" s="44" customFormat="1" ht="31.5" customHeight="1" x14ac:dyDescent="0.15">
      <c r="A33" s="58" t="s">
        <v>481</v>
      </c>
      <c r="B33" s="58">
        <v>8311</v>
      </c>
      <c r="C33" s="83" t="s">
        <v>625</v>
      </c>
      <c r="D33" s="382"/>
      <c r="E33" s="382"/>
      <c r="F33" s="244"/>
      <c r="G33" s="84"/>
      <c r="H33" s="87" t="s">
        <v>471</v>
      </c>
      <c r="I33" s="81"/>
      <c r="J33" s="81"/>
      <c r="K33" s="55" t="s">
        <v>337</v>
      </c>
      <c r="L33" s="67">
        <f>ROUND(-$L20*1/100,0)</f>
        <v>-14</v>
      </c>
      <c r="M33" s="67">
        <f>ROUND(-$L20*1/100,0)</f>
        <v>-14</v>
      </c>
      <c r="N33" s="389"/>
    </row>
    <row r="34" spans="1:14" s="44" customFormat="1" ht="31.5" customHeight="1" x14ac:dyDescent="0.15">
      <c r="A34" s="58" t="s">
        <v>481</v>
      </c>
      <c r="B34" s="58">
        <v>9311</v>
      </c>
      <c r="C34" s="53" t="s">
        <v>626</v>
      </c>
      <c r="D34" s="382"/>
      <c r="E34" s="382"/>
      <c r="F34" s="244"/>
      <c r="G34" s="88"/>
      <c r="H34" s="87" t="s">
        <v>339</v>
      </c>
      <c r="I34" s="81"/>
      <c r="J34" s="81"/>
      <c r="K34" s="55" t="s">
        <v>337</v>
      </c>
      <c r="L34" s="67">
        <f>ROUND(-$L20*1/100,0)</f>
        <v>-14</v>
      </c>
      <c r="M34" s="67">
        <f>ROUND(-$L20*1/100,0)</f>
        <v>-14</v>
      </c>
      <c r="N34" s="390"/>
    </row>
    <row r="35" spans="1:14" s="44" customFormat="1" ht="31.5" customHeight="1" x14ac:dyDescent="0.15">
      <c r="A35" s="58" t="s">
        <v>481</v>
      </c>
      <c r="B35" s="58">
        <v>1021</v>
      </c>
      <c r="C35" s="53" t="s">
        <v>627</v>
      </c>
      <c r="D35" s="382"/>
      <c r="E35" s="382"/>
      <c r="F35" s="382" t="s">
        <v>330</v>
      </c>
      <c r="G35" s="366" t="s">
        <v>289</v>
      </c>
      <c r="H35" s="383"/>
      <c r="I35" s="383"/>
      <c r="J35" s="383"/>
      <c r="K35" s="365"/>
      <c r="L35" s="66">
        <v>59</v>
      </c>
      <c r="M35" s="66">
        <v>59</v>
      </c>
      <c r="N35" s="263" t="s">
        <v>10</v>
      </c>
    </row>
    <row r="36" spans="1:14" s="44" customFormat="1" ht="31.5" customHeight="1" x14ac:dyDescent="0.15">
      <c r="A36" s="58" t="s">
        <v>482</v>
      </c>
      <c r="B36" s="58">
        <v>1022</v>
      </c>
      <c r="C36" s="53" t="s">
        <v>1069</v>
      </c>
      <c r="D36" s="382"/>
      <c r="E36" s="382"/>
      <c r="F36" s="382"/>
      <c r="G36" s="382" t="s">
        <v>835</v>
      </c>
      <c r="H36" s="80" t="s">
        <v>769</v>
      </c>
      <c r="I36" s="81"/>
      <c r="J36" s="81"/>
      <c r="K36" s="55" t="s">
        <v>1061</v>
      </c>
      <c r="L36" s="66">
        <f>ROUND($L35*92/1000,0)</f>
        <v>5</v>
      </c>
      <c r="M36" s="66">
        <f>ROUND(M35*111/1000,0)</f>
        <v>7</v>
      </c>
      <c r="N36" s="263"/>
    </row>
    <row r="37" spans="1:14" s="44" customFormat="1" ht="31.5" customHeight="1" x14ac:dyDescent="0.15">
      <c r="A37" s="58" t="s">
        <v>482</v>
      </c>
      <c r="B37" s="58">
        <v>3022</v>
      </c>
      <c r="C37" s="53" t="s">
        <v>850</v>
      </c>
      <c r="D37" s="382"/>
      <c r="E37" s="382"/>
      <c r="F37" s="382"/>
      <c r="G37" s="244"/>
      <c r="H37" s="80" t="s">
        <v>780</v>
      </c>
      <c r="I37" s="81"/>
      <c r="J37" s="81"/>
      <c r="K37" s="55" t="s">
        <v>1050</v>
      </c>
      <c r="L37" s="82" t="s">
        <v>849</v>
      </c>
      <c r="M37" s="66">
        <f>ROUND(M35*120/1000,0)</f>
        <v>7</v>
      </c>
      <c r="N37" s="263"/>
    </row>
    <row r="38" spans="1:14" s="44" customFormat="1" ht="31.5" customHeight="1" x14ac:dyDescent="0.15">
      <c r="A38" s="58" t="s">
        <v>482</v>
      </c>
      <c r="B38" s="58">
        <v>1023</v>
      </c>
      <c r="C38" s="53" t="s">
        <v>1070</v>
      </c>
      <c r="D38" s="382"/>
      <c r="E38" s="382"/>
      <c r="F38" s="382"/>
      <c r="G38" s="244"/>
      <c r="H38" s="80" t="s">
        <v>770</v>
      </c>
      <c r="I38" s="81"/>
      <c r="J38" s="81"/>
      <c r="K38" s="55" t="s">
        <v>1062</v>
      </c>
      <c r="L38" s="66">
        <f>ROUND($L35*90/1000,0)</f>
        <v>5</v>
      </c>
      <c r="M38" s="66">
        <f>ROUND(M35*109/1000,0)</f>
        <v>6</v>
      </c>
      <c r="N38" s="263"/>
    </row>
    <row r="39" spans="1:14" s="44" customFormat="1" ht="31.5" customHeight="1" x14ac:dyDescent="0.15">
      <c r="A39" s="58" t="s">
        <v>482</v>
      </c>
      <c r="B39" s="58">
        <v>3023</v>
      </c>
      <c r="C39" s="53" t="s">
        <v>860</v>
      </c>
      <c r="D39" s="382"/>
      <c r="E39" s="382"/>
      <c r="F39" s="382"/>
      <c r="G39" s="244"/>
      <c r="H39" s="80" t="s">
        <v>848</v>
      </c>
      <c r="I39" s="81"/>
      <c r="J39" s="81"/>
      <c r="K39" s="55" t="s">
        <v>1051</v>
      </c>
      <c r="L39" s="82" t="s">
        <v>849</v>
      </c>
      <c r="M39" s="66">
        <f>ROUND(M35*118/1000,0)</f>
        <v>7</v>
      </c>
      <c r="N39" s="263"/>
    </row>
    <row r="40" spans="1:14" s="44" customFormat="1" ht="31.5" customHeight="1" x14ac:dyDescent="0.15">
      <c r="A40" s="58" t="s">
        <v>482</v>
      </c>
      <c r="B40" s="58">
        <v>1024</v>
      </c>
      <c r="C40" s="53" t="s">
        <v>1071</v>
      </c>
      <c r="D40" s="382"/>
      <c r="E40" s="382"/>
      <c r="F40" s="382"/>
      <c r="G40" s="244"/>
      <c r="H40" s="80" t="s">
        <v>771</v>
      </c>
      <c r="I40" s="81"/>
      <c r="J40" s="81"/>
      <c r="K40" s="55" t="s">
        <v>1063</v>
      </c>
      <c r="L40" s="66">
        <f>ROUND($L35*80/1000,0)</f>
        <v>5</v>
      </c>
      <c r="M40" s="66">
        <f>ROUND(M35*99/1000,0)</f>
        <v>6</v>
      </c>
      <c r="N40" s="263"/>
    </row>
    <row r="41" spans="1:14" s="44" customFormat="1" ht="31.5" customHeight="1" x14ac:dyDescent="0.15">
      <c r="A41" s="58" t="s">
        <v>482</v>
      </c>
      <c r="B41" s="58">
        <v>6040</v>
      </c>
      <c r="C41" s="53" t="s">
        <v>1072</v>
      </c>
      <c r="D41" s="382"/>
      <c r="E41" s="382"/>
      <c r="F41" s="382"/>
      <c r="G41" s="244"/>
      <c r="H41" s="80" t="s">
        <v>772</v>
      </c>
      <c r="I41" s="81"/>
      <c r="J41" s="81"/>
      <c r="K41" s="55" t="s">
        <v>1064</v>
      </c>
      <c r="L41" s="66">
        <f>ROUND($L35*64/1000,0)</f>
        <v>4</v>
      </c>
      <c r="M41" s="66">
        <f>ROUND(M35*83/1000,0)</f>
        <v>5</v>
      </c>
      <c r="N41" s="263"/>
    </row>
    <row r="42" spans="1:14" s="62" customFormat="1" ht="31.5" customHeight="1" x14ac:dyDescent="0.15">
      <c r="A42" s="58" t="s">
        <v>482</v>
      </c>
      <c r="B42" s="58">
        <v>3513</v>
      </c>
      <c r="C42" s="53" t="s">
        <v>851</v>
      </c>
      <c r="D42" s="382"/>
      <c r="E42" s="382"/>
      <c r="F42" s="382"/>
      <c r="G42" s="382" t="s">
        <v>836</v>
      </c>
      <c r="H42" s="80" t="s">
        <v>769</v>
      </c>
      <c r="I42" s="81"/>
      <c r="J42" s="81"/>
      <c r="K42" s="55" t="s">
        <v>1052</v>
      </c>
      <c r="L42" s="82" t="s">
        <v>849</v>
      </c>
      <c r="M42" s="66">
        <f>ROUND(M35*117/1000,0)</f>
        <v>7</v>
      </c>
      <c r="N42" s="263"/>
    </row>
    <row r="43" spans="1:14" s="62" customFormat="1" ht="31.5" customHeight="1" x14ac:dyDescent="0.15">
      <c r="A43" s="58" t="s">
        <v>482</v>
      </c>
      <c r="B43" s="58">
        <v>3514</v>
      </c>
      <c r="C43" s="53" t="s">
        <v>861</v>
      </c>
      <c r="D43" s="382"/>
      <c r="E43" s="382"/>
      <c r="F43" s="382"/>
      <c r="G43" s="244"/>
      <c r="H43" s="80" t="s">
        <v>780</v>
      </c>
      <c r="I43" s="81"/>
      <c r="J43" s="81"/>
      <c r="K43" s="55" t="s">
        <v>1053</v>
      </c>
      <c r="L43" s="82" t="s">
        <v>849</v>
      </c>
      <c r="M43" s="66">
        <f>ROUND(M35*127/1000,0)</f>
        <v>7</v>
      </c>
      <c r="N43" s="263"/>
    </row>
    <row r="44" spans="1:14" s="62" customFormat="1" ht="31.5" customHeight="1" x14ac:dyDescent="0.15">
      <c r="A44" s="58" t="s">
        <v>482</v>
      </c>
      <c r="B44" s="58">
        <v>3515</v>
      </c>
      <c r="C44" s="53" t="s">
        <v>865</v>
      </c>
      <c r="D44" s="382"/>
      <c r="E44" s="382"/>
      <c r="F44" s="382"/>
      <c r="G44" s="244"/>
      <c r="H44" s="80" t="s">
        <v>770</v>
      </c>
      <c r="I44" s="81"/>
      <c r="J44" s="81"/>
      <c r="K44" s="55" t="s">
        <v>1054</v>
      </c>
      <c r="L44" s="82" t="s">
        <v>849</v>
      </c>
      <c r="M44" s="66">
        <f>ROUND(M35*115/1000,0)</f>
        <v>7</v>
      </c>
      <c r="N44" s="263"/>
    </row>
    <row r="45" spans="1:14" s="62" customFormat="1" ht="31.5" customHeight="1" x14ac:dyDescent="0.15">
      <c r="A45" s="58" t="s">
        <v>482</v>
      </c>
      <c r="B45" s="58">
        <v>3516</v>
      </c>
      <c r="C45" s="53" t="s">
        <v>862</v>
      </c>
      <c r="D45" s="382"/>
      <c r="E45" s="382"/>
      <c r="F45" s="382"/>
      <c r="G45" s="244"/>
      <c r="H45" s="80" t="s">
        <v>848</v>
      </c>
      <c r="I45" s="81"/>
      <c r="J45" s="81"/>
      <c r="K45" s="55" t="s">
        <v>1055</v>
      </c>
      <c r="L45" s="82" t="s">
        <v>849</v>
      </c>
      <c r="M45" s="66">
        <f>ROUND(M35*125/1000,0)</f>
        <v>7</v>
      </c>
      <c r="N45" s="263"/>
    </row>
    <row r="46" spans="1:14" s="62" customFormat="1" ht="31.5" customHeight="1" x14ac:dyDescent="0.15">
      <c r="A46" s="58" t="s">
        <v>482</v>
      </c>
      <c r="B46" s="58">
        <v>3517</v>
      </c>
      <c r="C46" s="53" t="s">
        <v>863</v>
      </c>
      <c r="D46" s="382"/>
      <c r="E46" s="382"/>
      <c r="F46" s="382"/>
      <c r="G46" s="244"/>
      <c r="H46" s="80" t="s">
        <v>771</v>
      </c>
      <c r="I46" s="81"/>
      <c r="J46" s="81"/>
      <c r="K46" s="55" t="s">
        <v>1056</v>
      </c>
      <c r="L46" s="82" t="s">
        <v>849</v>
      </c>
      <c r="M46" s="66">
        <f>ROUND(M35*105/1000,0)</f>
        <v>6</v>
      </c>
      <c r="N46" s="263"/>
    </row>
    <row r="47" spans="1:14" s="62" customFormat="1" ht="31.5" customHeight="1" x14ac:dyDescent="0.15">
      <c r="A47" s="58" t="s">
        <v>482</v>
      </c>
      <c r="B47" s="58">
        <v>3518</v>
      </c>
      <c r="C47" s="53" t="s">
        <v>864</v>
      </c>
      <c r="D47" s="382"/>
      <c r="E47" s="382"/>
      <c r="F47" s="382"/>
      <c r="G47" s="244"/>
      <c r="H47" s="80" t="s">
        <v>772</v>
      </c>
      <c r="I47" s="81"/>
      <c r="J47" s="81"/>
      <c r="K47" s="55" t="s">
        <v>1057</v>
      </c>
      <c r="L47" s="82" t="s">
        <v>849</v>
      </c>
      <c r="M47" s="66">
        <f>ROUND(M35*89/1000,0)</f>
        <v>5</v>
      </c>
      <c r="N47" s="263"/>
    </row>
    <row r="48" spans="1:14" s="44" customFormat="1" ht="31.5" customHeight="1" x14ac:dyDescent="0.15">
      <c r="A48" s="58" t="s">
        <v>482</v>
      </c>
      <c r="B48" s="58">
        <v>8212</v>
      </c>
      <c r="C48" s="83" t="s">
        <v>628</v>
      </c>
      <c r="D48" s="382"/>
      <c r="E48" s="382"/>
      <c r="F48" s="382"/>
      <c r="G48" s="89"/>
      <c r="H48" s="90" t="s">
        <v>471</v>
      </c>
      <c r="I48" s="91"/>
      <c r="J48" s="91"/>
      <c r="K48" s="92" t="s">
        <v>337</v>
      </c>
      <c r="L48" s="67">
        <f>ROUND(-$L35*1/100,0)</f>
        <v>-1</v>
      </c>
      <c r="M48" s="67">
        <f>ROUND(-$L35*1/100,0)</f>
        <v>-1</v>
      </c>
      <c r="N48" s="263"/>
    </row>
    <row r="49" spans="1:14" s="44" customFormat="1" ht="31.5" customHeight="1" x14ac:dyDescent="0.15">
      <c r="A49" s="58" t="s">
        <v>482</v>
      </c>
      <c r="B49" s="58">
        <v>9212</v>
      </c>
      <c r="C49" s="53" t="s">
        <v>629</v>
      </c>
      <c r="D49" s="382"/>
      <c r="E49" s="382"/>
      <c r="F49" s="382"/>
      <c r="G49" s="93"/>
      <c r="H49" s="87" t="s">
        <v>339</v>
      </c>
      <c r="I49" s="81"/>
      <c r="J49" s="81"/>
      <c r="K49" s="55" t="s">
        <v>337</v>
      </c>
      <c r="L49" s="67">
        <f>ROUND(-$L35*1/100,0)</f>
        <v>-1</v>
      </c>
      <c r="M49" s="67">
        <f>ROUND(-$L35*1/100,0)</f>
        <v>-1</v>
      </c>
      <c r="N49" s="263"/>
    </row>
    <row r="50" spans="1:14" s="44" customFormat="1" ht="31.5" customHeight="1" x14ac:dyDescent="0.15">
      <c r="A50" s="58" t="s">
        <v>482</v>
      </c>
      <c r="B50" s="58">
        <v>1031</v>
      </c>
      <c r="C50" s="53" t="s">
        <v>630</v>
      </c>
      <c r="D50" s="382" t="s">
        <v>877</v>
      </c>
      <c r="E50" s="382"/>
      <c r="F50" s="382" t="s">
        <v>879</v>
      </c>
      <c r="G50" s="244" t="s">
        <v>458</v>
      </c>
      <c r="H50" s="244"/>
      <c r="I50" s="244"/>
      <c r="J50" s="244"/>
      <c r="K50" s="244"/>
      <c r="L50" s="66">
        <v>47</v>
      </c>
      <c r="M50" s="66">
        <v>47</v>
      </c>
      <c r="N50" s="388" t="s">
        <v>1045</v>
      </c>
    </row>
    <row r="51" spans="1:14" s="44" customFormat="1" ht="31.5" customHeight="1" x14ac:dyDescent="0.15">
      <c r="A51" s="58" t="s">
        <v>482</v>
      </c>
      <c r="B51" s="58">
        <v>1032</v>
      </c>
      <c r="C51" s="53" t="s">
        <v>1073</v>
      </c>
      <c r="D51" s="382"/>
      <c r="E51" s="382"/>
      <c r="F51" s="382"/>
      <c r="G51" s="382" t="s">
        <v>835</v>
      </c>
      <c r="H51" s="80" t="s">
        <v>769</v>
      </c>
      <c r="I51" s="81"/>
      <c r="J51" s="81"/>
      <c r="K51" s="55" t="s">
        <v>1061</v>
      </c>
      <c r="L51" s="66">
        <f>ROUND($L50*92/1000,0)</f>
        <v>4</v>
      </c>
      <c r="M51" s="66">
        <f>ROUND(M50*111/1000,0)</f>
        <v>5</v>
      </c>
      <c r="N51" s="389"/>
    </row>
    <row r="52" spans="1:14" s="44" customFormat="1" ht="31.5" customHeight="1" x14ac:dyDescent="0.15">
      <c r="A52" s="58" t="s">
        <v>482</v>
      </c>
      <c r="B52" s="58">
        <v>3032</v>
      </c>
      <c r="C52" s="53" t="s">
        <v>866</v>
      </c>
      <c r="D52" s="382"/>
      <c r="E52" s="382"/>
      <c r="F52" s="382"/>
      <c r="G52" s="244"/>
      <c r="H52" s="80" t="s">
        <v>780</v>
      </c>
      <c r="I52" s="81"/>
      <c r="J52" s="81"/>
      <c r="K52" s="55" t="s">
        <v>1050</v>
      </c>
      <c r="L52" s="82" t="s">
        <v>849</v>
      </c>
      <c r="M52" s="66">
        <f>ROUND(M50*120/1000,0)</f>
        <v>6</v>
      </c>
      <c r="N52" s="389"/>
    </row>
    <row r="53" spans="1:14" s="44" customFormat="1" ht="31.5" customHeight="1" x14ac:dyDescent="0.15">
      <c r="A53" s="58" t="s">
        <v>482</v>
      </c>
      <c r="B53" s="58">
        <v>1033</v>
      </c>
      <c r="C53" s="53" t="s">
        <v>1074</v>
      </c>
      <c r="D53" s="382"/>
      <c r="E53" s="382"/>
      <c r="F53" s="382"/>
      <c r="G53" s="244"/>
      <c r="H53" s="80" t="s">
        <v>770</v>
      </c>
      <c r="I53" s="81"/>
      <c r="J53" s="81"/>
      <c r="K53" s="55" t="s">
        <v>1062</v>
      </c>
      <c r="L53" s="66">
        <f>ROUND($L50*90/1000,0)</f>
        <v>4</v>
      </c>
      <c r="M53" s="66">
        <f>ROUND(M50*109/1000,0)</f>
        <v>5</v>
      </c>
      <c r="N53" s="389"/>
    </row>
    <row r="54" spans="1:14" s="44" customFormat="1" ht="31.5" customHeight="1" x14ac:dyDescent="0.15">
      <c r="A54" s="58" t="s">
        <v>482</v>
      </c>
      <c r="B54" s="58">
        <v>3033</v>
      </c>
      <c r="C54" s="53" t="s">
        <v>867</v>
      </c>
      <c r="D54" s="382"/>
      <c r="E54" s="382"/>
      <c r="F54" s="382"/>
      <c r="G54" s="244"/>
      <c r="H54" s="80" t="s">
        <v>848</v>
      </c>
      <c r="I54" s="81"/>
      <c r="J54" s="81"/>
      <c r="K54" s="55" t="s">
        <v>1051</v>
      </c>
      <c r="L54" s="82" t="s">
        <v>849</v>
      </c>
      <c r="M54" s="66">
        <f>ROUND(M50*118/1000,0)</f>
        <v>6</v>
      </c>
      <c r="N54" s="389"/>
    </row>
    <row r="55" spans="1:14" s="44" customFormat="1" ht="31.5" customHeight="1" x14ac:dyDescent="0.15">
      <c r="A55" s="58" t="s">
        <v>482</v>
      </c>
      <c r="B55" s="58">
        <v>1034</v>
      </c>
      <c r="C55" s="53" t="s">
        <v>1075</v>
      </c>
      <c r="D55" s="382"/>
      <c r="E55" s="382"/>
      <c r="F55" s="382"/>
      <c r="G55" s="244"/>
      <c r="H55" s="80" t="s">
        <v>771</v>
      </c>
      <c r="I55" s="81"/>
      <c r="J55" s="81"/>
      <c r="K55" s="55" t="s">
        <v>1063</v>
      </c>
      <c r="L55" s="66">
        <f>ROUND($L50*80/1000,0)</f>
        <v>4</v>
      </c>
      <c r="M55" s="66">
        <f>ROUND(M50*99/1000,0)</f>
        <v>5</v>
      </c>
      <c r="N55" s="389"/>
    </row>
    <row r="56" spans="1:14" s="44" customFormat="1" ht="31.5" customHeight="1" x14ac:dyDescent="0.15">
      <c r="A56" s="58" t="s">
        <v>482</v>
      </c>
      <c r="B56" s="58">
        <v>6060</v>
      </c>
      <c r="C56" s="53" t="s">
        <v>1076</v>
      </c>
      <c r="D56" s="382"/>
      <c r="E56" s="382"/>
      <c r="F56" s="382"/>
      <c r="G56" s="244"/>
      <c r="H56" s="80" t="s">
        <v>772</v>
      </c>
      <c r="I56" s="81"/>
      <c r="J56" s="81"/>
      <c r="K56" s="55" t="s">
        <v>1064</v>
      </c>
      <c r="L56" s="66">
        <f>ROUND($L50*64/1000,0)</f>
        <v>3</v>
      </c>
      <c r="M56" s="66">
        <f>ROUND(M50*83/1000,0)</f>
        <v>4</v>
      </c>
      <c r="N56" s="389"/>
    </row>
    <row r="57" spans="1:14" s="44" customFormat="1" ht="31.5" customHeight="1" x14ac:dyDescent="0.15">
      <c r="A57" s="58" t="s">
        <v>482</v>
      </c>
      <c r="B57" s="58">
        <v>3519</v>
      </c>
      <c r="C57" s="53" t="s">
        <v>872</v>
      </c>
      <c r="D57" s="382"/>
      <c r="E57" s="382"/>
      <c r="F57" s="382"/>
      <c r="G57" s="382" t="s">
        <v>836</v>
      </c>
      <c r="H57" s="80" t="s">
        <v>769</v>
      </c>
      <c r="I57" s="81"/>
      <c r="J57" s="81"/>
      <c r="K57" s="55" t="s">
        <v>1052</v>
      </c>
      <c r="L57" s="82" t="s">
        <v>849</v>
      </c>
      <c r="M57" s="66">
        <f>ROUND(M50*117/1000,0)</f>
        <v>5</v>
      </c>
      <c r="N57" s="389"/>
    </row>
    <row r="58" spans="1:14" s="44" customFormat="1" ht="31.5" customHeight="1" x14ac:dyDescent="0.15">
      <c r="A58" s="58" t="s">
        <v>482</v>
      </c>
      <c r="B58" s="58">
        <v>3520</v>
      </c>
      <c r="C58" s="53" t="s">
        <v>868</v>
      </c>
      <c r="D58" s="382"/>
      <c r="E58" s="382"/>
      <c r="F58" s="382"/>
      <c r="G58" s="244"/>
      <c r="H58" s="80" t="s">
        <v>780</v>
      </c>
      <c r="I58" s="81"/>
      <c r="J58" s="81"/>
      <c r="K58" s="55" t="s">
        <v>1053</v>
      </c>
      <c r="L58" s="82" t="s">
        <v>849</v>
      </c>
      <c r="M58" s="66">
        <f>ROUND(M50*127/1000,0)</f>
        <v>6</v>
      </c>
      <c r="N58" s="389"/>
    </row>
    <row r="59" spans="1:14" s="44" customFormat="1" ht="31.5" customHeight="1" x14ac:dyDescent="0.15">
      <c r="A59" s="58" t="s">
        <v>482</v>
      </c>
      <c r="B59" s="58">
        <v>3521</v>
      </c>
      <c r="C59" s="53" t="s">
        <v>873</v>
      </c>
      <c r="D59" s="382"/>
      <c r="E59" s="382"/>
      <c r="F59" s="382"/>
      <c r="G59" s="244"/>
      <c r="H59" s="80" t="s">
        <v>770</v>
      </c>
      <c r="I59" s="81"/>
      <c r="J59" s="81"/>
      <c r="K59" s="55" t="s">
        <v>1054</v>
      </c>
      <c r="L59" s="82" t="s">
        <v>849</v>
      </c>
      <c r="M59" s="66">
        <f>ROUND(M50*115/1000,0)</f>
        <v>5</v>
      </c>
      <c r="N59" s="389"/>
    </row>
    <row r="60" spans="1:14" s="44" customFormat="1" ht="31.5" customHeight="1" x14ac:dyDescent="0.15">
      <c r="A60" s="58" t="s">
        <v>482</v>
      </c>
      <c r="B60" s="58">
        <v>3522</v>
      </c>
      <c r="C60" s="53" t="s">
        <v>869</v>
      </c>
      <c r="D60" s="382"/>
      <c r="E60" s="382"/>
      <c r="F60" s="382"/>
      <c r="G60" s="244"/>
      <c r="H60" s="80" t="s">
        <v>848</v>
      </c>
      <c r="I60" s="81"/>
      <c r="J60" s="81"/>
      <c r="K60" s="55" t="s">
        <v>1055</v>
      </c>
      <c r="L60" s="82" t="s">
        <v>849</v>
      </c>
      <c r="M60" s="66">
        <f>ROUND(M50*125/1000,0)</f>
        <v>6</v>
      </c>
      <c r="N60" s="389"/>
    </row>
    <row r="61" spans="1:14" s="44" customFormat="1" ht="31.5" customHeight="1" x14ac:dyDescent="0.15">
      <c r="A61" s="58" t="s">
        <v>482</v>
      </c>
      <c r="B61" s="58">
        <v>3523</v>
      </c>
      <c r="C61" s="53" t="s">
        <v>870</v>
      </c>
      <c r="D61" s="382"/>
      <c r="E61" s="382"/>
      <c r="F61" s="382"/>
      <c r="G61" s="244"/>
      <c r="H61" s="80" t="s">
        <v>771</v>
      </c>
      <c r="I61" s="81"/>
      <c r="J61" s="81"/>
      <c r="K61" s="55" t="s">
        <v>1056</v>
      </c>
      <c r="L61" s="82" t="s">
        <v>849</v>
      </c>
      <c r="M61" s="66">
        <f>ROUND(M50*105/1000,0)</f>
        <v>5</v>
      </c>
      <c r="N61" s="389"/>
    </row>
    <row r="62" spans="1:14" s="44" customFormat="1" ht="31.5" customHeight="1" x14ac:dyDescent="0.15">
      <c r="A62" s="58" t="s">
        <v>482</v>
      </c>
      <c r="B62" s="58">
        <v>3524</v>
      </c>
      <c r="C62" s="53" t="s">
        <v>871</v>
      </c>
      <c r="D62" s="382"/>
      <c r="E62" s="382"/>
      <c r="F62" s="382"/>
      <c r="G62" s="244"/>
      <c r="H62" s="80" t="s">
        <v>772</v>
      </c>
      <c r="I62" s="81"/>
      <c r="J62" s="81"/>
      <c r="K62" s="55" t="s">
        <v>1057</v>
      </c>
      <c r="L62" s="82" t="s">
        <v>849</v>
      </c>
      <c r="M62" s="66">
        <f>ROUND(M50*89/1000,0)</f>
        <v>4</v>
      </c>
      <c r="N62" s="389"/>
    </row>
    <row r="63" spans="1:14" s="44" customFormat="1" ht="31.5" customHeight="1" x14ac:dyDescent="0.15">
      <c r="A63" s="58" t="s">
        <v>482</v>
      </c>
      <c r="B63" s="58">
        <v>8312</v>
      </c>
      <c r="C63" s="53" t="s">
        <v>631</v>
      </c>
      <c r="D63" s="382"/>
      <c r="E63" s="382"/>
      <c r="F63" s="382"/>
      <c r="G63" s="94"/>
      <c r="H63" s="87" t="s">
        <v>471</v>
      </c>
      <c r="I63" s="81"/>
      <c r="J63" s="81"/>
      <c r="K63" s="55" t="s">
        <v>337</v>
      </c>
      <c r="L63" s="67">
        <v>-1</v>
      </c>
      <c r="M63" s="67">
        <v>-1</v>
      </c>
      <c r="N63" s="389"/>
    </row>
    <row r="64" spans="1:14" s="44" customFormat="1" ht="31.5" customHeight="1" x14ac:dyDescent="0.15">
      <c r="A64" s="58" t="s">
        <v>482</v>
      </c>
      <c r="B64" s="58">
        <v>9312</v>
      </c>
      <c r="C64" s="53" t="s">
        <v>632</v>
      </c>
      <c r="D64" s="382"/>
      <c r="E64" s="382"/>
      <c r="F64" s="382"/>
      <c r="G64" s="93"/>
      <c r="H64" s="87" t="s">
        <v>339</v>
      </c>
      <c r="I64" s="81"/>
      <c r="J64" s="81"/>
      <c r="K64" s="55" t="s">
        <v>337</v>
      </c>
      <c r="L64" s="67">
        <v>-1</v>
      </c>
      <c r="M64" s="67">
        <v>-1</v>
      </c>
      <c r="N64" s="390"/>
    </row>
    <row r="65" spans="1:14" s="44" customFormat="1" ht="31.5" customHeight="1" x14ac:dyDescent="0.15">
      <c r="A65" s="58" t="s">
        <v>482</v>
      </c>
      <c r="B65" s="58">
        <v>1041</v>
      </c>
      <c r="C65" s="53" t="s">
        <v>601</v>
      </c>
      <c r="D65" s="382"/>
      <c r="E65" s="382"/>
      <c r="F65" s="244" t="s">
        <v>746</v>
      </c>
      <c r="G65" s="397" t="s">
        <v>290</v>
      </c>
      <c r="H65" s="398"/>
      <c r="I65" s="398"/>
      <c r="J65" s="398"/>
      <c r="K65" s="399"/>
      <c r="L65" s="66">
        <v>3621</v>
      </c>
      <c r="M65" s="66">
        <v>3621</v>
      </c>
      <c r="N65" s="388" t="s">
        <v>9</v>
      </c>
    </row>
    <row r="66" spans="1:14" s="44" customFormat="1" ht="31.5" customHeight="1" x14ac:dyDescent="0.15">
      <c r="A66" s="58" t="s">
        <v>482</v>
      </c>
      <c r="B66" s="58">
        <v>1042</v>
      </c>
      <c r="C66" s="53" t="s">
        <v>1077</v>
      </c>
      <c r="D66" s="382"/>
      <c r="E66" s="382"/>
      <c r="F66" s="244"/>
      <c r="G66" s="382" t="s">
        <v>835</v>
      </c>
      <c r="H66" s="80" t="s">
        <v>769</v>
      </c>
      <c r="I66" s="81"/>
      <c r="J66" s="81"/>
      <c r="K66" s="55" t="s">
        <v>1061</v>
      </c>
      <c r="L66" s="66">
        <f>ROUND($L65*92/1000,0)</f>
        <v>333</v>
      </c>
      <c r="M66" s="66">
        <f>ROUND(M65*111/1000,0)</f>
        <v>402</v>
      </c>
      <c r="N66" s="389"/>
    </row>
    <row r="67" spans="1:14" s="44" customFormat="1" ht="31.5" customHeight="1" x14ac:dyDescent="0.15">
      <c r="A67" s="58" t="s">
        <v>482</v>
      </c>
      <c r="B67" s="58">
        <v>3042</v>
      </c>
      <c r="C67" s="53" t="s">
        <v>881</v>
      </c>
      <c r="D67" s="382"/>
      <c r="E67" s="382"/>
      <c r="F67" s="244"/>
      <c r="G67" s="244"/>
      <c r="H67" s="80" t="s">
        <v>780</v>
      </c>
      <c r="I67" s="81"/>
      <c r="J67" s="81"/>
      <c r="K67" s="55" t="s">
        <v>1050</v>
      </c>
      <c r="L67" s="82" t="s">
        <v>849</v>
      </c>
      <c r="M67" s="66">
        <f>ROUND(M65*120/1000,0)</f>
        <v>435</v>
      </c>
      <c r="N67" s="389"/>
    </row>
    <row r="68" spans="1:14" s="44" customFormat="1" ht="31.5" customHeight="1" x14ac:dyDescent="0.15">
      <c r="A68" s="58" t="s">
        <v>482</v>
      </c>
      <c r="B68" s="58">
        <v>1043</v>
      </c>
      <c r="C68" s="53" t="s">
        <v>1078</v>
      </c>
      <c r="D68" s="382"/>
      <c r="E68" s="382"/>
      <c r="F68" s="244"/>
      <c r="G68" s="244"/>
      <c r="H68" s="80" t="s">
        <v>770</v>
      </c>
      <c r="I68" s="81"/>
      <c r="J68" s="81"/>
      <c r="K68" s="55" t="s">
        <v>1062</v>
      </c>
      <c r="L68" s="66">
        <f>ROUND($L65*90/1000,0)</f>
        <v>326</v>
      </c>
      <c r="M68" s="66">
        <f>ROUND(M65*109/1000,0)</f>
        <v>395</v>
      </c>
      <c r="N68" s="389"/>
    </row>
    <row r="69" spans="1:14" s="44" customFormat="1" ht="31.5" customHeight="1" x14ac:dyDescent="0.15">
      <c r="A69" s="58" t="s">
        <v>482</v>
      </c>
      <c r="B69" s="58">
        <v>3043</v>
      </c>
      <c r="C69" s="53" t="s">
        <v>882</v>
      </c>
      <c r="D69" s="382"/>
      <c r="E69" s="382"/>
      <c r="F69" s="244"/>
      <c r="G69" s="244"/>
      <c r="H69" s="80" t="s">
        <v>848</v>
      </c>
      <c r="I69" s="81"/>
      <c r="J69" s="81"/>
      <c r="K69" s="55" t="s">
        <v>1051</v>
      </c>
      <c r="L69" s="82" t="s">
        <v>849</v>
      </c>
      <c r="M69" s="66">
        <f>ROUND(M65*118/1000,0)</f>
        <v>427</v>
      </c>
      <c r="N69" s="389"/>
    </row>
    <row r="70" spans="1:14" s="44" customFormat="1" ht="31.5" customHeight="1" x14ac:dyDescent="0.15">
      <c r="A70" s="58" t="s">
        <v>482</v>
      </c>
      <c r="B70" s="58">
        <v>1044</v>
      </c>
      <c r="C70" s="53" t="s">
        <v>1079</v>
      </c>
      <c r="D70" s="382"/>
      <c r="E70" s="382"/>
      <c r="F70" s="244"/>
      <c r="G70" s="244"/>
      <c r="H70" s="80" t="s">
        <v>771</v>
      </c>
      <c r="I70" s="81"/>
      <c r="J70" s="81"/>
      <c r="K70" s="55" t="s">
        <v>1063</v>
      </c>
      <c r="L70" s="66">
        <f>ROUND($L65*80/1000,0)</f>
        <v>290</v>
      </c>
      <c r="M70" s="66">
        <f>ROUND(M65*99/1000,0)</f>
        <v>358</v>
      </c>
      <c r="N70" s="389"/>
    </row>
    <row r="71" spans="1:14" s="44" customFormat="1" ht="31.5" customHeight="1" x14ac:dyDescent="0.15">
      <c r="A71" s="58" t="s">
        <v>482</v>
      </c>
      <c r="B71" s="58">
        <v>6080</v>
      </c>
      <c r="C71" s="53" t="s">
        <v>1080</v>
      </c>
      <c r="D71" s="382"/>
      <c r="E71" s="382"/>
      <c r="F71" s="244"/>
      <c r="G71" s="244"/>
      <c r="H71" s="80" t="s">
        <v>772</v>
      </c>
      <c r="I71" s="81"/>
      <c r="J71" s="81"/>
      <c r="K71" s="55" t="s">
        <v>1064</v>
      </c>
      <c r="L71" s="66">
        <f>ROUND($L65*64/1000,0)</f>
        <v>232</v>
      </c>
      <c r="M71" s="66">
        <f>ROUND(M65*83/1000,0)</f>
        <v>301</v>
      </c>
      <c r="N71" s="389"/>
    </row>
    <row r="72" spans="1:14" s="44" customFormat="1" ht="30" customHeight="1" x14ac:dyDescent="0.15">
      <c r="A72" s="58" t="s">
        <v>482</v>
      </c>
      <c r="B72" s="58">
        <v>3525</v>
      </c>
      <c r="C72" s="53" t="s">
        <v>883</v>
      </c>
      <c r="D72" s="382"/>
      <c r="E72" s="382"/>
      <c r="F72" s="244"/>
      <c r="G72" s="382" t="s">
        <v>836</v>
      </c>
      <c r="H72" s="80" t="s">
        <v>769</v>
      </c>
      <c r="I72" s="81"/>
      <c r="J72" s="81"/>
      <c r="K72" s="55" t="s">
        <v>1052</v>
      </c>
      <c r="L72" s="82" t="s">
        <v>849</v>
      </c>
      <c r="M72" s="66">
        <f>ROUND(M65*117/1000,0)</f>
        <v>424</v>
      </c>
      <c r="N72" s="389"/>
    </row>
    <row r="73" spans="1:14" s="44" customFormat="1" ht="31.5" customHeight="1" x14ac:dyDescent="0.15">
      <c r="A73" s="58" t="s">
        <v>482</v>
      </c>
      <c r="B73" s="58">
        <v>3526</v>
      </c>
      <c r="C73" s="53" t="s">
        <v>884</v>
      </c>
      <c r="D73" s="382"/>
      <c r="E73" s="382"/>
      <c r="F73" s="244"/>
      <c r="G73" s="244"/>
      <c r="H73" s="80" t="s">
        <v>780</v>
      </c>
      <c r="I73" s="81"/>
      <c r="J73" s="81"/>
      <c r="K73" s="55" t="s">
        <v>1053</v>
      </c>
      <c r="L73" s="82" t="s">
        <v>849</v>
      </c>
      <c r="M73" s="66">
        <f>ROUND(M65*127/1000,0)</f>
        <v>460</v>
      </c>
      <c r="N73" s="389"/>
    </row>
    <row r="74" spans="1:14" s="44" customFormat="1" ht="31.5" customHeight="1" x14ac:dyDescent="0.15">
      <c r="A74" s="58" t="s">
        <v>482</v>
      </c>
      <c r="B74" s="58">
        <v>3527</v>
      </c>
      <c r="C74" s="53" t="s">
        <v>887</v>
      </c>
      <c r="D74" s="382"/>
      <c r="E74" s="382"/>
      <c r="F74" s="244"/>
      <c r="G74" s="244"/>
      <c r="H74" s="80" t="s">
        <v>770</v>
      </c>
      <c r="I74" s="81"/>
      <c r="J74" s="81"/>
      <c r="K74" s="55" t="s">
        <v>1054</v>
      </c>
      <c r="L74" s="82" t="s">
        <v>849</v>
      </c>
      <c r="M74" s="66">
        <f>ROUND(M65*115/1000,0)</f>
        <v>416</v>
      </c>
      <c r="N74" s="389"/>
    </row>
    <row r="75" spans="1:14" s="44" customFormat="1" ht="31.5" customHeight="1" x14ac:dyDescent="0.15">
      <c r="A75" s="58" t="s">
        <v>482</v>
      </c>
      <c r="B75" s="58">
        <v>3528</v>
      </c>
      <c r="C75" s="53" t="s">
        <v>885</v>
      </c>
      <c r="D75" s="382"/>
      <c r="E75" s="382"/>
      <c r="F75" s="244"/>
      <c r="G75" s="244"/>
      <c r="H75" s="80" t="s">
        <v>848</v>
      </c>
      <c r="I75" s="81"/>
      <c r="J75" s="81"/>
      <c r="K75" s="55" t="s">
        <v>1055</v>
      </c>
      <c r="L75" s="82" t="s">
        <v>849</v>
      </c>
      <c r="M75" s="66">
        <f>ROUND(M65*125/1000,0)</f>
        <v>453</v>
      </c>
      <c r="N75" s="389"/>
    </row>
    <row r="76" spans="1:14" s="44" customFormat="1" ht="31.5" customHeight="1" x14ac:dyDescent="0.15">
      <c r="A76" s="58" t="s">
        <v>482</v>
      </c>
      <c r="B76" s="58">
        <v>3529</v>
      </c>
      <c r="C76" s="53" t="s">
        <v>886</v>
      </c>
      <c r="D76" s="382"/>
      <c r="E76" s="382"/>
      <c r="F76" s="244"/>
      <c r="G76" s="244"/>
      <c r="H76" s="80" t="s">
        <v>771</v>
      </c>
      <c r="I76" s="81"/>
      <c r="J76" s="81"/>
      <c r="K76" s="55" t="s">
        <v>1056</v>
      </c>
      <c r="L76" s="82" t="s">
        <v>849</v>
      </c>
      <c r="M76" s="66">
        <f>ROUND(M65*105/1000,0)</f>
        <v>380</v>
      </c>
      <c r="N76" s="389"/>
    </row>
    <row r="77" spans="1:14" s="44" customFormat="1" ht="31.5" customHeight="1" x14ac:dyDescent="0.15">
      <c r="A77" s="58" t="s">
        <v>482</v>
      </c>
      <c r="B77" s="58">
        <v>3530</v>
      </c>
      <c r="C77" s="53" t="s">
        <v>880</v>
      </c>
      <c r="D77" s="382"/>
      <c r="E77" s="382"/>
      <c r="F77" s="244"/>
      <c r="G77" s="244"/>
      <c r="H77" s="80" t="s">
        <v>772</v>
      </c>
      <c r="I77" s="81"/>
      <c r="J77" s="81"/>
      <c r="K77" s="55" t="s">
        <v>1057</v>
      </c>
      <c r="L77" s="82" t="s">
        <v>849</v>
      </c>
      <c r="M77" s="66">
        <f>ROUND(M65*89/1000,0)</f>
        <v>322</v>
      </c>
      <c r="N77" s="389"/>
    </row>
    <row r="78" spans="1:14" s="44" customFormat="1" ht="31.5" customHeight="1" x14ac:dyDescent="0.15">
      <c r="A78" s="58" t="s">
        <v>482</v>
      </c>
      <c r="B78" s="58">
        <v>8213</v>
      </c>
      <c r="C78" s="83" t="s">
        <v>633</v>
      </c>
      <c r="D78" s="382"/>
      <c r="E78" s="382"/>
      <c r="F78" s="244"/>
      <c r="G78" s="95"/>
      <c r="H78" s="87" t="s">
        <v>472</v>
      </c>
      <c r="I78" s="81"/>
      <c r="J78" s="81"/>
      <c r="K78" s="55" t="s">
        <v>337</v>
      </c>
      <c r="L78" s="67">
        <f>ROUND(-$L65*1/100,0)</f>
        <v>-36</v>
      </c>
      <c r="M78" s="67">
        <f>ROUND(-$L65*1/100,0)</f>
        <v>-36</v>
      </c>
      <c r="N78" s="389"/>
    </row>
    <row r="79" spans="1:14" s="44" customFormat="1" ht="31.5" customHeight="1" x14ac:dyDescent="0.15">
      <c r="A79" s="58" t="s">
        <v>482</v>
      </c>
      <c r="B79" s="58">
        <v>9213</v>
      </c>
      <c r="C79" s="53" t="s">
        <v>634</v>
      </c>
      <c r="D79" s="382"/>
      <c r="E79" s="382"/>
      <c r="F79" s="244"/>
      <c r="G79" s="95"/>
      <c r="H79" s="90" t="s">
        <v>339</v>
      </c>
      <c r="I79" s="91"/>
      <c r="J79" s="91"/>
      <c r="K79" s="92" t="s">
        <v>337</v>
      </c>
      <c r="L79" s="67">
        <f>ROUND(-$L65*1/100,0)</f>
        <v>-36</v>
      </c>
      <c r="M79" s="67">
        <f>ROUND(-$L65*1/100,0)</f>
        <v>-36</v>
      </c>
      <c r="N79" s="389"/>
    </row>
    <row r="80" spans="1:14" s="44" customFormat="1" ht="31.5" customHeight="1" x14ac:dyDescent="0.15">
      <c r="A80" s="58" t="s">
        <v>482</v>
      </c>
      <c r="B80" s="58">
        <v>1051</v>
      </c>
      <c r="C80" s="53" t="s">
        <v>635</v>
      </c>
      <c r="D80" s="382"/>
      <c r="E80" s="382"/>
      <c r="F80" s="244"/>
      <c r="G80" s="366" t="s">
        <v>459</v>
      </c>
      <c r="H80" s="383"/>
      <c r="I80" s="383"/>
      <c r="J80" s="383"/>
      <c r="K80" s="365"/>
      <c r="L80" s="66">
        <v>2869</v>
      </c>
      <c r="M80" s="66">
        <v>2869</v>
      </c>
      <c r="N80" s="389"/>
    </row>
    <row r="81" spans="1:14" s="44" customFormat="1" ht="31.5" customHeight="1" x14ac:dyDescent="0.15">
      <c r="A81" s="58" t="s">
        <v>482</v>
      </c>
      <c r="B81" s="58">
        <v>1052</v>
      </c>
      <c r="C81" s="53" t="s">
        <v>1081</v>
      </c>
      <c r="D81" s="382"/>
      <c r="E81" s="382"/>
      <c r="F81" s="244"/>
      <c r="G81" s="382" t="s">
        <v>835</v>
      </c>
      <c r="H81" s="80" t="s">
        <v>769</v>
      </c>
      <c r="I81" s="81"/>
      <c r="J81" s="81"/>
      <c r="K81" s="55" t="s">
        <v>1061</v>
      </c>
      <c r="L81" s="66">
        <f>ROUND($L80*92/1000,0)</f>
        <v>264</v>
      </c>
      <c r="M81" s="66">
        <f>ROUND(M80*111/1000,0)</f>
        <v>318</v>
      </c>
      <c r="N81" s="389"/>
    </row>
    <row r="82" spans="1:14" s="44" customFormat="1" ht="31.5" customHeight="1" x14ac:dyDescent="0.15">
      <c r="A82" s="58" t="s">
        <v>482</v>
      </c>
      <c r="B82" s="58">
        <v>3052</v>
      </c>
      <c r="C82" s="53" t="s">
        <v>888</v>
      </c>
      <c r="D82" s="382"/>
      <c r="E82" s="382"/>
      <c r="F82" s="244"/>
      <c r="G82" s="244"/>
      <c r="H82" s="80" t="s">
        <v>780</v>
      </c>
      <c r="I82" s="81"/>
      <c r="J82" s="81"/>
      <c r="K82" s="55" t="s">
        <v>1050</v>
      </c>
      <c r="L82" s="82" t="s">
        <v>849</v>
      </c>
      <c r="M82" s="66">
        <f>ROUND(M80*120/1000,0)</f>
        <v>344</v>
      </c>
      <c r="N82" s="389"/>
    </row>
    <row r="83" spans="1:14" s="44" customFormat="1" ht="31.5" customHeight="1" x14ac:dyDescent="0.15">
      <c r="A83" s="58" t="s">
        <v>482</v>
      </c>
      <c r="B83" s="58">
        <v>1053</v>
      </c>
      <c r="C83" s="53" t="s">
        <v>889</v>
      </c>
      <c r="D83" s="382"/>
      <c r="E83" s="382"/>
      <c r="F83" s="244"/>
      <c r="G83" s="244"/>
      <c r="H83" s="80" t="s">
        <v>770</v>
      </c>
      <c r="I83" s="81"/>
      <c r="J83" s="81"/>
      <c r="K83" s="55" t="s">
        <v>1062</v>
      </c>
      <c r="L83" s="66">
        <f>ROUND($L80*90/1000,0)</f>
        <v>258</v>
      </c>
      <c r="M83" s="66">
        <f>ROUND(M80*109/1000,0)</f>
        <v>313</v>
      </c>
      <c r="N83" s="389"/>
    </row>
    <row r="84" spans="1:14" s="44" customFormat="1" ht="31.5" customHeight="1" x14ac:dyDescent="0.15">
      <c r="A84" s="58" t="s">
        <v>482</v>
      </c>
      <c r="B84" s="58">
        <v>3053</v>
      </c>
      <c r="C84" s="53" t="s">
        <v>890</v>
      </c>
      <c r="D84" s="382"/>
      <c r="E84" s="382"/>
      <c r="F84" s="244"/>
      <c r="G84" s="244"/>
      <c r="H84" s="80" t="s">
        <v>848</v>
      </c>
      <c r="I84" s="81"/>
      <c r="J84" s="81"/>
      <c r="K84" s="55" t="s">
        <v>1051</v>
      </c>
      <c r="L84" s="82" t="s">
        <v>849</v>
      </c>
      <c r="M84" s="66">
        <f>ROUND(M80*118/1000,0)</f>
        <v>339</v>
      </c>
      <c r="N84" s="389"/>
    </row>
    <row r="85" spans="1:14" s="44" customFormat="1" ht="31.5" customHeight="1" x14ac:dyDescent="0.15">
      <c r="A85" s="58" t="s">
        <v>482</v>
      </c>
      <c r="B85" s="58">
        <v>1054</v>
      </c>
      <c r="C85" s="53" t="s">
        <v>1082</v>
      </c>
      <c r="D85" s="382"/>
      <c r="E85" s="382"/>
      <c r="F85" s="244"/>
      <c r="G85" s="244"/>
      <c r="H85" s="80" t="s">
        <v>771</v>
      </c>
      <c r="I85" s="81"/>
      <c r="J85" s="81"/>
      <c r="K85" s="55" t="s">
        <v>1063</v>
      </c>
      <c r="L85" s="66">
        <f>ROUND($L80*80/1000,0)</f>
        <v>230</v>
      </c>
      <c r="M85" s="66">
        <f>ROUND(M80*99/1000,0)</f>
        <v>284</v>
      </c>
      <c r="N85" s="389"/>
    </row>
    <row r="86" spans="1:14" s="44" customFormat="1" ht="31.5" customHeight="1" x14ac:dyDescent="0.15">
      <c r="A86" s="58" t="s">
        <v>482</v>
      </c>
      <c r="B86" s="58">
        <v>6100</v>
      </c>
      <c r="C86" s="53" t="s">
        <v>1083</v>
      </c>
      <c r="D86" s="382"/>
      <c r="E86" s="382"/>
      <c r="F86" s="244"/>
      <c r="G86" s="244"/>
      <c r="H86" s="80" t="s">
        <v>772</v>
      </c>
      <c r="I86" s="81"/>
      <c r="J86" s="81"/>
      <c r="K86" s="55" t="s">
        <v>1064</v>
      </c>
      <c r="L86" s="66">
        <f>ROUND($L80*64/1000,0)</f>
        <v>184</v>
      </c>
      <c r="M86" s="66">
        <f>ROUND(M80*83/1000,0)</f>
        <v>238</v>
      </c>
      <c r="N86" s="389"/>
    </row>
    <row r="87" spans="1:14" s="44" customFormat="1" ht="31.5" customHeight="1" x14ac:dyDescent="0.15">
      <c r="A87" s="58" t="s">
        <v>482</v>
      </c>
      <c r="B87" s="58">
        <v>3531</v>
      </c>
      <c r="C87" s="53" t="s">
        <v>896</v>
      </c>
      <c r="D87" s="382"/>
      <c r="E87" s="382"/>
      <c r="F87" s="244"/>
      <c r="G87" s="382" t="s">
        <v>836</v>
      </c>
      <c r="H87" s="80" t="s">
        <v>769</v>
      </c>
      <c r="I87" s="81"/>
      <c r="J87" s="81"/>
      <c r="K87" s="55" t="s">
        <v>1052</v>
      </c>
      <c r="L87" s="82" t="s">
        <v>849</v>
      </c>
      <c r="M87" s="66">
        <f>ROUND(M80*117/1000,0)</f>
        <v>336</v>
      </c>
      <c r="N87" s="389"/>
    </row>
    <row r="88" spans="1:14" s="44" customFormat="1" ht="31.5" customHeight="1" x14ac:dyDescent="0.15">
      <c r="A88" s="58" t="s">
        <v>482</v>
      </c>
      <c r="B88" s="58">
        <v>3532</v>
      </c>
      <c r="C88" s="53" t="s">
        <v>891</v>
      </c>
      <c r="D88" s="382"/>
      <c r="E88" s="382"/>
      <c r="F88" s="244"/>
      <c r="G88" s="244"/>
      <c r="H88" s="80" t="s">
        <v>780</v>
      </c>
      <c r="I88" s="81"/>
      <c r="J88" s="81"/>
      <c r="K88" s="55" t="s">
        <v>1053</v>
      </c>
      <c r="L88" s="82" t="s">
        <v>849</v>
      </c>
      <c r="M88" s="66">
        <f>ROUND(M80*127/1000,0)</f>
        <v>364</v>
      </c>
      <c r="N88" s="389"/>
    </row>
    <row r="89" spans="1:14" s="44" customFormat="1" ht="31.5" customHeight="1" x14ac:dyDescent="0.15">
      <c r="A89" s="58" t="s">
        <v>482</v>
      </c>
      <c r="B89" s="58">
        <v>3533</v>
      </c>
      <c r="C89" s="53" t="s">
        <v>892</v>
      </c>
      <c r="D89" s="382"/>
      <c r="E89" s="382"/>
      <c r="F89" s="244"/>
      <c r="G89" s="244"/>
      <c r="H89" s="80" t="s">
        <v>770</v>
      </c>
      <c r="I89" s="81"/>
      <c r="J89" s="81"/>
      <c r="K89" s="55" t="s">
        <v>1054</v>
      </c>
      <c r="L89" s="82" t="s">
        <v>849</v>
      </c>
      <c r="M89" s="66">
        <f>ROUND(M80*115/1000,0)</f>
        <v>330</v>
      </c>
      <c r="N89" s="389"/>
    </row>
    <row r="90" spans="1:14" s="44" customFormat="1" ht="31.5" customHeight="1" x14ac:dyDescent="0.15">
      <c r="A90" s="58" t="s">
        <v>482</v>
      </c>
      <c r="B90" s="58">
        <v>3534</v>
      </c>
      <c r="C90" s="53" t="s">
        <v>893</v>
      </c>
      <c r="D90" s="382"/>
      <c r="E90" s="382"/>
      <c r="F90" s="244"/>
      <c r="G90" s="244"/>
      <c r="H90" s="80" t="s">
        <v>848</v>
      </c>
      <c r="I90" s="81"/>
      <c r="J90" s="81"/>
      <c r="K90" s="55" t="s">
        <v>1055</v>
      </c>
      <c r="L90" s="82" t="s">
        <v>849</v>
      </c>
      <c r="M90" s="66">
        <f>ROUND(M80*125/1000,0)</f>
        <v>359</v>
      </c>
      <c r="N90" s="389"/>
    </row>
    <row r="91" spans="1:14" s="44" customFormat="1" ht="31.5" customHeight="1" x14ac:dyDescent="0.15">
      <c r="A91" s="58" t="s">
        <v>482</v>
      </c>
      <c r="B91" s="58">
        <v>3535</v>
      </c>
      <c r="C91" s="53" t="s">
        <v>894</v>
      </c>
      <c r="D91" s="382"/>
      <c r="E91" s="382"/>
      <c r="F91" s="244"/>
      <c r="G91" s="244"/>
      <c r="H91" s="80" t="s">
        <v>771</v>
      </c>
      <c r="I91" s="81"/>
      <c r="J91" s="81"/>
      <c r="K91" s="55" t="s">
        <v>1056</v>
      </c>
      <c r="L91" s="82" t="s">
        <v>849</v>
      </c>
      <c r="M91" s="66">
        <f>ROUND(M80*105/1000,0)</f>
        <v>301</v>
      </c>
      <c r="N91" s="389"/>
    </row>
    <row r="92" spans="1:14" s="44" customFormat="1" ht="31.5" customHeight="1" x14ac:dyDescent="0.15">
      <c r="A92" s="58" t="s">
        <v>482</v>
      </c>
      <c r="B92" s="58">
        <v>3536</v>
      </c>
      <c r="C92" s="53" t="s">
        <v>895</v>
      </c>
      <c r="D92" s="382"/>
      <c r="E92" s="382"/>
      <c r="F92" s="244"/>
      <c r="G92" s="244"/>
      <c r="H92" s="80" t="s">
        <v>772</v>
      </c>
      <c r="I92" s="81"/>
      <c r="J92" s="81"/>
      <c r="K92" s="55" t="s">
        <v>1057</v>
      </c>
      <c r="L92" s="82" t="s">
        <v>849</v>
      </c>
      <c r="M92" s="66">
        <f>ROUND(M80*89/1000,0)</f>
        <v>255</v>
      </c>
      <c r="N92" s="389"/>
    </row>
    <row r="93" spans="1:14" s="44" customFormat="1" ht="31.5" customHeight="1" x14ac:dyDescent="0.15">
      <c r="A93" s="58" t="s">
        <v>482</v>
      </c>
      <c r="B93" s="58">
        <v>8313</v>
      </c>
      <c r="C93" s="53" t="s">
        <v>636</v>
      </c>
      <c r="D93" s="382"/>
      <c r="E93" s="382"/>
      <c r="F93" s="244"/>
      <c r="G93" s="95"/>
      <c r="H93" s="87" t="s">
        <v>472</v>
      </c>
      <c r="I93" s="81"/>
      <c r="J93" s="81"/>
      <c r="K93" s="55" t="s">
        <v>337</v>
      </c>
      <c r="L93" s="67">
        <f>ROUND(-$L80*1/100,0)</f>
        <v>-29</v>
      </c>
      <c r="M93" s="67">
        <f>ROUND(-$L80*1/100,0)</f>
        <v>-29</v>
      </c>
      <c r="N93" s="389"/>
    </row>
    <row r="94" spans="1:14" s="44" customFormat="1" ht="31.5" customHeight="1" x14ac:dyDescent="0.15">
      <c r="A94" s="58" t="s">
        <v>482</v>
      </c>
      <c r="B94" s="58">
        <v>9313</v>
      </c>
      <c r="C94" s="53" t="s">
        <v>637</v>
      </c>
      <c r="D94" s="382"/>
      <c r="E94" s="382"/>
      <c r="F94" s="244"/>
      <c r="G94" s="88"/>
      <c r="H94" s="87" t="s">
        <v>339</v>
      </c>
      <c r="I94" s="81"/>
      <c r="J94" s="81"/>
      <c r="K94" s="55" t="s">
        <v>337</v>
      </c>
      <c r="L94" s="67">
        <f>ROUND(-$L80*1/100,0)</f>
        <v>-29</v>
      </c>
      <c r="M94" s="67">
        <f>ROUND(-$L80*1/100,0)</f>
        <v>-29</v>
      </c>
      <c r="N94" s="390"/>
    </row>
    <row r="95" spans="1:14" s="44" customFormat="1" ht="31.5" customHeight="1" x14ac:dyDescent="0.15">
      <c r="A95" s="58" t="s">
        <v>482</v>
      </c>
      <c r="B95" s="58">
        <v>1061</v>
      </c>
      <c r="C95" s="53" t="s">
        <v>638</v>
      </c>
      <c r="D95" s="391" t="s">
        <v>877</v>
      </c>
      <c r="E95" s="392"/>
      <c r="F95" s="382" t="s">
        <v>747</v>
      </c>
      <c r="G95" s="366" t="s">
        <v>291</v>
      </c>
      <c r="H95" s="383"/>
      <c r="I95" s="383"/>
      <c r="J95" s="383"/>
      <c r="K95" s="365"/>
      <c r="L95" s="66">
        <v>119</v>
      </c>
      <c r="M95" s="66">
        <v>119</v>
      </c>
      <c r="N95" s="388" t="s">
        <v>10</v>
      </c>
    </row>
    <row r="96" spans="1:14" s="44" customFormat="1" ht="31.5" customHeight="1" x14ac:dyDescent="0.15">
      <c r="A96" s="58" t="s">
        <v>482</v>
      </c>
      <c r="B96" s="58">
        <v>1062</v>
      </c>
      <c r="C96" s="53" t="s">
        <v>1084</v>
      </c>
      <c r="D96" s="393"/>
      <c r="E96" s="394"/>
      <c r="F96" s="382"/>
      <c r="G96" s="382" t="s">
        <v>835</v>
      </c>
      <c r="H96" s="80" t="s">
        <v>769</v>
      </c>
      <c r="I96" s="81"/>
      <c r="J96" s="81"/>
      <c r="K96" s="55" t="s">
        <v>1061</v>
      </c>
      <c r="L96" s="66">
        <f>ROUND($L95*92/1000,0)</f>
        <v>11</v>
      </c>
      <c r="M96" s="66">
        <f>ROUND(M95*111/1000,0)</f>
        <v>13</v>
      </c>
      <c r="N96" s="389"/>
    </row>
    <row r="97" spans="1:14" s="44" customFormat="1" ht="31.5" customHeight="1" x14ac:dyDescent="0.15">
      <c r="A97" s="58" t="s">
        <v>482</v>
      </c>
      <c r="B97" s="58">
        <v>3062</v>
      </c>
      <c r="C97" s="53" t="s">
        <v>897</v>
      </c>
      <c r="D97" s="393"/>
      <c r="E97" s="394"/>
      <c r="F97" s="382"/>
      <c r="G97" s="244"/>
      <c r="H97" s="80" t="s">
        <v>780</v>
      </c>
      <c r="I97" s="81"/>
      <c r="J97" s="81"/>
      <c r="K97" s="55" t="s">
        <v>1050</v>
      </c>
      <c r="L97" s="82" t="s">
        <v>849</v>
      </c>
      <c r="M97" s="66">
        <f>ROUND(M95*120/1000,0)</f>
        <v>14</v>
      </c>
      <c r="N97" s="389"/>
    </row>
    <row r="98" spans="1:14" s="44" customFormat="1" ht="31.5" customHeight="1" x14ac:dyDescent="0.15">
      <c r="A98" s="58" t="s">
        <v>482</v>
      </c>
      <c r="B98" s="58">
        <v>1063</v>
      </c>
      <c r="C98" s="53" t="s">
        <v>1085</v>
      </c>
      <c r="D98" s="393"/>
      <c r="E98" s="394"/>
      <c r="F98" s="382"/>
      <c r="G98" s="244"/>
      <c r="H98" s="80" t="s">
        <v>770</v>
      </c>
      <c r="I98" s="81"/>
      <c r="J98" s="81"/>
      <c r="K98" s="55" t="s">
        <v>1062</v>
      </c>
      <c r="L98" s="66">
        <f>ROUND($L95*90/1000,0)</f>
        <v>11</v>
      </c>
      <c r="M98" s="66">
        <f>ROUND(M95*109/1000,0)</f>
        <v>13</v>
      </c>
      <c r="N98" s="389"/>
    </row>
    <row r="99" spans="1:14" s="44" customFormat="1" ht="31.5" customHeight="1" x14ac:dyDescent="0.15">
      <c r="A99" s="58" t="s">
        <v>482</v>
      </c>
      <c r="B99" s="58">
        <v>3063</v>
      </c>
      <c r="C99" s="53" t="s">
        <v>898</v>
      </c>
      <c r="D99" s="393"/>
      <c r="E99" s="394"/>
      <c r="F99" s="382"/>
      <c r="G99" s="244"/>
      <c r="H99" s="80" t="s">
        <v>848</v>
      </c>
      <c r="I99" s="81"/>
      <c r="J99" s="81"/>
      <c r="K99" s="55" t="s">
        <v>1051</v>
      </c>
      <c r="L99" s="82" t="s">
        <v>849</v>
      </c>
      <c r="M99" s="66">
        <f>ROUND(M95*118/1000,0)</f>
        <v>14</v>
      </c>
      <c r="N99" s="389"/>
    </row>
    <row r="100" spans="1:14" s="44" customFormat="1" ht="31.5" customHeight="1" x14ac:dyDescent="0.15">
      <c r="A100" s="58" t="s">
        <v>482</v>
      </c>
      <c r="B100" s="58">
        <v>1064</v>
      </c>
      <c r="C100" s="53" t="s">
        <v>1086</v>
      </c>
      <c r="D100" s="393"/>
      <c r="E100" s="394"/>
      <c r="F100" s="382"/>
      <c r="G100" s="244"/>
      <c r="H100" s="80" t="s">
        <v>771</v>
      </c>
      <c r="I100" s="81"/>
      <c r="J100" s="81"/>
      <c r="K100" s="55" t="s">
        <v>1063</v>
      </c>
      <c r="L100" s="66">
        <f>ROUND($L95*80/1000,0)</f>
        <v>10</v>
      </c>
      <c r="M100" s="66">
        <f>ROUND(M95*99/1000,0)</f>
        <v>12</v>
      </c>
      <c r="N100" s="389"/>
    </row>
    <row r="101" spans="1:14" s="44" customFormat="1" ht="31.5" customHeight="1" x14ac:dyDescent="0.15">
      <c r="A101" s="58" t="s">
        <v>482</v>
      </c>
      <c r="B101" s="58">
        <v>6120</v>
      </c>
      <c r="C101" s="53" t="s">
        <v>1087</v>
      </c>
      <c r="D101" s="393"/>
      <c r="E101" s="394"/>
      <c r="F101" s="382"/>
      <c r="G101" s="244"/>
      <c r="H101" s="80" t="s">
        <v>772</v>
      </c>
      <c r="I101" s="81"/>
      <c r="J101" s="81"/>
      <c r="K101" s="55" t="s">
        <v>1064</v>
      </c>
      <c r="L101" s="66">
        <f>ROUND($L95*64/1000,0)</f>
        <v>8</v>
      </c>
      <c r="M101" s="66">
        <f>ROUND(M95*83/1000,0)</f>
        <v>10</v>
      </c>
      <c r="N101" s="389"/>
    </row>
    <row r="102" spans="1:14" s="44" customFormat="1" ht="31.5" customHeight="1" x14ac:dyDescent="0.15">
      <c r="A102" s="58" t="s">
        <v>482</v>
      </c>
      <c r="B102" s="58">
        <v>3537</v>
      </c>
      <c r="C102" s="53" t="s">
        <v>899</v>
      </c>
      <c r="D102" s="393"/>
      <c r="E102" s="394"/>
      <c r="F102" s="382"/>
      <c r="G102" s="382" t="s">
        <v>836</v>
      </c>
      <c r="H102" s="80" t="s">
        <v>769</v>
      </c>
      <c r="I102" s="81"/>
      <c r="J102" s="81"/>
      <c r="K102" s="55" t="s">
        <v>1052</v>
      </c>
      <c r="L102" s="82" t="s">
        <v>849</v>
      </c>
      <c r="M102" s="66">
        <f>ROUND(M95*117/1000,0)</f>
        <v>14</v>
      </c>
      <c r="N102" s="389"/>
    </row>
    <row r="103" spans="1:14" s="44" customFormat="1" ht="31.5" customHeight="1" x14ac:dyDescent="0.15">
      <c r="A103" s="58" t="s">
        <v>482</v>
      </c>
      <c r="B103" s="58">
        <v>3538</v>
      </c>
      <c r="C103" s="53" t="s">
        <v>900</v>
      </c>
      <c r="D103" s="393"/>
      <c r="E103" s="394"/>
      <c r="F103" s="382"/>
      <c r="G103" s="244"/>
      <c r="H103" s="80" t="s">
        <v>780</v>
      </c>
      <c r="I103" s="81"/>
      <c r="J103" s="81"/>
      <c r="K103" s="55" t="s">
        <v>1053</v>
      </c>
      <c r="L103" s="82" t="s">
        <v>849</v>
      </c>
      <c r="M103" s="66">
        <f>ROUND(M95*127/1000,0)</f>
        <v>15</v>
      </c>
      <c r="N103" s="389"/>
    </row>
    <row r="104" spans="1:14" s="44" customFormat="1" ht="31.5" customHeight="1" x14ac:dyDescent="0.15">
      <c r="A104" s="58" t="s">
        <v>482</v>
      </c>
      <c r="B104" s="58">
        <v>3539</v>
      </c>
      <c r="C104" s="53" t="s">
        <v>901</v>
      </c>
      <c r="D104" s="393"/>
      <c r="E104" s="394"/>
      <c r="F104" s="382"/>
      <c r="G104" s="244"/>
      <c r="H104" s="80" t="s">
        <v>770</v>
      </c>
      <c r="I104" s="81"/>
      <c r="J104" s="81"/>
      <c r="K104" s="55" t="s">
        <v>1054</v>
      </c>
      <c r="L104" s="82" t="s">
        <v>849</v>
      </c>
      <c r="M104" s="66">
        <f>ROUND(M95*115/1000,0)</f>
        <v>14</v>
      </c>
      <c r="N104" s="389"/>
    </row>
    <row r="105" spans="1:14" s="44" customFormat="1" ht="31.5" customHeight="1" x14ac:dyDescent="0.15">
      <c r="A105" s="58" t="s">
        <v>482</v>
      </c>
      <c r="B105" s="58">
        <v>3540</v>
      </c>
      <c r="C105" s="53" t="s">
        <v>902</v>
      </c>
      <c r="D105" s="393"/>
      <c r="E105" s="394"/>
      <c r="F105" s="382"/>
      <c r="G105" s="244"/>
      <c r="H105" s="80" t="s">
        <v>848</v>
      </c>
      <c r="I105" s="81"/>
      <c r="J105" s="81"/>
      <c r="K105" s="55" t="s">
        <v>1055</v>
      </c>
      <c r="L105" s="82" t="s">
        <v>849</v>
      </c>
      <c r="M105" s="66">
        <f>ROUND(M95*125/1000,0)</f>
        <v>15</v>
      </c>
      <c r="N105" s="389"/>
    </row>
    <row r="106" spans="1:14" s="44" customFormat="1" ht="31.5" customHeight="1" x14ac:dyDescent="0.15">
      <c r="A106" s="58" t="s">
        <v>482</v>
      </c>
      <c r="B106" s="58">
        <v>3541</v>
      </c>
      <c r="C106" s="53" t="s">
        <v>903</v>
      </c>
      <c r="D106" s="393"/>
      <c r="E106" s="394"/>
      <c r="F106" s="382"/>
      <c r="G106" s="244"/>
      <c r="H106" s="80" t="s">
        <v>771</v>
      </c>
      <c r="I106" s="81"/>
      <c r="J106" s="81"/>
      <c r="K106" s="55" t="s">
        <v>1056</v>
      </c>
      <c r="L106" s="82" t="s">
        <v>849</v>
      </c>
      <c r="M106" s="66">
        <f>ROUND(M95*105/1000,0)</f>
        <v>12</v>
      </c>
      <c r="N106" s="389"/>
    </row>
    <row r="107" spans="1:14" s="44" customFormat="1" ht="31.5" customHeight="1" x14ac:dyDescent="0.15">
      <c r="A107" s="58" t="s">
        <v>482</v>
      </c>
      <c r="B107" s="58">
        <v>3542</v>
      </c>
      <c r="C107" s="53" t="s">
        <v>904</v>
      </c>
      <c r="D107" s="393"/>
      <c r="E107" s="394"/>
      <c r="F107" s="382"/>
      <c r="G107" s="244"/>
      <c r="H107" s="80" t="s">
        <v>772</v>
      </c>
      <c r="I107" s="81"/>
      <c r="J107" s="81"/>
      <c r="K107" s="55" t="s">
        <v>1057</v>
      </c>
      <c r="L107" s="82" t="s">
        <v>849</v>
      </c>
      <c r="M107" s="66">
        <f>ROUND(M95*89/1000,0)</f>
        <v>11</v>
      </c>
      <c r="N107" s="389"/>
    </row>
    <row r="108" spans="1:14" s="44" customFormat="1" ht="31.5" customHeight="1" x14ac:dyDescent="0.15">
      <c r="A108" s="58" t="s">
        <v>482</v>
      </c>
      <c r="B108" s="58">
        <v>8214</v>
      </c>
      <c r="C108" s="83" t="s">
        <v>639</v>
      </c>
      <c r="D108" s="393"/>
      <c r="E108" s="394"/>
      <c r="F108" s="382"/>
      <c r="G108" s="97"/>
      <c r="H108" s="87" t="s">
        <v>472</v>
      </c>
      <c r="I108" s="81"/>
      <c r="J108" s="81"/>
      <c r="K108" s="55" t="s">
        <v>337</v>
      </c>
      <c r="L108" s="67">
        <f>ROUND(-$L95*1/100,0)</f>
        <v>-1</v>
      </c>
      <c r="M108" s="67">
        <f>ROUND(-$L95*1/100,0)</f>
        <v>-1</v>
      </c>
      <c r="N108" s="389"/>
    </row>
    <row r="109" spans="1:14" s="44" customFormat="1" ht="31.5" customHeight="1" x14ac:dyDescent="0.15">
      <c r="A109" s="58" t="s">
        <v>482</v>
      </c>
      <c r="B109" s="58">
        <v>9214</v>
      </c>
      <c r="C109" s="53" t="s">
        <v>640</v>
      </c>
      <c r="D109" s="393"/>
      <c r="E109" s="394"/>
      <c r="F109" s="382"/>
      <c r="G109" s="97"/>
      <c r="H109" s="87" t="s">
        <v>339</v>
      </c>
      <c r="I109" s="81"/>
      <c r="J109" s="81"/>
      <c r="K109" s="55" t="s">
        <v>337</v>
      </c>
      <c r="L109" s="67">
        <f>ROUND(-$L95*1/100,0)</f>
        <v>-1</v>
      </c>
      <c r="M109" s="67">
        <f>ROUND(-$L95*1/100,0)</f>
        <v>-1</v>
      </c>
      <c r="N109" s="389"/>
    </row>
    <row r="110" spans="1:14" s="44" customFormat="1" ht="31.5" customHeight="1" x14ac:dyDescent="0.15">
      <c r="A110" s="58" t="s">
        <v>482</v>
      </c>
      <c r="B110" s="58">
        <v>1071</v>
      </c>
      <c r="C110" s="53" t="s">
        <v>641</v>
      </c>
      <c r="D110" s="393"/>
      <c r="E110" s="394"/>
      <c r="F110" s="382"/>
      <c r="G110" s="366" t="s">
        <v>460</v>
      </c>
      <c r="H110" s="383"/>
      <c r="I110" s="383"/>
      <c r="J110" s="383"/>
      <c r="K110" s="365"/>
      <c r="L110" s="66">
        <v>94</v>
      </c>
      <c r="M110" s="66">
        <v>94</v>
      </c>
      <c r="N110" s="389"/>
    </row>
    <row r="111" spans="1:14" s="44" customFormat="1" ht="31.5" customHeight="1" x14ac:dyDescent="0.15">
      <c r="A111" s="58" t="s">
        <v>482</v>
      </c>
      <c r="B111" s="58">
        <v>1072</v>
      </c>
      <c r="C111" s="53" t="s">
        <v>1088</v>
      </c>
      <c r="D111" s="393"/>
      <c r="E111" s="394"/>
      <c r="F111" s="382"/>
      <c r="G111" s="382" t="s">
        <v>835</v>
      </c>
      <c r="H111" s="80" t="s">
        <v>769</v>
      </c>
      <c r="I111" s="81"/>
      <c r="J111" s="81"/>
      <c r="K111" s="55" t="s">
        <v>1061</v>
      </c>
      <c r="L111" s="66">
        <f>ROUND($L110*92/1000,0)</f>
        <v>9</v>
      </c>
      <c r="M111" s="66">
        <f>ROUND(M110*111/1000,0)</f>
        <v>10</v>
      </c>
      <c r="N111" s="389"/>
    </row>
    <row r="112" spans="1:14" s="44" customFormat="1" ht="31.5" customHeight="1" x14ac:dyDescent="0.15">
      <c r="A112" s="58" t="s">
        <v>482</v>
      </c>
      <c r="B112" s="58">
        <v>3072</v>
      </c>
      <c r="C112" s="53" t="s">
        <v>905</v>
      </c>
      <c r="D112" s="393"/>
      <c r="E112" s="394"/>
      <c r="F112" s="382"/>
      <c r="G112" s="244"/>
      <c r="H112" s="80" t="s">
        <v>780</v>
      </c>
      <c r="I112" s="81"/>
      <c r="J112" s="81"/>
      <c r="K112" s="55" t="s">
        <v>1050</v>
      </c>
      <c r="L112" s="82" t="s">
        <v>849</v>
      </c>
      <c r="M112" s="66">
        <f>ROUND(M110*120/1000,0)</f>
        <v>11</v>
      </c>
      <c r="N112" s="389"/>
    </row>
    <row r="113" spans="1:14" s="44" customFormat="1" ht="31.5" customHeight="1" x14ac:dyDescent="0.15">
      <c r="A113" s="58" t="s">
        <v>482</v>
      </c>
      <c r="B113" s="58">
        <v>1073</v>
      </c>
      <c r="C113" s="53" t="s">
        <v>1089</v>
      </c>
      <c r="D113" s="393"/>
      <c r="E113" s="394"/>
      <c r="F113" s="382"/>
      <c r="G113" s="244"/>
      <c r="H113" s="80" t="s">
        <v>770</v>
      </c>
      <c r="I113" s="81"/>
      <c r="J113" s="81"/>
      <c r="K113" s="55" t="s">
        <v>1062</v>
      </c>
      <c r="L113" s="66">
        <f>ROUND($L110*90/1000,0)</f>
        <v>8</v>
      </c>
      <c r="M113" s="66">
        <f>ROUND(M110*109/1000,0)</f>
        <v>10</v>
      </c>
      <c r="N113" s="389"/>
    </row>
    <row r="114" spans="1:14" s="44" customFormat="1" ht="31.5" customHeight="1" x14ac:dyDescent="0.15">
      <c r="A114" s="58" t="s">
        <v>482</v>
      </c>
      <c r="B114" s="58">
        <v>3073</v>
      </c>
      <c r="C114" s="53" t="s">
        <v>906</v>
      </c>
      <c r="D114" s="393"/>
      <c r="E114" s="394"/>
      <c r="F114" s="382"/>
      <c r="G114" s="244"/>
      <c r="H114" s="80" t="s">
        <v>848</v>
      </c>
      <c r="I114" s="81"/>
      <c r="J114" s="81"/>
      <c r="K114" s="55" t="s">
        <v>1051</v>
      </c>
      <c r="L114" s="82" t="s">
        <v>849</v>
      </c>
      <c r="M114" s="66">
        <f>ROUND(M110*118/1000,0)</f>
        <v>11</v>
      </c>
      <c r="N114" s="389"/>
    </row>
    <row r="115" spans="1:14" s="44" customFormat="1" ht="31.5" customHeight="1" x14ac:dyDescent="0.15">
      <c r="A115" s="58" t="s">
        <v>482</v>
      </c>
      <c r="B115" s="58">
        <v>1074</v>
      </c>
      <c r="C115" s="53" t="s">
        <v>1090</v>
      </c>
      <c r="D115" s="393"/>
      <c r="E115" s="394"/>
      <c r="F115" s="382"/>
      <c r="G115" s="244"/>
      <c r="H115" s="80" t="s">
        <v>771</v>
      </c>
      <c r="I115" s="81"/>
      <c r="J115" s="81"/>
      <c r="K115" s="55" t="s">
        <v>1063</v>
      </c>
      <c r="L115" s="66">
        <f>ROUND($L110*80/1000,0)</f>
        <v>8</v>
      </c>
      <c r="M115" s="66">
        <f>ROUND(M110*99/1000,0)</f>
        <v>9</v>
      </c>
      <c r="N115" s="389"/>
    </row>
    <row r="116" spans="1:14" s="44" customFormat="1" ht="31.5" customHeight="1" x14ac:dyDescent="0.15">
      <c r="A116" s="58" t="s">
        <v>482</v>
      </c>
      <c r="B116" s="58">
        <v>6140</v>
      </c>
      <c r="C116" s="53" t="s">
        <v>1091</v>
      </c>
      <c r="D116" s="393"/>
      <c r="E116" s="394"/>
      <c r="F116" s="382"/>
      <c r="G116" s="244"/>
      <c r="H116" s="80" t="s">
        <v>772</v>
      </c>
      <c r="I116" s="81"/>
      <c r="J116" s="81"/>
      <c r="K116" s="55" t="s">
        <v>1064</v>
      </c>
      <c r="L116" s="66">
        <f>ROUND($L110*64/1000,0)</f>
        <v>6</v>
      </c>
      <c r="M116" s="66">
        <f>ROUND(M110*83/1000,0)</f>
        <v>8</v>
      </c>
      <c r="N116" s="389"/>
    </row>
    <row r="117" spans="1:14" s="44" customFormat="1" ht="31.5" customHeight="1" x14ac:dyDescent="0.15">
      <c r="A117" s="58" t="s">
        <v>482</v>
      </c>
      <c r="B117" s="58">
        <v>3543</v>
      </c>
      <c r="C117" s="53" t="s">
        <v>911</v>
      </c>
      <c r="D117" s="393"/>
      <c r="E117" s="394"/>
      <c r="F117" s="382"/>
      <c r="G117" s="382" t="s">
        <v>836</v>
      </c>
      <c r="H117" s="80" t="s">
        <v>769</v>
      </c>
      <c r="I117" s="81"/>
      <c r="J117" s="81"/>
      <c r="K117" s="55" t="s">
        <v>1052</v>
      </c>
      <c r="L117" s="82" t="s">
        <v>849</v>
      </c>
      <c r="M117" s="66">
        <f>ROUND(M110*117/1000,0)</f>
        <v>11</v>
      </c>
      <c r="N117" s="389"/>
    </row>
    <row r="118" spans="1:14" s="44" customFormat="1" ht="31.5" customHeight="1" x14ac:dyDescent="0.15">
      <c r="A118" s="58" t="s">
        <v>482</v>
      </c>
      <c r="B118" s="58">
        <v>3544</v>
      </c>
      <c r="C118" s="53" t="s">
        <v>907</v>
      </c>
      <c r="D118" s="393"/>
      <c r="E118" s="394"/>
      <c r="F118" s="382"/>
      <c r="G118" s="244"/>
      <c r="H118" s="80" t="s">
        <v>780</v>
      </c>
      <c r="I118" s="81"/>
      <c r="J118" s="81"/>
      <c r="K118" s="55" t="s">
        <v>1053</v>
      </c>
      <c r="L118" s="82" t="s">
        <v>849</v>
      </c>
      <c r="M118" s="66">
        <f>ROUND(M110*127/1000,0)</f>
        <v>12</v>
      </c>
      <c r="N118" s="389"/>
    </row>
    <row r="119" spans="1:14" s="44" customFormat="1" ht="31.5" customHeight="1" x14ac:dyDescent="0.15">
      <c r="A119" s="58" t="s">
        <v>482</v>
      </c>
      <c r="B119" s="58">
        <v>3545</v>
      </c>
      <c r="C119" s="53" t="s">
        <v>912</v>
      </c>
      <c r="D119" s="393"/>
      <c r="E119" s="394"/>
      <c r="F119" s="382"/>
      <c r="G119" s="244"/>
      <c r="H119" s="80" t="s">
        <v>770</v>
      </c>
      <c r="I119" s="81"/>
      <c r="J119" s="81"/>
      <c r="K119" s="55" t="s">
        <v>1054</v>
      </c>
      <c r="L119" s="82" t="s">
        <v>849</v>
      </c>
      <c r="M119" s="66">
        <f>ROUND(M110*115/1000,0)</f>
        <v>11</v>
      </c>
      <c r="N119" s="389"/>
    </row>
    <row r="120" spans="1:14" s="44" customFormat="1" ht="31.5" customHeight="1" x14ac:dyDescent="0.15">
      <c r="A120" s="58" t="s">
        <v>482</v>
      </c>
      <c r="B120" s="58">
        <v>3546</v>
      </c>
      <c r="C120" s="53" t="s">
        <v>908</v>
      </c>
      <c r="D120" s="393"/>
      <c r="E120" s="394"/>
      <c r="F120" s="382"/>
      <c r="G120" s="244"/>
      <c r="H120" s="80" t="s">
        <v>848</v>
      </c>
      <c r="I120" s="81"/>
      <c r="J120" s="81"/>
      <c r="K120" s="55" t="s">
        <v>1055</v>
      </c>
      <c r="L120" s="82" t="s">
        <v>849</v>
      </c>
      <c r="M120" s="66">
        <f>ROUND(M110*125/1000,0)</f>
        <v>12</v>
      </c>
      <c r="N120" s="389"/>
    </row>
    <row r="121" spans="1:14" s="44" customFormat="1" ht="31.5" customHeight="1" x14ac:dyDescent="0.15">
      <c r="A121" s="58" t="s">
        <v>482</v>
      </c>
      <c r="B121" s="58">
        <v>3547</v>
      </c>
      <c r="C121" s="53" t="s">
        <v>909</v>
      </c>
      <c r="D121" s="393"/>
      <c r="E121" s="394"/>
      <c r="F121" s="382"/>
      <c r="G121" s="244"/>
      <c r="H121" s="80" t="s">
        <v>771</v>
      </c>
      <c r="I121" s="81"/>
      <c r="J121" s="81"/>
      <c r="K121" s="55" t="s">
        <v>1056</v>
      </c>
      <c r="L121" s="82" t="s">
        <v>849</v>
      </c>
      <c r="M121" s="66">
        <f>ROUND(M110*105/1000,0)</f>
        <v>10</v>
      </c>
      <c r="N121" s="389"/>
    </row>
    <row r="122" spans="1:14" s="44" customFormat="1" ht="31.5" customHeight="1" x14ac:dyDescent="0.15">
      <c r="A122" s="58" t="s">
        <v>482</v>
      </c>
      <c r="B122" s="58">
        <v>3548</v>
      </c>
      <c r="C122" s="53" t="s">
        <v>910</v>
      </c>
      <c r="D122" s="393"/>
      <c r="E122" s="394"/>
      <c r="F122" s="382"/>
      <c r="G122" s="244"/>
      <c r="H122" s="80" t="s">
        <v>772</v>
      </c>
      <c r="I122" s="81"/>
      <c r="J122" s="81"/>
      <c r="K122" s="55" t="s">
        <v>1057</v>
      </c>
      <c r="L122" s="82" t="s">
        <v>849</v>
      </c>
      <c r="M122" s="66">
        <f>ROUND(M110*89/1000,0)</f>
        <v>8</v>
      </c>
      <c r="N122" s="389"/>
    </row>
    <row r="123" spans="1:14" s="44" customFormat="1" ht="31.5" customHeight="1" x14ac:dyDescent="0.15">
      <c r="A123" s="58" t="s">
        <v>482</v>
      </c>
      <c r="B123" s="58">
        <v>8314</v>
      </c>
      <c r="C123" s="53" t="s">
        <v>642</v>
      </c>
      <c r="D123" s="393"/>
      <c r="E123" s="394"/>
      <c r="F123" s="382"/>
      <c r="G123" s="97"/>
      <c r="H123" s="87" t="s">
        <v>472</v>
      </c>
      <c r="I123" s="81"/>
      <c r="J123" s="81"/>
      <c r="K123" s="55" t="s">
        <v>337</v>
      </c>
      <c r="L123" s="67">
        <f>ROUND(-$L110*1/100,0)</f>
        <v>-1</v>
      </c>
      <c r="M123" s="67">
        <f>ROUND(-$L110*1/100,0)</f>
        <v>-1</v>
      </c>
      <c r="N123" s="389"/>
    </row>
    <row r="124" spans="1:14" s="44" customFormat="1" ht="31.5" customHeight="1" x14ac:dyDescent="0.15">
      <c r="A124" s="58" t="s">
        <v>482</v>
      </c>
      <c r="B124" s="58">
        <v>9314</v>
      </c>
      <c r="C124" s="53" t="s">
        <v>643</v>
      </c>
      <c r="D124" s="395"/>
      <c r="E124" s="396"/>
      <c r="F124" s="382"/>
      <c r="G124" s="97"/>
      <c r="H124" s="87" t="s">
        <v>339</v>
      </c>
      <c r="I124" s="81"/>
      <c r="J124" s="81"/>
      <c r="K124" s="55" t="s">
        <v>337</v>
      </c>
      <c r="L124" s="67">
        <f>ROUND(-$L110*1/100,0)</f>
        <v>-1</v>
      </c>
      <c r="M124" s="67">
        <f>ROUND(-$L110*1/100,0)</f>
        <v>-1</v>
      </c>
      <c r="N124" s="390"/>
    </row>
    <row r="125" spans="1:14" s="44" customFormat="1" ht="31.5" customHeight="1" x14ac:dyDescent="0.15">
      <c r="A125" s="58" t="s">
        <v>482</v>
      </c>
      <c r="B125" s="58">
        <v>5612</v>
      </c>
      <c r="C125" s="53" t="s">
        <v>334</v>
      </c>
      <c r="D125" s="377" t="s">
        <v>878</v>
      </c>
      <c r="E125" s="247"/>
      <c r="F125" s="413"/>
      <c r="G125" s="99"/>
      <c r="H125" s="56"/>
      <c r="I125" s="56"/>
      <c r="J125" s="56"/>
      <c r="K125" s="55" t="s">
        <v>335</v>
      </c>
      <c r="L125" s="67">
        <v>-47</v>
      </c>
      <c r="M125" s="67">
        <v>-47</v>
      </c>
      <c r="N125" s="59" t="s">
        <v>336</v>
      </c>
    </row>
    <row r="126" spans="1:14" s="44" customFormat="1" ht="31.5" customHeight="1" x14ac:dyDescent="0.15">
      <c r="A126" s="58" t="s">
        <v>481</v>
      </c>
      <c r="B126" s="58">
        <v>1111</v>
      </c>
      <c r="C126" s="53" t="s">
        <v>108</v>
      </c>
      <c r="D126" s="252" t="s">
        <v>461</v>
      </c>
      <c r="E126" s="246"/>
      <c r="F126" s="412"/>
      <c r="G126" s="90"/>
      <c r="H126" s="56"/>
      <c r="I126" s="56"/>
      <c r="J126" s="56"/>
      <c r="K126" s="55" t="s">
        <v>474</v>
      </c>
      <c r="L126" s="66">
        <v>100</v>
      </c>
      <c r="M126" s="66">
        <v>100</v>
      </c>
      <c r="N126" s="388" t="s">
        <v>9</v>
      </c>
    </row>
    <row r="127" spans="1:14" s="44" customFormat="1" ht="31.5" customHeight="1" x14ac:dyDescent="0.15">
      <c r="A127" s="58" t="s">
        <v>481</v>
      </c>
      <c r="B127" s="58">
        <v>1101</v>
      </c>
      <c r="C127" s="53" t="s">
        <v>105</v>
      </c>
      <c r="D127" s="252" t="s">
        <v>208</v>
      </c>
      <c r="E127" s="246"/>
      <c r="F127" s="412"/>
      <c r="G127" s="90"/>
      <c r="H127" s="56"/>
      <c r="I127" s="56"/>
      <c r="J127" s="56"/>
      <c r="K127" s="55" t="s">
        <v>475</v>
      </c>
      <c r="L127" s="66">
        <v>240</v>
      </c>
      <c r="M127" s="66">
        <v>240</v>
      </c>
      <c r="N127" s="389"/>
    </row>
    <row r="128" spans="1:14" s="44" customFormat="1" ht="31.5" customHeight="1" x14ac:dyDescent="0.15">
      <c r="A128" s="58" t="s">
        <v>481</v>
      </c>
      <c r="B128" s="58">
        <v>1611</v>
      </c>
      <c r="C128" s="53" t="s">
        <v>204</v>
      </c>
      <c r="D128" s="252" t="s">
        <v>170</v>
      </c>
      <c r="E128" s="246"/>
      <c r="F128" s="412"/>
      <c r="G128" s="90"/>
      <c r="H128" s="56"/>
      <c r="I128" s="56"/>
      <c r="J128" s="56"/>
      <c r="K128" s="55" t="s">
        <v>476</v>
      </c>
      <c r="L128" s="66">
        <v>50</v>
      </c>
      <c r="M128" s="66">
        <v>50</v>
      </c>
      <c r="N128" s="389"/>
    </row>
    <row r="129" spans="1:14" s="44" customFormat="1" ht="31.5" customHeight="1" x14ac:dyDescent="0.15">
      <c r="A129" s="58" t="s">
        <v>481</v>
      </c>
      <c r="B129" s="58">
        <v>1131</v>
      </c>
      <c r="C129" s="53" t="s">
        <v>110</v>
      </c>
      <c r="D129" s="254" t="s">
        <v>207</v>
      </c>
      <c r="E129" s="406"/>
      <c r="F129" s="255"/>
      <c r="G129" s="90"/>
      <c r="H129" s="56"/>
      <c r="I129" s="56"/>
      <c r="J129" s="56"/>
      <c r="K129" s="55" t="s">
        <v>477</v>
      </c>
      <c r="L129" s="66">
        <v>200</v>
      </c>
      <c r="M129" s="66">
        <v>200</v>
      </c>
      <c r="N129" s="389"/>
    </row>
    <row r="130" spans="1:14" s="44" customFormat="1" ht="31.5" customHeight="1" x14ac:dyDescent="0.15">
      <c r="A130" s="58" t="s">
        <v>481</v>
      </c>
      <c r="B130" s="58">
        <v>1141</v>
      </c>
      <c r="C130" s="53" t="s">
        <v>175</v>
      </c>
      <c r="D130" s="237" t="s">
        <v>284</v>
      </c>
      <c r="E130" s="384" t="s">
        <v>178</v>
      </c>
      <c r="F130" s="386"/>
      <c r="G130" s="104"/>
      <c r="H130" s="56"/>
      <c r="I130" s="56"/>
      <c r="J130" s="56"/>
      <c r="K130" s="55" t="s">
        <v>478</v>
      </c>
      <c r="L130" s="66">
        <v>150</v>
      </c>
      <c r="M130" s="66">
        <v>150</v>
      </c>
      <c r="N130" s="389"/>
    </row>
    <row r="131" spans="1:14" s="44" customFormat="1" ht="31.5" customHeight="1" x14ac:dyDescent="0.15">
      <c r="A131" s="58" t="s">
        <v>481</v>
      </c>
      <c r="B131" s="58">
        <v>1621</v>
      </c>
      <c r="C131" s="53" t="s">
        <v>176</v>
      </c>
      <c r="D131" s="238"/>
      <c r="E131" s="384" t="s">
        <v>197</v>
      </c>
      <c r="F131" s="386"/>
      <c r="G131" s="104"/>
      <c r="H131" s="56"/>
      <c r="I131" s="56"/>
      <c r="J131" s="56"/>
      <c r="K131" s="55" t="s">
        <v>479</v>
      </c>
      <c r="L131" s="66">
        <v>160</v>
      </c>
      <c r="M131" s="66">
        <v>160</v>
      </c>
      <c r="N131" s="389"/>
    </row>
    <row r="132" spans="1:14" s="44" customFormat="1" ht="31.5" customHeight="1" x14ac:dyDescent="0.15">
      <c r="A132" s="58" t="s">
        <v>481</v>
      </c>
      <c r="B132" s="58">
        <v>6310</v>
      </c>
      <c r="C132" s="53" t="s">
        <v>333</v>
      </c>
      <c r="D132" s="254" t="s">
        <v>332</v>
      </c>
      <c r="E132" s="406"/>
      <c r="F132" s="255"/>
      <c r="G132" s="87"/>
      <c r="H132" s="56"/>
      <c r="I132" s="56"/>
      <c r="J132" s="56"/>
      <c r="K132" s="55" t="s">
        <v>480</v>
      </c>
      <c r="L132" s="66">
        <v>480</v>
      </c>
      <c r="M132" s="66">
        <v>480</v>
      </c>
      <c r="N132" s="389"/>
    </row>
    <row r="133" spans="1:14" s="44" customFormat="1" ht="31.5" customHeight="1" x14ac:dyDescent="0.15">
      <c r="A133" s="58" t="s">
        <v>481</v>
      </c>
      <c r="B133" s="58">
        <v>1201</v>
      </c>
      <c r="C133" s="53" t="s">
        <v>186</v>
      </c>
      <c r="D133" s="374" t="s">
        <v>462</v>
      </c>
      <c r="E133" s="358"/>
      <c r="F133" s="362" t="s">
        <v>198</v>
      </c>
      <c r="G133" s="99" t="s">
        <v>1046</v>
      </c>
      <c r="H133" s="81"/>
      <c r="I133" s="81"/>
      <c r="J133" s="81"/>
      <c r="K133" s="55" t="s">
        <v>182</v>
      </c>
      <c r="L133" s="66">
        <v>88</v>
      </c>
      <c r="M133" s="66">
        <v>88</v>
      </c>
      <c r="N133" s="389"/>
    </row>
    <row r="134" spans="1:14" s="44" customFormat="1" ht="31.5" customHeight="1" x14ac:dyDescent="0.15">
      <c r="A134" s="58" t="s">
        <v>481</v>
      </c>
      <c r="B134" s="58">
        <v>1211</v>
      </c>
      <c r="C134" s="53" t="s">
        <v>187</v>
      </c>
      <c r="D134" s="239"/>
      <c r="E134" s="359"/>
      <c r="F134" s="363"/>
      <c r="G134" s="99" t="s">
        <v>1047</v>
      </c>
      <c r="H134" s="81"/>
      <c r="I134" s="81"/>
      <c r="J134" s="81"/>
      <c r="K134" s="55" t="s">
        <v>183</v>
      </c>
      <c r="L134" s="66">
        <v>176</v>
      </c>
      <c r="M134" s="66">
        <v>176</v>
      </c>
      <c r="N134" s="389"/>
    </row>
    <row r="135" spans="1:14" s="44" customFormat="1" ht="31.5" customHeight="1" x14ac:dyDescent="0.15">
      <c r="A135" s="58" t="s">
        <v>481</v>
      </c>
      <c r="B135" s="58">
        <v>1221</v>
      </c>
      <c r="C135" s="53" t="s">
        <v>121</v>
      </c>
      <c r="D135" s="239"/>
      <c r="E135" s="359"/>
      <c r="F135" s="362" t="s">
        <v>181</v>
      </c>
      <c r="G135" s="99" t="s">
        <v>1046</v>
      </c>
      <c r="H135" s="81"/>
      <c r="I135" s="81"/>
      <c r="J135" s="81"/>
      <c r="K135" s="55" t="s">
        <v>45</v>
      </c>
      <c r="L135" s="66">
        <v>72</v>
      </c>
      <c r="M135" s="66">
        <v>72</v>
      </c>
      <c r="N135" s="389"/>
    </row>
    <row r="136" spans="1:14" s="44" customFormat="1" ht="31.5" customHeight="1" x14ac:dyDescent="0.15">
      <c r="A136" s="58" t="s">
        <v>481</v>
      </c>
      <c r="B136" s="58">
        <v>1231</v>
      </c>
      <c r="C136" s="53" t="s">
        <v>122</v>
      </c>
      <c r="D136" s="239"/>
      <c r="E136" s="359"/>
      <c r="F136" s="363"/>
      <c r="G136" s="99" t="s">
        <v>1047</v>
      </c>
      <c r="H136" s="81"/>
      <c r="I136" s="81"/>
      <c r="J136" s="81"/>
      <c r="K136" s="55" t="s">
        <v>46</v>
      </c>
      <c r="L136" s="66">
        <v>144</v>
      </c>
      <c r="M136" s="66">
        <v>144</v>
      </c>
      <c r="N136" s="389"/>
    </row>
    <row r="137" spans="1:14" s="44" customFormat="1" ht="31.5" customHeight="1" x14ac:dyDescent="0.15">
      <c r="A137" s="58" t="s">
        <v>481</v>
      </c>
      <c r="B137" s="58">
        <v>1241</v>
      </c>
      <c r="C137" s="53" t="s">
        <v>199</v>
      </c>
      <c r="D137" s="239"/>
      <c r="E137" s="359"/>
      <c r="F137" s="362" t="s">
        <v>205</v>
      </c>
      <c r="G137" s="99" t="s">
        <v>1046</v>
      </c>
      <c r="H137" s="81"/>
      <c r="I137" s="81"/>
      <c r="J137" s="81"/>
      <c r="K137" s="55" t="s">
        <v>49</v>
      </c>
      <c r="L137" s="66">
        <v>24</v>
      </c>
      <c r="M137" s="66">
        <v>24</v>
      </c>
      <c r="N137" s="389"/>
    </row>
    <row r="138" spans="1:14" s="49" customFormat="1" ht="31.5" customHeight="1" x14ac:dyDescent="0.15">
      <c r="A138" s="58" t="s">
        <v>481</v>
      </c>
      <c r="B138" s="58">
        <v>1251</v>
      </c>
      <c r="C138" s="53" t="s">
        <v>212</v>
      </c>
      <c r="D138" s="239"/>
      <c r="E138" s="359"/>
      <c r="F138" s="363"/>
      <c r="G138" s="99" t="s">
        <v>1047</v>
      </c>
      <c r="H138" s="81"/>
      <c r="I138" s="81"/>
      <c r="J138" s="81"/>
      <c r="K138" s="55" t="s">
        <v>47</v>
      </c>
      <c r="L138" s="66">
        <v>48</v>
      </c>
      <c r="M138" s="66">
        <v>48</v>
      </c>
      <c r="N138" s="389"/>
    </row>
    <row r="139" spans="1:14" s="44" customFormat="1" ht="31.5" customHeight="1" x14ac:dyDescent="0.15">
      <c r="A139" s="58" t="s">
        <v>481</v>
      </c>
      <c r="B139" s="58">
        <v>1501</v>
      </c>
      <c r="C139" s="53" t="s">
        <v>188</v>
      </c>
      <c r="D139" s="374" t="s">
        <v>463</v>
      </c>
      <c r="E139" s="225"/>
      <c r="F139" s="358"/>
      <c r="G139" s="99"/>
      <c r="H139" s="56"/>
      <c r="I139" s="56"/>
      <c r="J139" s="56"/>
      <c r="K139" s="55" t="s">
        <v>19</v>
      </c>
      <c r="L139" s="66">
        <v>100</v>
      </c>
      <c r="M139" s="66">
        <v>100</v>
      </c>
      <c r="N139" s="389"/>
    </row>
    <row r="140" spans="1:14" s="44" customFormat="1" ht="31.5" customHeight="1" x14ac:dyDescent="0.15">
      <c r="A140" s="58" t="s">
        <v>481</v>
      </c>
      <c r="B140" s="58">
        <v>1511</v>
      </c>
      <c r="C140" s="53" t="s">
        <v>287</v>
      </c>
      <c r="D140" s="239"/>
      <c r="E140" s="407"/>
      <c r="F140" s="359"/>
      <c r="G140" s="99"/>
      <c r="H140" s="56"/>
      <c r="I140" s="56"/>
      <c r="J140" s="56"/>
      <c r="K140" s="55" t="s">
        <v>18</v>
      </c>
      <c r="L140" s="66">
        <v>200</v>
      </c>
      <c r="M140" s="66">
        <v>200</v>
      </c>
      <c r="N140" s="390"/>
    </row>
    <row r="141" spans="1:14" s="44" customFormat="1" ht="31.5" customHeight="1" x14ac:dyDescent="0.15">
      <c r="A141" s="58" t="s">
        <v>481</v>
      </c>
      <c r="B141" s="58">
        <v>1601</v>
      </c>
      <c r="C141" s="80" t="s">
        <v>192</v>
      </c>
      <c r="D141" s="254" t="s">
        <v>453</v>
      </c>
      <c r="E141" s="406"/>
      <c r="F141" s="255"/>
      <c r="G141" s="87" t="s">
        <v>1048</v>
      </c>
      <c r="H141" s="56"/>
      <c r="I141" s="56"/>
      <c r="J141" s="56"/>
      <c r="K141" s="55" t="s">
        <v>342</v>
      </c>
      <c r="L141" s="66">
        <v>20</v>
      </c>
      <c r="M141" s="66">
        <v>20</v>
      </c>
      <c r="N141" s="388" t="s">
        <v>163</v>
      </c>
    </row>
    <row r="142" spans="1:14" s="44" customFormat="1" ht="31.5" customHeight="1" x14ac:dyDescent="0.15">
      <c r="A142" s="58" t="s">
        <v>481</v>
      </c>
      <c r="B142" s="58">
        <v>1604</v>
      </c>
      <c r="C142" s="80" t="s">
        <v>193</v>
      </c>
      <c r="D142" s="256"/>
      <c r="E142" s="408"/>
      <c r="F142" s="257"/>
      <c r="G142" s="87" t="s">
        <v>1049</v>
      </c>
      <c r="H142" s="56"/>
      <c r="I142" s="56"/>
      <c r="J142" s="56"/>
      <c r="K142" s="55" t="s">
        <v>341</v>
      </c>
      <c r="L142" s="66">
        <v>5</v>
      </c>
      <c r="M142" s="66">
        <v>5</v>
      </c>
      <c r="N142" s="389"/>
    </row>
    <row r="143" spans="1:14" s="44" customFormat="1" ht="31.5" customHeight="1" x14ac:dyDescent="0.15">
      <c r="A143" s="58" t="s">
        <v>481</v>
      </c>
      <c r="B143" s="58">
        <v>1631</v>
      </c>
      <c r="C143" s="53" t="s">
        <v>206</v>
      </c>
      <c r="D143" s="251" t="s">
        <v>464</v>
      </c>
      <c r="E143" s="251"/>
      <c r="F143" s="251"/>
      <c r="G143" s="87"/>
      <c r="H143" s="107"/>
      <c r="I143" s="56"/>
      <c r="J143" s="56"/>
      <c r="K143" s="55" t="s">
        <v>473</v>
      </c>
      <c r="L143" s="66">
        <v>40</v>
      </c>
      <c r="M143" s="66">
        <v>40</v>
      </c>
      <c r="N143" s="50" t="s">
        <v>202</v>
      </c>
    </row>
    <row r="144" spans="1:14" ht="31.5" customHeight="1" x14ac:dyDescent="0.15">
      <c r="A144" s="71" t="s">
        <v>1058</v>
      </c>
      <c r="B144" s="108"/>
      <c r="C144" s="109"/>
      <c r="D144" s="110"/>
      <c r="E144" s="110"/>
      <c r="F144" s="110"/>
      <c r="G144" s="110"/>
      <c r="H144" s="111"/>
      <c r="I144" s="111"/>
      <c r="J144" s="111"/>
      <c r="K144" s="112"/>
      <c r="L144" s="68"/>
      <c r="M144" s="68"/>
      <c r="N144" s="32"/>
    </row>
    <row r="145" spans="1:14" ht="31.5" customHeight="1" x14ac:dyDescent="0.15">
      <c r="A145" s="226" t="s">
        <v>2</v>
      </c>
      <c r="B145" s="226"/>
      <c r="C145" s="236" t="s">
        <v>3</v>
      </c>
      <c r="D145" s="236" t="s">
        <v>4</v>
      </c>
      <c r="E145" s="236"/>
      <c r="F145" s="236"/>
      <c r="G145" s="236"/>
      <c r="H145" s="236"/>
      <c r="I145" s="236"/>
      <c r="J145" s="236"/>
      <c r="K145" s="236"/>
      <c r="L145" s="375" t="s">
        <v>456</v>
      </c>
      <c r="M145" s="375" t="s">
        <v>1153</v>
      </c>
      <c r="N145" s="405" t="s">
        <v>8</v>
      </c>
    </row>
    <row r="146" spans="1:14" ht="31.5" customHeight="1" x14ac:dyDescent="0.15">
      <c r="A146" s="77" t="s">
        <v>0</v>
      </c>
      <c r="B146" s="77" t="s">
        <v>1</v>
      </c>
      <c r="C146" s="226"/>
      <c r="D146" s="235"/>
      <c r="E146" s="235"/>
      <c r="F146" s="235"/>
      <c r="G146" s="226"/>
      <c r="H146" s="226"/>
      <c r="I146" s="226"/>
      <c r="J146" s="226"/>
      <c r="K146" s="226"/>
      <c r="L146" s="404"/>
      <c r="M146" s="376"/>
      <c r="N146" s="262"/>
    </row>
    <row r="147" spans="1:14" s="44" customFormat="1" ht="31.5" customHeight="1" x14ac:dyDescent="0.15">
      <c r="A147" s="58" t="s">
        <v>481</v>
      </c>
      <c r="B147" s="58">
        <v>1301</v>
      </c>
      <c r="C147" s="80" t="s">
        <v>612</v>
      </c>
      <c r="D147" s="411" t="s">
        <v>162</v>
      </c>
      <c r="E147" s="411"/>
      <c r="F147" s="365" t="s">
        <v>24</v>
      </c>
      <c r="G147" s="383" t="s">
        <v>288</v>
      </c>
      <c r="H147" s="383"/>
      <c r="I147" s="383"/>
      <c r="J147" s="365"/>
      <c r="K147" s="362" t="s">
        <v>140</v>
      </c>
      <c r="L147" s="66">
        <v>1259</v>
      </c>
      <c r="M147" s="66">
        <v>1259</v>
      </c>
      <c r="N147" s="388" t="s">
        <v>9</v>
      </c>
    </row>
    <row r="148" spans="1:14" s="44" customFormat="1" ht="31.5" customHeight="1" x14ac:dyDescent="0.15">
      <c r="A148" s="58" t="s">
        <v>482</v>
      </c>
      <c r="B148" s="58">
        <v>1302</v>
      </c>
      <c r="C148" s="80" t="s">
        <v>1092</v>
      </c>
      <c r="D148" s="411"/>
      <c r="E148" s="411"/>
      <c r="F148" s="365"/>
      <c r="G148" s="387" t="s">
        <v>835</v>
      </c>
      <c r="H148" s="80" t="s">
        <v>769</v>
      </c>
      <c r="I148" s="81"/>
      <c r="J148" s="55" t="s">
        <v>1061</v>
      </c>
      <c r="K148" s="363"/>
      <c r="L148" s="66">
        <f>ROUND($L147*92/1000,0)</f>
        <v>116</v>
      </c>
      <c r="M148" s="66">
        <f>ROUND(M147*111/1000,0)</f>
        <v>140</v>
      </c>
      <c r="N148" s="389"/>
    </row>
    <row r="149" spans="1:14" s="44" customFormat="1" ht="31.5" customHeight="1" x14ac:dyDescent="0.15">
      <c r="A149" s="58" t="s">
        <v>482</v>
      </c>
      <c r="B149" s="58">
        <v>3302</v>
      </c>
      <c r="C149" s="80" t="s">
        <v>913</v>
      </c>
      <c r="D149" s="411"/>
      <c r="E149" s="411"/>
      <c r="F149" s="365"/>
      <c r="G149" s="365"/>
      <c r="H149" s="80" t="s">
        <v>780</v>
      </c>
      <c r="I149" s="81"/>
      <c r="J149" s="55" t="s">
        <v>1050</v>
      </c>
      <c r="K149" s="363"/>
      <c r="L149" s="82" t="s">
        <v>849</v>
      </c>
      <c r="M149" s="66">
        <f>ROUND(M147*120/1000,0)</f>
        <v>151</v>
      </c>
      <c r="N149" s="389"/>
    </row>
    <row r="150" spans="1:14" s="44" customFormat="1" ht="31.5" customHeight="1" x14ac:dyDescent="0.15">
      <c r="A150" s="58" t="s">
        <v>482</v>
      </c>
      <c r="B150" s="58">
        <v>1303</v>
      </c>
      <c r="C150" s="80" t="s">
        <v>1093</v>
      </c>
      <c r="D150" s="411"/>
      <c r="E150" s="411"/>
      <c r="F150" s="365"/>
      <c r="G150" s="365"/>
      <c r="H150" s="80" t="s">
        <v>770</v>
      </c>
      <c r="I150" s="81"/>
      <c r="J150" s="55" t="s">
        <v>1062</v>
      </c>
      <c r="K150" s="363"/>
      <c r="L150" s="66">
        <f>ROUND($L147*90/1000,0)</f>
        <v>113</v>
      </c>
      <c r="M150" s="66">
        <f>ROUND(M147*109/1000,0)</f>
        <v>137</v>
      </c>
      <c r="N150" s="389"/>
    </row>
    <row r="151" spans="1:14" s="44" customFormat="1" ht="31.5" customHeight="1" x14ac:dyDescent="0.15">
      <c r="A151" s="58" t="s">
        <v>482</v>
      </c>
      <c r="B151" s="58">
        <v>3303</v>
      </c>
      <c r="C151" s="80" t="s">
        <v>914</v>
      </c>
      <c r="D151" s="411"/>
      <c r="E151" s="411"/>
      <c r="F151" s="365"/>
      <c r="G151" s="365"/>
      <c r="H151" s="80" t="s">
        <v>848</v>
      </c>
      <c r="I151" s="81"/>
      <c r="J151" s="55" t="s">
        <v>1051</v>
      </c>
      <c r="K151" s="363"/>
      <c r="L151" s="82" t="s">
        <v>849</v>
      </c>
      <c r="M151" s="66">
        <f>ROUND(M147*118/1000,0)</f>
        <v>149</v>
      </c>
      <c r="N151" s="389"/>
    </row>
    <row r="152" spans="1:14" s="44" customFormat="1" ht="31.5" customHeight="1" x14ac:dyDescent="0.15">
      <c r="A152" s="58" t="s">
        <v>482</v>
      </c>
      <c r="B152" s="58">
        <v>1304</v>
      </c>
      <c r="C152" s="80" t="s">
        <v>1094</v>
      </c>
      <c r="D152" s="411"/>
      <c r="E152" s="411"/>
      <c r="F152" s="365"/>
      <c r="G152" s="365"/>
      <c r="H152" s="80" t="s">
        <v>771</v>
      </c>
      <c r="I152" s="81"/>
      <c r="J152" s="55" t="s">
        <v>1063</v>
      </c>
      <c r="K152" s="363"/>
      <c r="L152" s="66">
        <f>ROUND($L147*80/1000,0)</f>
        <v>101</v>
      </c>
      <c r="M152" s="66">
        <f>ROUND(M147*99/1000,0)</f>
        <v>125</v>
      </c>
      <c r="N152" s="389"/>
    </row>
    <row r="153" spans="1:14" s="44" customFormat="1" ht="31.5" customHeight="1" x14ac:dyDescent="0.15">
      <c r="A153" s="58" t="s">
        <v>482</v>
      </c>
      <c r="B153" s="58">
        <v>6200</v>
      </c>
      <c r="C153" s="80" t="s">
        <v>1095</v>
      </c>
      <c r="D153" s="411"/>
      <c r="E153" s="411"/>
      <c r="F153" s="365"/>
      <c r="G153" s="365"/>
      <c r="H153" s="80" t="s">
        <v>772</v>
      </c>
      <c r="I153" s="81"/>
      <c r="J153" s="55" t="s">
        <v>1064</v>
      </c>
      <c r="K153" s="363"/>
      <c r="L153" s="66">
        <f>ROUND($L147*64/1000,0)</f>
        <v>81</v>
      </c>
      <c r="M153" s="66">
        <f>ROUND(M147*83/1000,0)</f>
        <v>104</v>
      </c>
      <c r="N153" s="389"/>
    </row>
    <row r="154" spans="1:14" s="44" customFormat="1" ht="31.5" customHeight="1" x14ac:dyDescent="0.15">
      <c r="A154" s="58" t="s">
        <v>482</v>
      </c>
      <c r="B154" s="58">
        <v>3549</v>
      </c>
      <c r="C154" s="80" t="s">
        <v>915</v>
      </c>
      <c r="D154" s="411"/>
      <c r="E154" s="411"/>
      <c r="F154" s="365"/>
      <c r="G154" s="387" t="s">
        <v>836</v>
      </c>
      <c r="H154" s="80" t="s">
        <v>769</v>
      </c>
      <c r="I154" s="81"/>
      <c r="J154" s="55" t="s">
        <v>1052</v>
      </c>
      <c r="K154" s="363"/>
      <c r="L154" s="82" t="s">
        <v>849</v>
      </c>
      <c r="M154" s="66">
        <f>ROUND(M147*117/1000,0)</f>
        <v>147</v>
      </c>
      <c r="N154" s="389"/>
    </row>
    <row r="155" spans="1:14" s="44" customFormat="1" ht="31.5" customHeight="1" x14ac:dyDescent="0.15">
      <c r="A155" s="58" t="s">
        <v>482</v>
      </c>
      <c r="B155" s="58">
        <v>3550</v>
      </c>
      <c r="C155" s="80" t="s">
        <v>916</v>
      </c>
      <c r="D155" s="411"/>
      <c r="E155" s="411"/>
      <c r="F155" s="365"/>
      <c r="G155" s="365"/>
      <c r="H155" s="80" t="s">
        <v>780</v>
      </c>
      <c r="I155" s="81"/>
      <c r="J155" s="55" t="s">
        <v>1053</v>
      </c>
      <c r="K155" s="363"/>
      <c r="L155" s="82" t="s">
        <v>849</v>
      </c>
      <c r="M155" s="66">
        <f>ROUND(M147*127/1000,0)</f>
        <v>160</v>
      </c>
      <c r="N155" s="389"/>
    </row>
    <row r="156" spans="1:14" s="44" customFormat="1" ht="31.5" customHeight="1" x14ac:dyDescent="0.15">
      <c r="A156" s="58" t="s">
        <v>482</v>
      </c>
      <c r="B156" s="58">
        <v>3551</v>
      </c>
      <c r="C156" s="80" t="s">
        <v>917</v>
      </c>
      <c r="D156" s="411"/>
      <c r="E156" s="411"/>
      <c r="F156" s="365"/>
      <c r="G156" s="365"/>
      <c r="H156" s="80" t="s">
        <v>770</v>
      </c>
      <c r="I156" s="81"/>
      <c r="J156" s="55" t="s">
        <v>1054</v>
      </c>
      <c r="K156" s="363"/>
      <c r="L156" s="82" t="s">
        <v>849</v>
      </c>
      <c r="M156" s="66">
        <f>ROUND(M147*115/1000,0)</f>
        <v>145</v>
      </c>
      <c r="N156" s="389"/>
    </row>
    <row r="157" spans="1:14" s="44" customFormat="1" ht="31.5" customHeight="1" x14ac:dyDescent="0.15">
      <c r="A157" s="58" t="s">
        <v>482</v>
      </c>
      <c r="B157" s="58">
        <v>3552</v>
      </c>
      <c r="C157" s="80" t="s">
        <v>918</v>
      </c>
      <c r="D157" s="411"/>
      <c r="E157" s="411"/>
      <c r="F157" s="365"/>
      <c r="G157" s="365"/>
      <c r="H157" s="80" t="s">
        <v>848</v>
      </c>
      <c r="I157" s="81"/>
      <c r="J157" s="55" t="s">
        <v>1055</v>
      </c>
      <c r="K157" s="363"/>
      <c r="L157" s="82" t="s">
        <v>849</v>
      </c>
      <c r="M157" s="66">
        <f>ROUND(M147*125/1000,0)</f>
        <v>157</v>
      </c>
      <c r="N157" s="389"/>
    </row>
    <row r="158" spans="1:14" s="44" customFormat="1" ht="31.5" customHeight="1" x14ac:dyDescent="0.15">
      <c r="A158" s="58" t="s">
        <v>482</v>
      </c>
      <c r="B158" s="58">
        <v>3553</v>
      </c>
      <c r="C158" s="80" t="s">
        <v>919</v>
      </c>
      <c r="D158" s="411"/>
      <c r="E158" s="411"/>
      <c r="F158" s="365"/>
      <c r="G158" s="365"/>
      <c r="H158" s="80" t="s">
        <v>771</v>
      </c>
      <c r="I158" s="81"/>
      <c r="J158" s="55" t="s">
        <v>1056</v>
      </c>
      <c r="K158" s="363"/>
      <c r="L158" s="82" t="s">
        <v>849</v>
      </c>
      <c r="M158" s="66">
        <f>ROUND(M147*105/1000,0)</f>
        <v>132</v>
      </c>
      <c r="N158" s="389"/>
    </row>
    <row r="159" spans="1:14" s="44" customFormat="1" ht="31.5" customHeight="1" x14ac:dyDescent="0.15">
      <c r="A159" s="58" t="s">
        <v>482</v>
      </c>
      <c r="B159" s="58">
        <v>3554</v>
      </c>
      <c r="C159" s="80" t="s">
        <v>920</v>
      </c>
      <c r="D159" s="411"/>
      <c r="E159" s="411"/>
      <c r="F159" s="365"/>
      <c r="G159" s="365"/>
      <c r="H159" s="80" t="s">
        <v>772</v>
      </c>
      <c r="I159" s="81"/>
      <c r="J159" s="55" t="s">
        <v>1057</v>
      </c>
      <c r="K159" s="363"/>
      <c r="L159" s="82" t="s">
        <v>849</v>
      </c>
      <c r="M159" s="66">
        <f>ROUND(M147*89/1000,0)</f>
        <v>112</v>
      </c>
      <c r="N159" s="389"/>
    </row>
    <row r="160" spans="1:14" s="44" customFormat="1" ht="31.5" customHeight="1" x14ac:dyDescent="0.15">
      <c r="A160" s="58" t="s">
        <v>482</v>
      </c>
      <c r="B160" s="58">
        <v>8215</v>
      </c>
      <c r="C160" s="80" t="s">
        <v>644</v>
      </c>
      <c r="D160" s="411"/>
      <c r="E160" s="411"/>
      <c r="F160" s="365"/>
      <c r="G160" s="108"/>
      <c r="H160" s="87" t="s">
        <v>297</v>
      </c>
      <c r="I160" s="54"/>
      <c r="J160" s="55" t="s">
        <v>338</v>
      </c>
      <c r="K160" s="363"/>
      <c r="L160" s="113">
        <f>ROUND(-$L147*1/100,0)</f>
        <v>-13</v>
      </c>
      <c r="M160" s="113">
        <f>ROUND(-$L147*1/100,0)</f>
        <v>-13</v>
      </c>
      <c r="N160" s="389"/>
    </row>
    <row r="161" spans="1:14" s="44" customFormat="1" ht="31.5" customHeight="1" x14ac:dyDescent="0.15">
      <c r="A161" s="58" t="s">
        <v>482</v>
      </c>
      <c r="B161" s="58">
        <v>9215</v>
      </c>
      <c r="C161" s="80" t="s">
        <v>645</v>
      </c>
      <c r="D161" s="411"/>
      <c r="E161" s="411"/>
      <c r="F161" s="365"/>
      <c r="G161" s="108"/>
      <c r="H161" s="90" t="s">
        <v>340</v>
      </c>
      <c r="I161" s="114"/>
      <c r="J161" s="92" t="s">
        <v>338</v>
      </c>
      <c r="K161" s="363"/>
      <c r="L161" s="113">
        <f>ROUND(-$L147*1/100,0)</f>
        <v>-13</v>
      </c>
      <c r="M161" s="113">
        <f>ROUND(-$L147*1/100,0)</f>
        <v>-13</v>
      </c>
      <c r="N161" s="389"/>
    </row>
    <row r="162" spans="1:14" s="44" customFormat="1" ht="31.5" customHeight="1" x14ac:dyDescent="0.15">
      <c r="A162" s="58" t="s">
        <v>482</v>
      </c>
      <c r="B162" s="58">
        <v>1311</v>
      </c>
      <c r="C162" s="80" t="s">
        <v>646</v>
      </c>
      <c r="D162" s="411"/>
      <c r="E162" s="411"/>
      <c r="F162" s="365"/>
      <c r="G162" s="383" t="s">
        <v>465</v>
      </c>
      <c r="H162" s="383"/>
      <c r="I162" s="383"/>
      <c r="J162" s="365"/>
      <c r="K162" s="363"/>
      <c r="L162" s="66">
        <v>995</v>
      </c>
      <c r="M162" s="66">
        <v>995</v>
      </c>
      <c r="N162" s="389"/>
    </row>
    <row r="163" spans="1:14" s="44" customFormat="1" ht="31.5" customHeight="1" x14ac:dyDescent="0.15">
      <c r="A163" s="58" t="s">
        <v>482</v>
      </c>
      <c r="B163" s="58">
        <v>1312</v>
      </c>
      <c r="C163" s="80" t="s">
        <v>1096</v>
      </c>
      <c r="D163" s="411"/>
      <c r="E163" s="411"/>
      <c r="F163" s="365"/>
      <c r="G163" s="387" t="s">
        <v>835</v>
      </c>
      <c r="H163" s="80" t="s">
        <v>769</v>
      </c>
      <c r="I163" s="81"/>
      <c r="J163" s="55" t="s">
        <v>1061</v>
      </c>
      <c r="K163" s="363"/>
      <c r="L163" s="66">
        <f>ROUND($L162*92/1000,0)</f>
        <v>92</v>
      </c>
      <c r="M163" s="66">
        <f>ROUND(M162*111/1000,0)</f>
        <v>110</v>
      </c>
      <c r="N163" s="389"/>
    </row>
    <row r="164" spans="1:14" s="44" customFormat="1" ht="31.5" customHeight="1" x14ac:dyDescent="0.15">
      <c r="A164" s="58" t="s">
        <v>482</v>
      </c>
      <c r="B164" s="58">
        <v>3312</v>
      </c>
      <c r="C164" s="80" t="s">
        <v>921</v>
      </c>
      <c r="D164" s="411"/>
      <c r="E164" s="411"/>
      <c r="F164" s="365"/>
      <c r="G164" s="365"/>
      <c r="H164" s="80" t="s">
        <v>780</v>
      </c>
      <c r="I164" s="81"/>
      <c r="J164" s="55" t="s">
        <v>1050</v>
      </c>
      <c r="K164" s="363"/>
      <c r="L164" s="82" t="s">
        <v>849</v>
      </c>
      <c r="M164" s="66">
        <f>ROUND(M162*120/1000,0)</f>
        <v>119</v>
      </c>
      <c r="N164" s="389"/>
    </row>
    <row r="165" spans="1:14" s="44" customFormat="1" ht="31.5" customHeight="1" x14ac:dyDescent="0.15">
      <c r="A165" s="58" t="s">
        <v>482</v>
      </c>
      <c r="B165" s="58">
        <v>1313</v>
      </c>
      <c r="C165" s="80" t="s">
        <v>1097</v>
      </c>
      <c r="D165" s="411"/>
      <c r="E165" s="411"/>
      <c r="F165" s="365"/>
      <c r="G165" s="365"/>
      <c r="H165" s="80" t="s">
        <v>770</v>
      </c>
      <c r="I165" s="81"/>
      <c r="J165" s="55" t="s">
        <v>1062</v>
      </c>
      <c r="K165" s="363"/>
      <c r="L165" s="66">
        <f>ROUND($L162*90/1000,0)</f>
        <v>90</v>
      </c>
      <c r="M165" s="66">
        <f>ROUND(M162*109/1000,0)</f>
        <v>108</v>
      </c>
      <c r="N165" s="389"/>
    </row>
    <row r="166" spans="1:14" s="44" customFormat="1" ht="31.5" customHeight="1" x14ac:dyDescent="0.15">
      <c r="A166" s="58" t="s">
        <v>482</v>
      </c>
      <c r="B166" s="58">
        <v>3313</v>
      </c>
      <c r="C166" s="80" t="s">
        <v>922</v>
      </c>
      <c r="D166" s="411"/>
      <c r="E166" s="411"/>
      <c r="F166" s="365"/>
      <c r="G166" s="365"/>
      <c r="H166" s="80" t="s">
        <v>848</v>
      </c>
      <c r="I166" s="81"/>
      <c r="J166" s="55" t="s">
        <v>1051</v>
      </c>
      <c r="K166" s="363"/>
      <c r="L166" s="82" t="s">
        <v>849</v>
      </c>
      <c r="M166" s="66">
        <f>ROUND(M162*118/1000,0)</f>
        <v>117</v>
      </c>
      <c r="N166" s="389"/>
    </row>
    <row r="167" spans="1:14" s="44" customFormat="1" ht="31.5" customHeight="1" x14ac:dyDescent="0.15">
      <c r="A167" s="58" t="s">
        <v>482</v>
      </c>
      <c r="B167" s="58">
        <v>1314</v>
      </c>
      <c r="C167" s="80" t="s">
        <v>1098</v>
      </c>
      <c r="D167" s="411"/>
      <c r="E167" s="411"/>
      <c r="F167" s="365"/>
      <c r="G167" s="365"/>
      <c r="H167" s="80" t="s">
        <v>771</v>
      </c>
      <c r="I167" s="81"/>
      <c r="J167" s="55" t="s">
        <v>1063</v>
      </c>
      <c r="K167" s="363"/>
      <c r="L167" s="66">
        <f>ROUND($L162*80/1000,0)</f>
        <v>80</v>
      </c>
      <c r="M167" s="66">
        <f>ROUND(M162*99/1000,0)</f>
        <v>99</v>
      </c>
      <c r="N167" s="389"/>
    </row>
    <row r="168" spans="1:14" s="44" customFormat="1" ht="31.5" customHeight="1" x14ac:dyDescent="0.15">
      <c r="A168" s="58" t="s">
        <v>482</v>
      </c>
      <c r="B168" s="58">
        <v>6220</v>
      </c>
      <c r="C168" s="80" t="s">
        <v>1099</v>
      </c>
      <c r="D168" s="411"/>
      <c r="E168" s="411"/>
      <c r="F168" s="365"/>
      <c r="G168" s="365"/>
      <c r="H168" s="80" t="s">
        <v>772</v>
      </c>
      <c r="I168" s="81"/>
      <c r="J168" s="55" t="s">
        <v>1064</v>
      </c>
      <c r="K168" s="363"/>
      <c r="L168" s="66">
        <f>ROUND($L162*64/1000,0)</f>
        <v>64</v>
      </c>
      <c r="M168" s="66">
        <f>ROUND(M162*83/1000,0)</f>
        <v>83</v>
      </c>
      <c r="N168" s="389"/>
    </row>
    <row r="169" spans="1:14" s="44" customFormat="1" ht="31.5" customHeight="1" x14ac:dyDescent="0.15">
      <c r="A169" s="58" t="s">
        <v>482</v>
      </c>
      <c r="B169" s="58">
        <v>3555</v>
      </c>
      <c r="C169" s="80" t="s">
        <v>923</v>
      </c>
      <c r="D169" s="411"/>
      <c r="E169" s="411"/>
      <c r="F169" s="365"/>
      <c r="G169" s="387" t="s">
        <v>836</v>
      </c>
      <c r="H169" s="80" t="s">
        <v>769</v>
      </c>
      <c r="I169" s="81"/>
      <c r="J169" s="55" t="s">
        <v>1052</v>
      </c>
      <c r="K169" s="363"/>
      <c r="L169" s="82" t="s">
        <v>849</v>
      </c>
      <c r="M169" s="66">
        <f>ROUND(M162*117/1000,0)</f>
        <v>116</v>
      </c>
      <c r="N169" s="389"/>
    </row>
    <row r="170" spans="1:14" s="44" customFormat="1" ht="31.5" customHeight="1" x14ac:dyDescent="0.15">
      <c r="A170" s="58" t="s">
        <v>482</v>
      </c>
      <c r="B170" s="58">
        <v>3556</v>
      </c>
      <c r="C170" s="80" t="s">
        <v>924</v>
      </c>
      <c r="D170" s="411"/>
      <c r="E170" s="411"/>
      <c r="F170" s="365"/>
      <c r="G170" s="365"/>
      <c r="H170" s="80" t="s">
        <v>780</v>
      </c>
      <c r="I170" s="81"/>
      <c r="J170" s="55" t="s">
        <v>1053</v>
      </c>
      <c r="K170" s="363"/>
      <c r="L170" s="82" t="s">
        <v>849</v>
      </c>
      <c r="M170" s="66">
        <f>ROUND(M162*127/1000,0)</f>
        <v>126</v>
      </c>
      <c r="N170" s="389"/>
    </row>
    <row r="171" spans="1:14" s="44" customFormat="1" ht="31.5" customHeight="1" x14ac:dyDescent="0.15">
      <c r="A171" s="58" t="s">
        <v>482</v>
      </c>
      <c r="B171" s="58">
        <v>3557</v>
      </c>
      <c r="C171" s="80" t="s">
        <v>925</v>
      </c>
      <c r="D171" s="411"/>
      <c r="E171" s="411"/>
      <c r="F171" s="365"/>
      <c r="G171" s="365"/>
      <c r="H171" s="80" t="s">
        <v>770</v>
      </c>
      <c r="I171" s="81"/>
      <c r="J171" s="55" t="s">
        <v>1054</v>
      </c>
      <c r="K171" s="363"/>
      <c r="L171" s="82" t="s">
        <v>849</v>
      </c>
      <c r="M171" s="66">
        <f>ROUND(M162*115/1000,0)</f>
        <v>114</v>
      </c>
      <c r="N171" s="389"/>
    </row>
    <row r="172" spans="1:14" s="44" customFormat="1" ht="31.5" customHeight="1" x14ac:dyDescent="0.15">
      <c r="A172" s="58" t="s">
        <v>482</v>
      </c>
      <c r="B172" s="58">
        <v>3558</v>
      </c>
      <c r="C172" s="80" t="s">
        <v>926</v>
      </c>
      <c r="D172" s="411"/>
      <c r="E172" s="411"/>
      <c r="F172" s="365"/>
      <c r="G172" s="365"/>
      <c r="H172" s="80" t="s">
        <v>848</v>
      </c>
      <c r="I172" s="81"/>
      <c r="J172" s="55" t="s">
        <v>1055</v>
      </c>
      <c r="K172" s="363"/>
      <c r="L172" s="82" t="s">
        <v>849</v>
      </c>
      <c r="M172" s="66">
        <f>ROUND(M162*125/1000,0)</f>
        <v>124</v>
      </c>
      <c r="N172" s="389"/>
    </row>
    <row r="173" spans="1:14" s="44" customFormat="1" ht="31.5" customHeight="1" x14ac:dyDescent="0.15">
      <c r="A173" s="58" t="s">
        <v>482</v>
      </c>
      <c r="B173" s="58">
        <v>3559</v>
      </c>
      <c r="C173" s="80" t="s">
        <v>927</v>
      </c>
      <c r="D173" s="411"/>
      <c r="E173" s="411"/>
      <c r="F173" s="365"/>
      <c r="G173" s="365"/>
      <c r="H173" s="80" t="s">
        <v>771</v>
      </c>
      <c r="I173" s="81"/>
      <c r="J173" s="55" t="s">
        <v>1056</v>
      </c>
      <c r="K173" s="363"/>
      <c r="L173" s="82" t="s">
        <v>849</v>
      </c>
      <c r="M173" s="66">
        <f>ROUND(M162*105/1000,0)</f>
        <v>104</v>
      </c>
      <c r="N173" s="389"/>
    </row>
    <row r="174" spans="1:14" s="44" customFormat="1" ht="31.5" customHeight="1" x14ac:dyDescent="0.15">
      <c r="A174" s="58" t="s">
        <v>482</v>
      </c>
      <c r="B174" s="58">
        <v>3560</v>
      </c>
      <c r="C174" s="80" t="s">
        <v>928</v>
      </c>
      <c r="D174" s="411"/>
      <c r="E174" s="411"/>
      <c r="F174" s="365"/>
      <c r="G174" s="365"/>
      <c r="H174" s="80" t="s">
        <v>772</v>
      </c>
      <c r="I174" s="81"/>
      <c r="J174" s="55" t="s">
        <v>1057</v>
      </c>
      <c r="K174" s="363"/>
      <c r="L174" s="82" t="s">
        <v>849</v>
      </c>
      <c r="M174" s="66">
        <f>ROUND(M162*89/1000,0)</f>
        <v>89</v>
      </c>
      <c r="N174" s="389"/>
    </row>
    <row r="175" spans="1:14" s="44" customFormat="1" ht="31.5" customHeight="1" x14ac:dyDescent="0.15">
      <c r="A175" s="58" t="s">
        <v>482</v>
      </c>
      <c r="B175" s="58">
        <v>8315</v>
      </c>
      <c r="C175" s="80" t="s">
        <v>647</v>
      </c>
      <c r="D175" s="411"/>
      <c r="E175" s="411"/>
      <c r="F175" s="365"/>
      <c r="G175" s="108"/>
      <c r="H175" s="87" t="s">
        <v>297</v>
      </c>
      <c r="I175" s="54"/>
      <c r="J175" s="55" t="s">
        <v>338</v>
      </c>
      <c r="K175" s="363"/>
      <c r="L175" s="67">
        <f>ROUND(-$L162*1/100,0)</f>
        <v>-10</v>
      </c>
      <c r="M175" s="67">
        <f>ROUND(-$L162*1/100,0)</f>
        <v>-10</v>
      </c>
      <c r="N175" s="389"/>
    </row>
    <row r="176" spans="1:14" s="44" customFormat="1" ht="31.5" customHeight="1" x14ac:dyDescent="0.15">
      <c r="A176" s="58" t="s">
        <v>482</v>
      </c>
      <c r="B176" s="58">
        <v>9315</v>
      </c>
      <c r="C176" s="80" t="s">
        <v>648</v>
      </c>
      <c r="D176" s="411"/>
      <c r="E176" s="411"/>
      <c r="F176" s="365"/>
      <c r="G176" s="115"/>
      <c r="H176" s="87" t="s">
        <v>340</v>
      </c>
      <c r="I176" s="54"/>
      <c r="J176" s="55" t="s">
        <v>338</v>
      </c>
      <c r="K176" s="363"/>
      <c r="L176" s="67">
        <f>ROUND(-$L162*1/100,0)</f>
        <v>-10</v>
      </c>
      <c r="M176" s="67">
        <f>ROUND(-$L162*1/100,0)</f>
        <v>-10</v>
      </c>
      <c r="N176" s="390"/>
    </row>
    <row r="177" spans="1:14" s="44" customFormat="1" ht="31.5" customHeight="1" x14ac:dyDescent="0.15">
      <c r="A177" s="58" t="s">
        <v>482</v>
      </c>
      <c r="B177" s="58">
        <v>1321</v>
      </c>
      <c r="C177" s="80" t="s">
        <v>613</v>
      </c>
      <c r="D177" s="411"/>
      <c r="E177" s="411"/>
      <c r="F177" s="387" t="s">
        <v>330</v>
      </c>
      <c r="G177" s="385" t="s">
        <v>289</v>
      </c>
      <c r="H177" s="385"/>
      <c r="I177" s="385"/>
      <c r="J177" s="386"/>
      <c r="K177" s="363"/>
      <c r="L177" s="66">
        <v>41</v>
      </c>
      <c r="M177" s="66">
        <v>41</v>
      </c>
      <c r="N177" s="388" t="s">
        <v>10</v>
      </c>
    </row>
    <row r="178" spans="1:14" s="44" customFormat="1" ht="31.5" customHeight="1" x14ac:dyDescent="0.15">
      <c r="A178" s="58" t="s">
        <v>482</v>
      </c>
      <c r="B178" s="58">
        <v>1322</v>
      </c>
      <c r="C178" s="80" t="s">
        <v>1100</v>
      </c>
      <c r="D178" s="411"/>
      <c r="E178" s="411"/>
      <c r="F178" s="387"/>
      <c r="G178" s="387" t="s">
        <v>835</v>
      </c>
      <c r="H178" s="80" t="s">
        <v>769</v>
      </c>
      <c r="I178" s="81"/>
      <c r="J178" s="55" t="s">
        <v>1061</v>
      </c>
      <c r="K178" s="363"/>
      <c r="L178" s="66">
        <f>ROUND($L177*92/1000,0)</f>
        <v>4</v>
      </c>
      <c r="M178" s="66">
        <f>ROUND(M177*111/1000,0)</f>
        <v>5</v>
      </c>
      <c r="N178" s="389"/>
    </row>
    <row r="179" spans="1:14" s="44" customFormat="1" ht="31.5" customHeight="1" x14ac:dyDescent="0.15">
      <c r="A179" s="58" t="s">
        <v>482</v>
      </c>
      <c r="B179" s="58">
        <v>3322</v>
      </c>
      <c r="C179" s="80" t="s">
        <v>929</v>
      </c>
      <c r="D179" s="411"/>
      <c r="E179" s="411"/>
      <c r="F179" s="387"/>
      <c r="G179" s="365"/>
      <c r="H179" s="80" t="s">
        <v>780</v>
      </c>
      <c r="I179" s="81"/>
      <c r="J179" s="55" t="s">
        <v>1050</v>
      </c>
      <c r="K179" s="363"/>
      <c r="L179" s="82" t="s">
        <v>849</v>
      </c>
      <c r="M179" s="66">
        <f>ROUND(M177*120/1000,0)</f>
        <v>5</v>
      </c>
      <c r="N179" s="389"/>
    </row>
    <row r="180" spans="1:14" s="44" customFormat="1" ht="31.5" customHeight="1" x14ac:dyDescent="0.15">
      <c r="A180" s="58" t="s">
        <v>482</v>
      </c>
      <c r="B180" s="58">
        <v>1323</v>
      </c>
      <c r="C180" s="80" t="s">
        <v>1101</v>
      </c>
      <c r="D180" s="411"/>
      <c r="E180" s="411"/>
      <c r="F180" s="387"/>
      <c r="G180" s="365"/>
      <c r="H180" s="80" t="s">
        <v>770</v>
      </c>
      <c r="I180" s="81"/>
      <c r="J180" s="55" t="s">
        <v>1062</v>
      </c>
      <c r="K180" s="363"/>
      <c r="L180" s="66">
        <f>ROUND($L177*90/1000,0)</f>
        <v>4</v>
      </c>
      <c r="M180" s="66">
        <f>ROUND(M177*109/1000,0)</f>
        <v>4</v>
      </c>
      <c r="N180" s="389"/>
    </row>
    <row r="181" spans="1:14" s="44" customFormat="1" ht="31.5" customHeight="1" x14ac:dyDescent="0.15">
      <c r="A181" s="58" t="s">
        <v>482</v>
      </c>
      <c r="B181" s="58">
        <v>3323</v>
      </c>
      <c r="C181" s="80" t="s">
        <v>930</v>
      </c>
      <c r="D181" s="411"/>
      <c r="E181" s="411"/>
      <c r="F181" s="387"/>
      <c r="G181" s="365"/>
      <c r="H181" s="80" t="s">
        <v>848</v>
      </c>
      <c r="I181" s="81"/>
      <c r="J181" s="55" t="s">
        <v>1051</v>
      </c>
      <c r="K181" s="363"/>
      <c r="L181" s="82" t="s">
        <v>849</v>
      </c>
      <c r="M181" s="66">
        <f>ROUND(M177*118/1000,0)</f>
        <v>5</v>
      </c>
      <c r="N181" s="389"/>
    </row>
    <row r="182" spans="1:14" s="44" customFormat="1" ht="31.5" customHeight="1" x14ac:dyDescent="0.15">
      <c r="A182" s="58" t="s">
        <v>482</v>
      </c>
      <c r="B182" s="58">
        <v>1324</v>
      </c>
      <c r="C182" s="80" t="s">
        <v>1102</v>
      </c>
      <c r="D182" s="411"/>
      <c r="E182" s="411"/>
      <c r="F182" s="387"/>
      <c r="G182" s="365"/>
      <c r="H182" s="80" t="s">
        <v>771</v>
      </c>
      <c r="I182" s="81"/>
      <c r="J182" s="55" t="s">
        <v>1063</v>
      </c>
      <c r="K182" s="363"/>
      <c r="L182" s="66">
        <f>ROUND($L177*80/1000,0)</f>
        <v>3</v>
      </c>
      <c r="M182" s="66">
        <f>ROUND(M177*99/1000,0)</f>
        <v>4</v>
      </c>
      <c r="N182" s="389"/>
    </row>
    <row r="183" spans="1:14" s="44" customFormat="1" ht="31.5" customHeight="1" x14ac:dyDescent="0.15">
      <c r="A183" s="58" t="s">
        <v>482</v>
      </c>
      <c r="B183" s="58">
        <v>6240</v>
      </c>
      <c r="C183" s="80" t="s">
        <v>1103</v>
      </c>
      <c r="D183" s="411"/>
      <c r="E183" s="411"/>
      <c r="F183" s="387"/>
      <c r="G183" s="365"/>
      <c r="H183" s="80" t="s">
        <v>772</v>
      </c>
      <c r="I183" s="81"/>
      <c r="J183" s="55" t="s">
        <v>1064</v>
      </c>
      <c r="K183" s="363"/>
      <c r="L183" s="66">
        <f>ROUND($L177*64/1000,0)</f>
        <v>3</v>
      </c>
      <c r="M183" s="66">
        <f>ROUND(M177*83/1000,0)</f>
        <v>3</v>
      </c>
      <c r="N183" s="389"/>
    </row>
    <row r="184" spans="1:14" s="44" customFormat="1" ht="31.5" customHeight="1" x14ac:dyDescent="0.15">
      <c r="A184" s="58" t="s">
        <v>482</v>
      </c>
      <c r="B184" s="58">
        <v>3561</v>
      </c>
      <c r="C184" s="80" t="s">
        <v>931</v>
      </c>
      <c r="D184" s="411"/>
      <c r="E184" s="411"/>
      <c r="F184" s="387"/>
      <c r="G184" s="387" t="s">
        <v>836</v>
      </c>
      <c r="H184" s="80" t="s">
        <v>769</v>
      </c>
      <c r="I184" s="81"/>
      <c r="J184" s="55" t="s">
        <v>1052</v>
      </c>
      <c r="K184" s="363"/>
      <c r="L184" s="82" t="s">
        <v>849</v>
      </c>
      <c r="M184" s="66">
        <f>ROUND(M177*117/1000,0)</f>
        <v>5</v>
      </c>
      <c r="N184" s="389"/>
    </row>
    <row r="185" spans="1:14" s="44" customFormat="1" ht="31.5" customHeight="1" x14ac:dyDescent="0.15">
      <c r="A185" s="58" t="s">
        <v>482</v>
      </c>
      <c r="B185" s="58">
        <v>3562</v>
      </c>
      <c r="C185" s="80" t="s">
        <v>932</v>
      </c>
      <c r="D185" s="411"/>
      <c r="E185" s="411"/>
      <c r="F185" s="387"/>
      <c r="G185" s="365"/>
      <c r="H185" s="80" t="s">
        <v>780</v>
      </c>
      <c r="I185" s="81"/>
      <c r="J185" s="55" t="s">
        <v>1053</v>
      </c>
      <c r="K185" s="363"/>
      <c r="L185" s="82" t="s">
        <v>849</v>
      </c>
      <c r="M185" s="66">
        <f>ROUND(M177*127/1000,0)</f>
        <v>5</v>
      </c>
      <c r="N185" s="389"/>
    </row>
    <row r="186" spans="1:14" s="44" customFormat="1" ht="31.5" customHeight="1" x14ac:dyDescent="0.15">
      <c r="A186" s="58" t="s">
        <v>482</v>
      </c>
      <c r="B186" s="58">
        <v>3563</v>
      </c>
      <c r="C186" s="80" t="s">
        <v>933</v>
      </c>
      <c r="D186" s="411"/>
      <c r="E186" s="411"/>
      <c r="F186" s="387"/>
      <c r="G186" s="365"/>
      <c r="H186" s="80" t="s">
        <v>770</v>
      </c>
      <c r="I186" s="81"/>
      <c r="J186" s="55" t="s">
        <v>1054</v>
      </c>
      <c r="K186" s="363"/>
      <c r="L186" s="82" t="s">
        <v>849</v>
      </c>
      <c r="M186" s="66">
        <f>ROUND(M177*115/1000,0)</f>
        <v>5</v>
      </c>
      <c r="N186" s="389"/>
    </row>
    <row r="187" spans="1:14" s="44" customFormat="1" ht="31.5" customHeight="1" x14ac:dyDescent="0.15">
      <c r="A187" s="58" t="s">
        <v>482</v>
      </c>
      <c r="B187" s="58">
        <v>3564</v>
      </c>
      <c r="C187" s="80" t="s">
        <v>934</v>
      </c>
      <c r="D187" s="411"/>
      <c r="E187" s="411"/>
      <c r="F187" s="387"/>
      <c r="G187" s="365"/>
      <c r="H187" s="80" t="s">
        <v>848</v>
      </c>
      <c r="I187" s="81"/>
      <c r="J187" s="55" t="s">
        <v>1055</v>
      </c>
      <c r="K187" s="363"/>
      <c r="L187" s="82" t="s">
        <v>849</v>
      </c>
      <c r="M187" s="66">
        <f>ROUND(M177*125/1000,0)</f>
        <v>5</v>
      </c>
      <c r="N187" s="389"/>
    </row>
    <row r="188" spans="1:14" s="44" customFormat="1" ht="31.5" customHeight="1" x14ac:dyDescent="0.15">
      <c r="A188" s="58" t="s">
        <v>482</v>
      </c>
      <c r="B188" s="58">
        <v>3565</v>
      </c>
      <c r="C188" s="80" t="s">
        <v>936</v>
      </c>
      <c r="D188" s="411"/>
      <c r="E188" s="411"/>
      <c r="F188" s="387"/>
      <c r="G188" s="365"/>
      <c r="H188" s="80" t="s">
        <v>771</v>
      </c>
      <c r="I188" s="81"/>
      <c r="J188" s="55" t="s">
        <v>1056</v>
      </c>
      <c r="K188" s="363"/>
      <c r="L188" s="82" t="s">
        <v>849</v>
      </c>
      <c r="M188" s="66">
        <f>ROUND(M177*105/1000,0)</f>
        <v>4</v>
      </c>
      <c r="N188" s="389"/>
    </row>
    <row r="189" spans="1:14" s="44" customFormat="1" ht="31.5" customHeight="1" x14ac:dyDescent="0.15">
      <c r="A189" s="58" t="s">
        <v>482</v>
      </c>
      <c r="B189" s="58">
        <v>3566</v>
      </c>
      <c r="C189" s="80" t="s">
        <v>935</v>
      </c>
      <c r="D189" s="411"/>
      <c r="E189" s="411"/>
      <c r="F189" s="387"/>
      <c r="G189" s="365"/>
      <c r="H189" s="80" t="s">
        <v>772</v>
      </c>
      <c r="I189" s="81"/>
      <c r="J189" s="55" t="s">
        <v>1057</v>
      </c>
      <c r="K189" s="363"/>
      <c r="L189" s="82" t="s">
        <v>849</v>
      </c>
      <c r="M189" s="66">
        <f>ROUND(M177*89/1000,0)</f>
        <v>4</v>
      </c>
      <c r="N189" s="389"/>
    </row>
    <row r="190" spans="1:14" s="44" customFormat="1" ht="31.5" customHeight="1" x14ac:dyDescent="0.15">
      <c r="A190" s="58" t="s">
        <v>482</v>
      </c>
      <c r="B190" s="58">
        <v>8216</v>
      </c>
      <c r="C190" s="80" t="s">
        <v>649</v>
      </c>
      <c r="D190" s="411"/>
      <c r="E190" s="411"/>
      <c r="F190" s="387"/>
      <c r="G190" s="116"/>
      <c r="H190" s="87" t="s">
        <v>297</v>
      </c>
      <c r="I190" s="54"/>
      <c r="J190" s="55" t="s">
        <v>338</v>
      </c>
      <c r="K190" s="363"/>
      <c r="L190" s="67">
        <v>-1</v>
      </c>
      <c r="M190" s="67">
        <v>-1</v>
      </c>
      <c r="N190" s="389"/>
    </row>
    <row r="191" spans="1:14" s="44" customFormat="1" ht="39.75" customHeight="1" x14ac:dyDescent="0.15">
      <c r="A191" s="58" t="s">
        <v>482</v>
      </c>
      <c r="B191" s="58">
        <v>9216</v>
      </c>
      <c r="C191" s="80" t="s">
        <v>650</v>
      </c>
      <c r="D191" s="411"/>
      <c r="E191" s="411"/>
      <c r="F191" s="387"/>
      <c r="G191" s="117"/>
      <c r="H191" s="87" t="s">
        <v>340</v>
      </c>
      <c r="I191" s="54"/>
      <c r="J191" s="55" t="s">
        <v>338</v>
      </c>
      <c r="K191" s="364"/>
      <c r="L191" s="67">
        <v>-1</v>
      </c>
      <c r="M191" s="67">
        <v>-1</v>
      </c>
      <c r="N191" s="389"/>
    </row>
    <row r="192" spans="1:14" s="44" customFormat="1" ht="35.25" customHeight="1" x14ac:dyDescent="0.15">
      <c r="A192" s="58" t="s">
        <v>482</v>
      </c>
      <c r="B192" s="58">
        <v>1367</v>
      </c>
      <c r="C192" s="80" t="s">
        <v>651</v>
      </c>
      <c r="D192" s="411" t="s">
        <v>876</v>
      </c>
      <c r="E192" s="411"/>
      <c r="F192" s="382" t="s">
        <v>879</v>
      </c>
      <c r="G192" s="366" t="s">
        <v>466</v>
      </c>
      <c r="H192" s="383"/>
      <c r="I192" s="383"/>
      <c r="J192" s="365"/>
      <c r="K192" s="362" t="s">
        <v>874</v>
      </c>
      <c r="L192" s="66">
        <v>33</v>
      </c>
      <c r="M192" s="66">
        <v>33</v>
      </c>
      <c r="N192" s="388" t="s">
        <v>1045</v>
      </c>
    </row>
    <row r="193" spans="1:14" s="44" customFormat="1" ht="31.5" customHeight="1" x14ac:dyDescent="0.15">
      <c r="A193" s="58" t="s">
        <v>482</v>
      </c>
      <c r="B193" s="58">
        <v>1368</v>
      </c>
      <c r="C193" s="80" t="s">
        <v>1104</v>
      </c>
      <c r="D193" s="411"/>
      <c r="E193" s="411"/>
      <c r="F193" s="382"/>
      <c r="G193" s="382" t="s">
        <v>835</v>
      </c>
      <c r="H193" s="80" t="s">
        <v>769</v>
      </c>
      <c r="I193" s="81"/>
      <c r="J193" s="55" t="s">
        <v>1061</v>
      </c>
      <c r="K193" s="363"/>
      <c r="L193" s="66">
        <f>ROUND($L192*92/1000,0)</f>
        <v>3</v>
      </c>
      <c r="M193" s="66">
        <f>ROUND(M192*111/1000,0)</f>
        <v>4</v>
      </c>
      <c r="N193" s="389"/>
    </row>
    <row r="194" spans="1:14" s="44" customFormat="1" ht="31.5" customHeight="1" x14ac:dyDescent="0.15">
      <c r="A194" s="58" t="s">
        <v>482</v>
      </c>
      <c r="B194" s="58">
        <v>3368</v>
      </c>
      <c r="C194" s="80" t="s">
        <v>937</v>
      </c>
      <c r="D194" s="411"/>
      <c r="E194" s="411"/>
      <c r="F194" s="382"/>
      <c r="G194" s="244"/>
      <c r="H194" s="80" t="s">
        <v>780</v>
      </c>
      <c r="I194" s="81"/>
      <c r="J194" s="55" t="s">
        <v>1050</v>
      </c>
      <c r="K194" s="363"/>
      <c r="L194" s="82" t="s">
        <v>849</v>
      </c>
      <c r="M194" s="66">
        <f>ROUND(M192*120/1000,0)</f>
        <v>4</v>
      </c>
      <c r="N194" s="389"/>
    </row>
    <row r="195" spans="1:14" s="44" customFormat="1" ht="31.5" customHeight="1" x14ac:dyDescent="0.15">
      <c r="A195" s="58" t="s">
        <v>482</v>
      </c>
      <c r="B195" s="58">
        <v>1369</v>
      </c>
      <c r="C195" s="80" t="s">
        <v>1105</v>
      </c>
      <c r="D195" s="411"/>
      <c r="E195" s="411"/>
      <c r="F195" s="382"/>
      <c r="G195" s="244"/>
      <c r="H195" s="80" t="s">
        <v>770</v>
      </c>
      <c r="I195" s="81"/>
      <c r="J195" s="55" t="s">
        <v>1062</v>
      </c>
      <c r="K195" s="363"/>
      <c r="L195" s="66">
        <f>ROUND($L192*90/1000,0)</f>
        <v>3</v>
      </c>
      <c r="M195" s="66">
        <f>ROUND(M192*109/1000,0)</f>
        <v>4</v>
      </c>
      <c r="N195" s="389"/>
    </row>
    <row r="196" spans="1:14" s="44" customFormat="1" ht="31.5" customHeight="1" x14ac:dyDescent="0.15">
      <c r="A196" s="58" t="s">
        <v>482</v>
      </c>
      <c r="B196" s="58">
        <v>3369</v>
      </c>
      <c r="C196" s="80" t="s">
        <v>938</v>
      </c>
      <c r="D196" s="411"/>
      <c r="E196" s="411"/>
      <c r="F196" s="382"/>
      <c r="G196" s="244"/>
      <c r="H196" s="80" t="s">
        <v>848</v>
      </c>
      <c r="I196" s="81"/>
      <c r="J196" s="55" t="s">
        <v>1051</v>
      </c>
      <c r="K196" s="363"/>
      <c r="L196" s="82" t="s">
        <v>849</v>
      </c>
      <c r="M196" s="66">
        <f>ROUND(M192*118/1000,0)</f>
        <v>4</v>
      </c>
      <c r="N196" s="389"/>
    </row>
    <row r="197" spans="1:14" s="44" customFormat="1" ht="31.5" customHeight="1" x14ac:dyDescent="0.15">
      <c r="A197" s="58" t="s">
        <v>482</v>
      </c>
      <c r="B197" s="58">
        <v>1370</v>
      </c>
      <c r="C197" s="80" t="s">
        <v>1106</v>
      </c>
      <c r="D197" s="411"/>
      <c r="E197" s="411"/>
      <c r="F197" s="382"/>
      <c r="G197" s="244"/>
      <c r="H197" s="80" t="s">
        <v>771</v>
      </c>
      <c r="I197" s="81"/>
      <c r="J197" s="55" t="s">
        <v>1063</v>
      </c>
      <c r="K197" s="363"/>
      <c r="L197" s="66">
        <f>ROUND($L192*80/1000,0)</f>
        <v>3</v>
      </c>
      <c r="M197" s="66">
        <f>ROUND(M192*99/1000,0)</f>
        <v>3</v>
      </c>
      <c r="N197" s="389"/>
    </row>
    <row r="198" spans="1:14" s="44" customFormat="1" ht="31.5" customHeight="1" x14ac:dyDescent="0.15">
      <c r="A198" s="58" t="s">
        <v>482</v>
      </c>
      <c r="B198" s="58">
        <v>6260</v>
      </c>
      <c r="C198" s="80" t="s">
        <v>1107</v>
      </c>
      <c r="D198" s="411"/>
      <c r="E198" s="411"/>
      <c r="F198" s="382"/>
      <c r="G198" s="244"/>
      <c r="H198" s="80" t="s">
        <v>772</v>
      </c>
      <c r="I198" s="81"/>
      <c r="J198" s="55" t="s">
        <v>1064</v>
      </c>
      <c r="K198" s="363"/>
      <c r="L198" s="66">
        <f>ROUND($L192*64/1000,0)</f>
        <v>2</v>
      </c>
      <c r="M198" s="66">
        <f>ROUND(M192*83/1000,0)</f>
        <v>3</v>
      </c>
      <c r="N198" s="389"/>
    </row>
    <row r="199" spans="1:14" s="44" customFormat="1" ht="31.5" customHeight="1" x14ac:dyDescent="0.15">
      <c r="A199" s="58" t="s">
        <v>482</v>
      </c>
      <c r="B199" s="58">
        <v>3567</v>
      </c>
      <c r="C199" s="80" t="s">
        <v>943</v>
      </c>
      <c r="D199" s="411"/>
      <c r="E199" s="411"/>
      <c r="F199" s="382"/>
      <c r="G199" s="382" t="s">
        <v>836</v>
      </c>
      <c r="H199" s="80" t="s">
        <v>769</v>
      </c>
      <c r="I199" s="81"/>
      <c r="J199" s="55" t="s">
        <v>1052</v>
      </c>
      <c r="K199" s="363"/>
      <c r="L199" s="82" t="s">
        <v>849</v>
      </c>
      <c r="M199" s="66">
        <f>ROUND(M192*117/1000,0)</f>
        <v>4</v>
      </c>
      <c r="N199" s="389"/>
    </row>
    <row r="200" spans="1:14" s="44" customFormat="1" ht="31.5" customHeight="1" x14ac:dyDescent="0.15">
      <c r="A200" s="58" t="s">
        <v>482</v>
      </c>
      <c r="B200" s="58">
        <v>3568</v>
      </c>
      <c r="C200" s="80" t="s">
        <v>939</v>
      </c>
      <c r="D200" s="411"/>
      <c r="E200" s="411"/>
      <c r="F200" s="382"/>
      <c r="G200" s="244"/>
      <c r="H200" s="80" t="s">
        <v>780</v>
      </c>
      <c r="I200" s="81"/>
      <c r="J200" s="55" t="s">
        <v>1053</v>
      </c>
      <c r="K200" s="363"/>
      <c r="L200" s="82" t="s">
        <v>849</v>
      </c>
      <c r="M200" s="66">
        <f>ROUND(M192*127/1000,0)</f>
        <v>4</v>
      </c>
      <c r="N200" s="389"/>
    </row>
    <row r="201" spans="1:14" s="44" customFormat="1" ht="31.5" customHeight="1" x14ac:dyDescent="0.15">
      <c r="A201" s="58" t="s">
        <v>482</v>
      </c>
      <c r="B201" s="58">
        <v>3569</v>
      </c>
      <c r="C201" s="80" t="s">
        <v>944</v>
      </c>
      <c r="D201" s="411"/>
      <c r="E201" s="411"/>
      <c r="F201" s="382"/>
      <c r="G201" s="244"/>
      <c r="H201" s="80" t="s">
        <v>770</v>
      </c>
      <c r="I201" s="81"/>
      <c r="J201" s="55" t="s">
        <v>1054</v>
      </c>
      <c r="K201" s="363"/>
      <c r="L201" s="82" t="s">
        <v>849</v>
      </c>
      <c r="M201" s="66">
        <f>ROUND(M192*115/1000,0)</f>
        <v>4</v>
      </c>
      <c r="N201" s="389"/>
    </row>
    <row r="202" spans="1:14" s="44" customFormat="1" ht="31.5" customHeight="1" x14ac:dyDescent="0.15">
      <c r="A202" s="58" t="s">
        <v>482</v>
      </c>
      <c r="B202" s="58">
        <v>3570</v>
      </c>
      <c r="C202" s="80" t="s">
        <v>940</v>
      </c>
      <c r="D202" s="411"/>
      <c r="E202" s="411"/>
      <c r="F202" s="382"/>
      <c r="G202" s="244"/>
      <c r="H202" s="80" t="s">
        <v>848</v>
      </c>
      <c r="I202" s="81"/>
      <c r="J202" s="55" t="s">
        <v>1055</v>
      </c>
      <c r="K202" s="363"/>
      <c r="L202" s="82" t="s">
        <v>849</v>
      </c>
      <c r="M202" s="66">
        <f>ROUND(M192*125/1000,0)</f>
        <v>4</v>
      </c>
      <c r="N202" s="389"/>
    </row>
    <row r="203" spans="1:14" s="44" customFormat="1" ht="31.5" customHeight="1" x14ac:dyDescent="0.15">
      <c r="A203" s="58" t="s">
        <v>482</v>
      </c>
      <c r="B203" s="58">
        <v>3571</v>
      </c>
      <c r="C203" s="80" t="s">
        <v>941</v>
      </c>
      <c r="D203" s="411"/>
      <c r="E203" s="411"/>
      <c r="F203" s="382"/>
      <c r="G203" s="244"/>
      <c r="H203" s="80" t="s">
        <v>771</v>
      </c>
      <c r="I203" s="81"/>
      <c r="J203" s="55" t="s">
        <v>1056</v>
      </c>
      <c r="K203" s="363"/>
      <c r="L203" s="82" t="s">
        <v>849</v>
      </c>
      <c r="M203" s="66">
        <f>ROUND(M192*105/1000,0)</f>
        <v>3</v>
      </c>
      <c r="N203" s="389"/>
    </row>
    <row r="204" spans="1:14" s="44" customFormat="1" ht="31.5" customHeight="1" x14ac:dyDescent="0.15">
      <c r="A204" s="58" t="s">
        <v>482</v>
      </c>
      <c r="B204" s="58">
        <v>3572</v>
      </c>
      <c r="C204" s="80" t="s">
        <v>942</v>
      </c>
      <c r="D204" s="411"/>
      <c r="E204" s="411"/>
      <c r="F204" s="382"/>
      <c r="G204" s="244"/>
      <c r="H204" s="80" t="s">
        <v>772</v>
      </c>
      <c r="I204" s="81"/>
      <c r="J204" s="55" t="s">
        <v>1057</v>
      </c>
      <c r="K204" s="363"/>
      <c r="L204" s="82" t="s">
        <v>849</v>
      </c>
      <c r="M204" s="66">
        <f>ROUND(M192*89/1000,0)</f>
        <v>3</v>
      </c>
      <c r="N204" s="389"/>
    </row>
    <row r="205" spans="1:14" s="44" customFormat="1" ht="31.5" customHeight="1" x14ac:dyDescent="0.15">
      <c r="A205" s="58" t="s">
        <v>482</v>
      </c>
      <c r="B205" s="58">
        <v>8316</v>
      </c>
      <c r="C205" s="80" t="s">
        <v>652</v>
      </c>
      <c r="D205" s="411"/>
      <c r="E205" s="411"/>
      <c r="F205" s="382"/>
      <c r="G205" s="94"/>
      <c r="H205" s="87" t="s">
        <v>297</v>
      </c>
      <c r="I205" s="54"/>
      <c r="J205" s="55" t="s">
        <v>338</v>
      </c>
      <c r="K205" s="363"/>
      <c r="L205" s="67">
        <v>-1</v>
      </c>
      <c r="M205" s="67">
        <v>-1</v>
      </c>
      <c r="N205" s="389"/>
    </row>
    <row r="206" spans="1:14" s="44" customFormat="1" ht="31.5" customHeight="1" x14ac:dyDescent="0.15">
      <c r="A206" s="58" t="s">
        <v>482</v>
      </c>
      <c r="B206" s="58">
        <v>9316</v>
      </c>
      <c r="C206" s="80" t="s">
        <v>653</v>
      </c>
      <c r="D206" s="411"/>
      <c r="E206" s="411"/>
      <c r="F206" s="382"/>
      <c r="G206" s="93"/>
      <c r="H206" s="87" t="s">
        <v>340</v>
      </c>
      <c r="I206" s="54"/>
      <c r="J206" s="55" t="s">
        <v>338</v>
      </c>
      <c r="K206" s="363"/>
      <c r="L206" s="67">
        <v>-1</v>
      </c>
      <c r="M206" s="67">
        <v>-1</v>
      </c>
      <c r="N206" s="390"/>
    </row>
    <row r="207" spans="1:14" s="44" customFormat="1" ht="31.5" customHeight="1" x14ac:dyDescent="0.15">
      <c r="A207" s="58" t="s">
        <v>482</v>
      </c>
      <c r="B207" s="58">
        <v>1331</v>
      </c>
      <c r="C207" s="80" t="s">
        <v>654</v>
      </c>
      <c r="D207" s="411"/>
      <c r="E207" s="411"/>
      <c r="F207" s="386" t="s">
        <v>746</v>
      </c>
      <c r="G207" s="384" t="s">
        <v>290</v>
      </c>
      <c r="H207" s="385"/>
      <c r="I207" s="385"/>
      <c r="J207" s="386"/>
      <c r="K207" s="363"/>
      <c r="L207" s="66">
        <v>2535</v>
      </c>
      <c r="M207" s="66">
        <v>2535</v>
      </c>
      <c r="N207" s="388" t="s">
        <v>9</v>
      </c>
    </row>
    <row r="208" spans="1:14" s="44" customFormat="1" ht="31.5" customHeight="1" x14ac:dyDescent="0.15">
      <c r="A208" s="58" t="s">
        <v>482</v>
      </c>
      <c r="B208" s="58">
        <v>1332</v>
      </c>
      <c r="C208" s="80" t="s">
        <v>1108</v>
      </c>
      <c r="D208" s="411"/>
      <c r="E208" s="411"/>
      <c r="F208" s="409"/>
      <c r="G208" s="382" t="s">
        <v>835</v>
      </c>
      <c r="H208" s="80" t="s">
        <v>769</v>
      </c>
      <c r="I208" s="81"/>
      <c r="J208" s="55" t="s">
        <v>1061</v>
      </c>
      <c r="K208" s="363"/>
      <c r="L208" s="66">
        <f>ROUND($L207*92/1000,0)</f>
        <v>233</v>
      </c>
      <c r="M208" s="66">
        <f>ROUND(M207*111/1000,0)</f>
        <v>281</v>
      </c>
      <c r="N208" s="389"/>
    </row>
    <row r="209" spans="1:14" s="62" customFormat="1" ht="31.5" customHeight="1" x14ac:dyDescent="0.15">
      <c r="A209" s="58" t="s">
        <v>482</v>
      </c>
      <c r="B209" s="58">
        <v>3332</v>
      </c>
      <c r="C209" s="80" t="s">
        <v>945</v>
      </c>
      <c r="D209" s="411"/>
      <c r="E209" s="411"/>
      <c r="F209" s="409"/>
      <c r="G209" s="244"/>
      <c r="H209" s="80" t="s">
        <v>780</v>
      </c>
      <c r="I209" s="81"/>
      <c r="J209" s="55" t="s">
        <v>1050</v>
      </c>
      <c r="K209" s="363"/>
      <c r="L209" s="82" t="s">
        <v>849</v>
      </c>
      <c r="M209" s="66">
        <f>ROUND(M207*120/1000,0)</f>
        <v>304</v>
      </c>
      <c r="N209" s="389"/>
    </row>
    <row r="210" spans="1:14" s="44" customFormat="1" ht="31.5" customHeight="1" x14ac:dyDescent="0.15">
      <c r="A210" s="58" t="s">
        <v>482</v>
      </c>
      <c r="B210" s="58">
        <v>1333</v>
      </c>
      <c r="C210" s="80" t="s">
        <v>1109</v>
      </c>
      <c r="D210" s="411"/>
      <c r="E210" s="411"/>
      <c r="F210" s="409"/>
      <c r="G210" s="244"/>
      <c r="H210" s="80" t="s">
        <v>770</v>
      </c>
      <c r="I210" s="81"/>
      <c r="J210" s="55" t="s">
        <v>1062</v>
      </c>
      <c r="K210" s="363"/>
      <c r="L210" s="66">
        <f>ROUND($L207*90/1000,0)</f>
        <v>228</v>
      </c>
      <c r="M210" s="66">
        <f>ROUND(M207*109/1000,0)</f>
        <v>276</v>
      </c>
      <c r="N210" s="389"/>
    </row>
    <row r="211" spans="1:14" s="62" customFormat="1" ht="31.5" customHeight="1" x14ac:dyDescent="0.15">
      <c r="A211" s="58" t="s">
        <v>482</v>
      </c>
      <c r="B211" s="58">
        <v>3333</v>
      </c>
      <c r="C211" s="80" t="s">
        <v>946</v>
      </c>
      <c r="D211" s="411"/>
      <c r="E211" s="411"/>
      <c r="F211" s="409"/>
      <c r="G211" s="244"/>
      <c r="H211" s="80" t="s">
        <v>848</v>
      </c>
      <c r="I211" s="81"/>
      <c r="J211" s="55" t="s">
        <v>1051</v>
      </c>
      <c r="K211" s="363"/>
      <c r="L211" s="82" t="s">
        <v>849</v>
      </c>
      <c r="M211" s="66">
        <f>ROUND(M207*118/1000,0)</f>
        <v>299</v>
      </c>
      <c r="N211" s="389"/>
    </row>
    <row r="212" spans="1:14" s="44" customFormat="1" ht="31.5" customHeight="1" x14ac:dyDescent="0.15">
      <c r="A212" s="58" t="s">
        <v>482</v>
      </c>
      <c r="B212" s="58">
        <v>1334</v>
      </c>
      <c r="C212" s="80" t="s">
        <v>947</v>
      </c>
      <c r="D212" s="411"/>
      <c r="E212" s="411"/>
      <c r="F212" s="409"/>
      <c r="G212" s="244"/>
      <c r="H212" s="80" t="s">
        <v>771</v>
      </c>
      <c r="I212" s="81"/>
      <c r="J212" s="55" t="s">
        <v>1063</v>
      </c>
      <c r="K212" s="363"/>
      <c r="L212" s="66">
        <f>ROUND($L207*80/1000,0)</f>
        <v>203</v>
      </c>
      <c r="M212" s="66">
        <f>ROUND(M207*99/1000,0)</f>
        <v>251</v>
      </c>
      <c r="N212" s="389"/>
    </row>
    <row r="213" spans="1:14" s="44" customFormat="1" ht="31.5" customHeight="1" x14ac:dyDescent="0.15">
      <c r="A213" s="58" t="s">
        <v>482</v>
      </c>
      <c r="B213" s="58">
        <v>6280</v>
      </c>
      <c r="C213" s="80" t="s">
        <v>948</v>
      </c>
      <c r="D213" s="411"/>
      <c r="E213" s="411"/>
      <c r="F213" s="409"/>
      <c r="G213" s="244"/>
      <c r="H213" s="80" t="s">
        <v>772</v>
      </c>
      <c r="I213" s="81"/>
      <c r="J213" s="55" t="s">
        <v>1064</v>
      </c>
      <c r="K213" s="363"/>
      <c r="L213" s="66">
        <f>ROUND($L207*64/1000,0)</f>
        <v>162</v>
      </c>
      <c r="M213" s="66">
        <f>ROUND(M207*83/1000,0)</f>
        <v>210</v>
      </c>
      <c r="N213" s="389"/>
    </row>
    <row r="214" spans="1:14" s="62" customFormat="1" ht="31.5" customHeight="1" x14ac:dyDescent="0.15">
      <c r="A214" s="58" t="s">
        <v>482</v>
      </c>
      <c r="B214" s="58">
        <v>3573</v>
      </c>
      <c r="C214" s="80" t="s">
        <v>949</v>
      </c>
      <c r="D214" s="411"/>
      <c r="E214" s="411"/>
      <c r="F214" s="409"/>
      <c r="G214" s="382" t="s">
        <v>836</v>
      </c>
      <c r="H214" s="80" t="s">
        <v>769</v>
      </c>
      <c r="I214" s="81"/>
      <c r="J214" s="55" t="s">
        <v>1052</v>
      </c>
      <c r="K214" s="363"/>
      <c r="L214" s="82" t="s">
        <v>849</v>
      </c>
      <c r="M214" s="66">
        <f>ROUND(M207*117/1000,0)</f>
        <v>297</v>
      </c>
      <c r="N214" s="389"/>
    </row>
    <row r="215" spans="1:14" s="62" customFormat="1" ht="31.5" customHeight="1" x14ac:dyDescent="0.15">
      <c r="A215" s="58" t="s">
        <v>482</v>
      </c>
      <c r="B215" s="58">
        <v>3574</v>
      </c>
      <c r="C215" s="80" t="s">
        <v>950</v>
      </c>
      <c r="D215" s="411"/>
      <c r="E215" s="411"/>
      <c r="F215" s="409"/>
      <c r="G215" s="244"/>
      <c r="H215" s="80" t="s">
        <v>780</v>
      </c>
      <c r="I215" s="81"/>
      <c r="J215" s="55" t="s">
        <v>1053</v>
      </c>
      <c r="K215" s="363"/>
      <c r="L215" s="82" t="s">
        <v>849</v>
      </c>
      <c r="M215" s="66">
        <f>ROUND(M207*127/1000,0)</f>
        <v>322</v>
      </c>
      <c r="N215" s="389"/>
    </row>
    <row r="216" spans="1:14" s="62" customFormat="1" ht="31.5" customHeight="1" x14ac:dyDescent="0.15">
      <c r="A216" s="58" t="s">
        <v>482</v>
      </c>
      <c r="B216" s="58">
        <v>3575</v>
      </c>
      <c r="C216" s="80" t="s">
        <v>951</v>
      </c>
      <c r="D216" s="411"/>
      <c r="E216" s="411"/>
      <c r="F216" s="409"/>
      <c r="G216" s="244"/>
      <c r="H216" s="80" t="s">
        <v>770</v>
      </c>
      <c r="I216" s="81"/>
      <c r="J216" s="55" t="s">
        <v>1054</v>
      </c>
      <c r="K216" s="363"/>
      <c r="L216" s="82" t="s">
        <v>849</v>
      </c>
      <c r="M216" s="66">
        <f>ROUND(M207*115/1000,0)</f>
        <v>292</v>
      </c>
      <c r="N216" s="389"/>
    </row>
    <row r="217" spans="1:14" s="62" customFormat="1" ht="31.5" customHeight="1" x14ac:dyDescent="0.15">
      <c r="A217" s="58" t="s">
        <v>482</v>
      </c>
      <c r="B217" s="58">
        <v>3576</v>
      </c>
      <c r="C217" s="80" t="s">
        <v>952</v>
      </c>
      <c r="D217" s="411"/>
      <c r="E217" s="411"/>
      <c r="F217" s="409"/>
      <c r="G217" s="244"/>
      <c r="H217" s="80" t="s">
        <v>848</v>
      </c>
      <c r="I217" s="81"/>
      <c r="J217" s="55" t="s">
        <v>1055</v>
      </c>
      <c r="K217" s="363"/>
      <c r="L217" s="82" t="s">
        <v>849</v>
      </c>
      <c r="M217" s="66">
        <f>ROUND(M207*125/1000,0)</f>
        <v>317</v>
      </c>
      <c r="N217" s="389"/>
    </row>
    <row r="218" spans="1:14" s="62" customFormat="1" ht="31.5" customHeight="1" x14ac:dyDescent="0.15">
      <c r="A218" s="58" t="s">
        <v>482</v>
      </c>
      <c r="B218" s="58">
        <v>3577</v>
      </c>
      <c r="C218" s="80" t="s">
        <v>953</v>
      </c>
      <c r="D218" s="411"/>
      <c r="E218" s="411"/>
      <c r="F218" s="409"/>
      <c r="G218" s="244"/>
      <c r="H218" s="80" t="s">
        <v>771</v>
      </c>
      <c r="I218" s="81"/>
      <c r="J218" s="55" t="s">
        <v>1056</v>
      </c>
      <c r="K218" s="363"/>
      <c r="L218" s="82" t="s">
        <v>849</v>
      </c>
      <c r="M218" s="66">
        <f>ROUND(M207*105/1000,0)</f>
        <v>266</v>
      </c>
      <c r="N218" s="389"/>
    </row>
    <row r="219" spans="1:14" s="62" customFormat="1" ht="31.5" customHeight="1" x14ac:dyDescent="0.15">
      <c r="A219" s="58" t="s">
        <v>482</v>
      </c>
      <c r="B219" s="58">
        <v>3578</v>
      </c>
      <c r="C219" s="80" t="s">
        <v>954</v>
      </c>
      <c r="D219" s="411"/>
      <c r="E219" s="411"/>
      <c r="F219" s="409"/>
      <c r="G219" s="244"/>
      <c r="H219" s="80" t="s">
        <v>772</v>
      </c>
      <c r="I219" s="81"/>
      <c r="J219" s="55" t="s">
        <v>1057</v>
      </c>
      <c r="K219" s="363"/>
      <c r="L219" s="82" t="s">
        <v>849</v>
      </c>
      <c r="M219" s="66">
        <f>ROUND(M207*89/1000,0)</f>
        <v>226</v>
      </c>
      <c r="N219" s="389"/>
    </row>
    <row r="220" spans="1:14" s="44" customFormat="1" ht="31.5" customHeight="1" x14ac:dyDescent="0.15">
      <c r="A220" s="58" t="s">
        <v>482</v>
      </c>
      <c r="B220" s="58">
        <v>8217</v>
      </c>
      <c r="C220" s="80" t="s">
        <v>655</v>
      </c>
      <c r="D220" s="411"/>
      <c r="E220" s="411"/>
      <c r="F220" s="409"/>
      <c r="G220" s="95"/>
      <c r="H220" s="87" t="s">
        <v>297</v>
      </c>
      <c r="I220" s="54"/>
      <c r="J220" s="55" t="s">
        <v>338</v>
      </c>
      <c r="K220" s="363"/>
      <c r="L220" s="67">
        <f>ROUND(-$L207*1/100,0)</f>
        <v>-25</v>
      </c>
      <c r="M220" s="67">
        <f>ROUND(-$L207*1/100,0)</f>
        <v>-25</v>
      </c>
      <c r="N220" s="389"/>
    </row>
    <row r="221" spans="1:14" s="44" customFormat="1" ht="31.5" customHeight="1" x14ac:dyDescent="0.15">
      <c r="A221" s="58" t="s">
        <v>482</v>
      </c>
      <c r="B221" s="58">
        <v>9217</v>
      </c>
      <c r="C221" s="80" t="s">
        <v>656</v>
      </c>
      <c r="D221" s="411"/>
      <c r="E221" s="411"/>
      <c r="F221" s="409"/>
      <c r="G221" s="95"/>
      <c r="H221" s="90" t="s">
        <v>340</v>
      </c>
      <c r="I221" s="114"/>
      <c r="J221" s="92" t="s">
        <v>338</v>
      </c>
      <c r="K221" s="363"/>
      <c r="L221" s="67">
        <f>ROUND(-$L207*1/100,0)</f>
        <v>-25</v>
      </c>
      <c r="M221" s="67">
        <f>ROUND(-$L207*1/100,0)</f>
        <v>-25</v>
      </c>
      <c r="N221" s="389"/>
    </row>
    <row r="222" spans="1:14" s="44" customFormat="1" ht="31.5" customHeight="1" x14ac:dyDescent="0.15">
      <c r="A222" s="58" t="s">
        <v>482</v>
      </c>
      <c r="B222" s="58">
        <v>1341</v>
      </c>
      <c r="C222" s="80" t="s">
        <v>657</v>
      </c>
      <c r="D222" s="411"/>
      <c r="E222" s="411"/>
      <c r="F222" s="409"/>
      <c r="G222" s="366" t="s">
        <v>467</v>
      </c>
      <c r="H222" s="383"/>
      <c r="I222" s="383"/>
      <c r="J222" s="365"/>
      <c r="K222" s="363"/>
      <c r="L222" s="66">
        <v>2008</v>
      </c>
      <c r="M222" s="66">
        <v>2008</v>
      </c>
      <c r="N222" s="389"/>
    </row>
    <row r="223" spans="1:14" s="44" customFormat="1" ht="31.5" customHeight="1" x14ac:dyDescent="0.15">
      <c r="A223" s="58" t="s">
        <v>482</v>
      </c>
      <c r="B223" s="58">
        <v>1342</v>
      </c>
      <c r="C223" s="80" t="s">
        <v>1110</v>
      </c>
      <c r="D223" s="411"/>
      <c r="E223" s="411"/>
      <c r="F223" s="409"/>
      <c r="G223" s="382" t="s">
        <v>835</v>
      </c>
      <c r="H223" s="80" t="s">
        <v>769</v>
      </c>
      <c r="I223" s="81"/>
      <c r="J223" s="55" t="s">
        <v>1061</v>
      </c>
      <c r="K223" s="363"/>
      <c r="L223" s="66">
        <f>ROUND($L222*92/1000,0)</f>
        <v>185</v>
      </c>
      <c r="M223" s="66">
        <f>ROUND(M222*111/1000,0)</f>
        <v>223</v>
      </c>
      <c r="N223" s="389"/>
    </row>
    <row r="224" spans="1:14" s="62" customFormat="1" ht="31.5" customHeight="1" x14ac:dyDescent="0.15">
      <c r="A224" s="58" t="s">
        <v>482</v>
      </c>
      <c r="B224" s="58">
        <v>3342</v>
      </c>
      <c r="C224" s="80" t="s">
        <v>955</v>
      </c>
      <c r="D224" s="411"/>
      <c r="E224" s="411"/>
      <c r="F224" s="409"/>
      <c r="G224" s="244"/>
      <c r="H224" s="80" t="s">
        <v>780</v>
      </c>
      <c r="I224" s="81"/>
      <c r="J224" s="55" t="s">
        <v>1050</v>
      </c>
      <c r="K224" s="363"/>
      <c r="L224" s="82" t="s">
        <v>849</v>
      </c>
      <c r="M224" s="66">
        <f>ROUND(M222*120/1000,0)</f>
        <v>241</v>
      </c>
      <c r="N224" s="389"/>
    </row>
    <row r="225" spans="1:14" s="44" customFormat="1" ht="31.5" customHeight="1" x14ac:dyDescent="0.15">
      <c r="A225" s="58" t="s">
        <v>482</v>
      </c>
      <c r="B225" s="58">
        <v>1343</v>
      </c>
      <c r="C225" s="80" t="s">
        <v>1111</v>
      </c>
      <c r="D225" s="411"/>
      <c r="E225" s="411"/>
      <c r="F225" s="409"/>
      <c r="G225" s="244"/>
      <c r="H225" s="80" t="s">
        <v>770</v>
      </c>
      <c r="I225" s="81"/>
      <c r="J225" s="55" t="s">
        <v>1062</v>
      </c>
      <c r="K225" s="363"/>
      <c r="L225" s="66">
        <f>ROUND($L222*90/1000,0)</f>
        <v>181</v>
      </c>
      <c r="M225" s="66">
        <f>ROUND(M222*109/1000,0)</f>
        <v>219</v>
      </c>
      <c r="N225" s="389"/>
    </row>
    <row r="226" spans="1:14" s="62" customFormat="1" ht="31.5" customHeight="1" x14ac:dyDescent="0.15">
      <c r="A226" s="58" t="s">
        <v>482</v>
      </c>
      <c r="B226" s="58">
        <v>3343</v>
      </c>
      <c r="C226" s="80" t="s">
        <v>956</v>
      </c>
      <c r="D226" s="411"/>
      <c r="E226" s="411"/>
      <c r="F226" s="409"/>
      <c r="G226" s="244"/>
      <c r="H226" s="80" t="s">
        <v>848</v>
      </c>
      <c r="I226" s="81"/>
      <c r="J226" s="55" t="s">
        <v>1051</v>
      </c>
      <c r="K226" s="363"/>
      <c r="L226" s="82" t="s">
        <v>849</v>
      </c>
      <c r="M226" s="66">
        <f>ROUND(M222*118/1000,0)</f>
        <v>237</v>
      </c>
      <c r="N226" s="389"/>
    </row>
    <row r="227" spans="1:14" s="44" customFormat="1" ht="31.5" customHeight="1" x14ac:dyDescent="0.15">
      <c r="A227" s="58" t="s">
        <v>482</v>
      </c>
      <c r="B227" s="58">
        <v>1344</v>
      </c>
      <c r="C227" s="80" t="s">
        <v>1112</v>
      </c>
      <c r="D227" s="411"/>
      <c r="E227" s="411"/>
      <c r="F227" s="409"/>
      <c r="G227" s="244"/>
      <c r="H227" s="80" t="s">
        <v>771</v>
      </c>
      <c r="I227" s="81"/>
      <c r="J227" s="55" t="s">
        <v>1063</v>
      </c>
      <c r="K227" s="363"/>
      <c r="L227" s="66">
        <f>ROUND($L222*80/1000,0)</f>
        <v>161</v>
      </c>
      <c r="M227" s="66">
        <f>ROUND(M222*99/1000,0)</f>
        <v>199</v>
      </c>
      <c r="N227" s="389"/>
    </row>
    <row r="228" spans="1:14" s="44" customFormat="1" ht="31.5" customHeight="1" x14ac:dyDescent="0.15">
      <c r="A228" s="58" t="s">
        <v>482</v>
      </c>
      <c r="B228" s="58">
        <v>6320</v>
      </c>
      <c r="C228" s="80" t="s">
        <v>1113</v>
      </c>
      <c r="D228" s="411"/>
      <c r="E228" s="411"/>
      <c r="F228" s="409"/>
      <c r="G228" s="244"/>
      <c r="H228" s="80" t="s">
        <v>772</v>
      </c>
      <c r="I228" s="81"/>
      <c r="J228" s="55" t="s">
        <v>1064</v>
      </c>
      <c r="K228" s="363"/>
      <c r="L228" s="66">
        <f>ROUND($L222*64/1000,0)</f>
        <v>129</v>
      </c>
      <c r="M228" s="66">
        <f>ROUND(M222*83/1000,0)</f>
        <v>167</v>
      </c>
      <c r="N228" s="389"/>
    </row>
    <row r="229" spans="1:14" s="62" customFormat="1" ht="31.5" customHeight="1" x14ac:dyDescent="0.15">
      <c r="A229" s="58" t="s">
        <v>482</v>
      </c>
      <c r="B229" s="58">
        <v>3579</v>
      </c>
      <c r="C229" s="80" t="s">
        <v>958</v>
      </c>
      <c r="D229" s="411"/>
      <c r="E229" s="411"/>
      <c r="F229" s="409"/>
      <c r="G229" s="382" t="s">
        <v>836</v>
      </c>
      <c r="H229" s="80" t="s">
        <v>769</v>
      </c>
      <c r="I229" s="81"/>
      <c r="J229" s="55" t="s">
        <v>1052</v>
      </c>
      <c r="K229" s="363"/>
      <c r="L229" s="82" t="s">
        <v>849</v>
      </c>
      <c r="M229" s="66">
        <f>ROUND(M222*117/1000,0)</f>
        <v>235</v>
      </c>
      <c r="N229" s="389"/>
    </row>
    <row r="230" spans="1:14" s="62" customFormat="1" ht="31.5" customHeight="1" x14ac:dyDescent="0.15">
      <c r="A230" s="58" t="s">
        <v>482</v>
      </c>
      <c r="B230" s="58">
        <v>3580</v>
      </c>
      <c r="C230" s="80" t="s">
        <v>959</v>
      </c>
      <c r="D230" s="411"/>
      <c r="E230" s="411"/>
      <c r="F230" s="409"/>
      <c r="G230" s="244"/>
      <c r="H230" s="80" t="s">
        <v>780</v>
      </c>
      <c r="I230" s="81"/>
      <c r="J230" s="55" t="s">
        <v>1053</v>
      </c>
      <c r="K230" s="363"/>
      <c r="L230" s="82" t="s">
        <v>849</v>
      </c>
      <c r="M230" s="66">
        <f>ROUND(M222*127/1000,0)</f>
        <v>255</v>
      </c>
      <c r="N230" s="389"/>
    </row>
    <row r="231" spans="1:14" s="62" customFormat="1" ht="31.5" customHeight="1" x14ac:dyDescent="0.15">
      <c r="A231" s="58" t="s">
        <v>482</v>
      </c>
      <c r="B231" s="58">
        <v>3581</v>
      </c>
      <c r="C231" s="80" t="s">
        <v>960</v>
      </c>
      <c r="D231" s="411"/>
      <c r="E231" s="411"/>
      <c r="F231" s="409"/>
      <c r="G231" s="244"/>
      <c r="H231" s="80" t="s">
        <v>770</v>
      </c>
      <c r="I231" s="81"/>
      <c r="J231" s="55" t="s">
        <v>1054</v>
      </c>
      <c r="K231" s="363"/>
      <c r="L231" s="82" t="s">
        <v>849</v>
      </c>
      <c r="M231" s="66">
        <f>ROUND(M222*115/1000,0)</f>
        <v>231</v>
      </c>
      <c r="N231" s="389"/>
    </row>
    <row r="232" spans="1:14" s="62" customFormat="1" ht="31.5" customHeight="1" x14ac:dyDescent="0.15">
      <c r="A232" s="58" t="s">
        <v>482</v>
      </c>
      <c r="B232" s="58">
        <v>3582</v>
      </c>
      <c r="C232" s="80" t="s">
        <v>961</v>
      </c>
      <c r="D232" s="411"/>
      <c r="E232" s="411"/>
      <c r="F232" s="409"/>
      <c r="G232" s="244"/>
      <c r="H232" s="80" t="s">
        <v>848</v>
      </c>
      <c r="I232" s="81"/>
      <c r="J232" s="55" t="s">
        <v>1055</v>
      </c>
      <c r="K232" s="363"/>
      <c r="L232" s="82" t="s">
        <v>849</v>
      </c>
      <c r="M232" s="66">
        <f>ROUND(M222*125/1000,0)</f>
        <v>251</v>
      </c>
      <c r="N232" s="389"/>
    </row>
    <row r="233" spans="1:14" s="62" customFormat="1" ht="31.5" customHeight="1" x14ac:dyDescent="0.15">
      <c r="A233" s="58" t="s">
        <v>482</v>
      </c>
      <c r="B233" s="58">
        <v>3583</v>
      </c>
      <c r="C233" s="80" t="s">
        <v>957</v>
      </c>
      <c r="D233" s="411"/>
      <c r="E233" s="411"/>
      <c r="F233" s="409"/>
      <c r="G233" s="244"/>
      <c r="H233" s="80" t="s">
        <v>771</v>
      </c>
      <c r="I233" s="81"/>
      <c r="J233" s="55" t="s">
        <v>1056</v>
      </c>
      <c r="K233" s="363"/>
      <c r="L233" s="82" t="s">
        <v>849</v>
      </c>
      <c r="M233" s="66">
        <f>ROUND(M222*105/1000,0)</f>
        <v>211</v>
      </c>
      <c r="N233" s="389"/>
    </row>
    <row r="234" spans="1:14" s="62" customFormat="1" ht="31.5" customHeight="1" x14ac:dyDescent="0.15">
      <c r="A234" s="58" t="s">
        <v>482</v>
      </c>
      <c r="B234" s="58">
        <v>3584</v>
      </c>
      <c r="C234" s="80" t="s">
        <v>962</v>
      </c>
      <c r="D234" s="411"/>
      <c r="E234" s="411"/>
      <c r="F234" s="409"/>
      <c r="G234" s="244"/>
      <c r="H234" s="80" t="s">
        <v>772</v>
      </c>
      <c r="I234" s="81"/>
      <c r="J234" s="55" t="s">
        <v>1057</v>
      </c>
      <c r="K234" s="363"/>
      <c r="L234" s="82" t="s">
        <v>849</v>
      </c>
      <c r="M234" s="66">
        <f>ROUND(M222*89/1000,0)</f>
        <v>179</v>
      </c>
      <c r="N234" s="389"/>
    </row>
    <row r="235" spans="1:14" s="44" customFormat="1" ht="31.5" customHeight="1" x14ac:dyDescent="0.15">
      <c r="A235" s="58" t="s">
        <v>482</v>
      </c>
      <c r="B235" s="58">
        <v>8317</v>
      </c>
      <c r="C235" s="80" t="s">
        <v>658</v>
      </c>
      <c r="D235" s="411"/>
      <c r="E235" s="411"/>
      <c r="F235" s="409"/>
      <c r="G235" s="95"/>
      <c r="H235" s="87" t="s">
        <v>297</v>
      </c>
      <c r="I235" s="54"/>
      <c r="J235" s="55" t="s">
        <v>338</v>
      </c>
      <c r="K235" s="363"/>
      <c r="L235" s="67">
        <f>ROUND(-$L222*1/100,0)</f>
        <v>-20</v>
      </c>
      <c r="M235" s="67">
        <f>ROUND(-$L222*1/100,0)</f>
        <v>-20</v>
      </c>
      <c r="N235" s="389"/>
    </row>
    <row r="236" spans="1:14" s="44" customFormat="1" ht="31.5" customHeight="1" x14ac:dyDescent="0.15">
      <c r="A236" s="58" t="s">
        <v>482</v>
      </c>
      <c r="B236" s="58">
        <v>9317</v>
      </c>
      <c r="C236" s="80" t="s">
        <v>659</v>
      </c>
      <c r="D236" s="411"/>
      <c r="E236" s="411"/>
      <c r="F236" s="410"/>
      <c r="G236" s="88"/>
      <c r="H236" s="87" t="s">
        <v>340</v>
      </c>
      <c r="I236" s="54"/>
      <c r="J236" s="55" t="s">
        <v>338</v>
      </c>
      <c r="K236" s="364"/>
      <c r="L236" s="67">
        <f>ROUND(-$L222*1/100,0)</f>
        <v>-20</v>
      </c>
      <c r="M236" s="67">
        <f>ROUND(-$L222*1/100,0)</f>
        <v>-20</v>
      </c>
      <c r="N236" s="390"/>
    </row>
    <row r="237" spans="1:14" s="44" customFormat="1" ht="29.25" customHeight="1" x14ac:dyDescent="0.15">
      <c r="A237" s="58" t="s">
        <v>482</v>
      </c>
      <c r="B237" s="58">
        <v>1351</v>
      </c>
      <c r="C237" s="53" t="s">
        <v>660</v>
      </c>
      <c r="D237" s="411" t="s">
        <v>876</v>
      </c>
      <c r="E237" s="411"/>
      <c r="F237" s="382" t="s">
        <v>747</v>
      </c>
      <c r="G237" s="385" t="s">
        <v>291</v>
      </c>
      <c r="H237" s="385"/>
      <c r="I237" s="385"/>
      <c r="J237" s="386"/>
      <c r="K237" s="362" t="s">
        <v>874</v>
      </c>
      <c r="L237" s="66">
        <v>83</v>
      </c>
      <c r="M237" s="66">
        <v>83</v>
      </c>
      <c r="N237" s="388" t="s">
        <v>10</v>
      </c>
    </row>
    <row r="238" spans="1:14" s="44" customFormat="1" ht="31.5" customHeight="1" x14ac:dyDescent="0.15">
      <c r="A238" s="58" t="s">
        <v>482</v>
      </c>
      <c r="B238" s="58">
        <v>1352</v>
      </c>
      <c r="C238" s="53" t="s">
        <v>1114</v>
      </c>
      <c r="D238" s="411"/>
      <c r="E238" s="411"/>
      <c r="F238" s="382"/>
      <c r="G238" s="387" t="s">
        <v>835</v>
      </c>
      <c r="H238" s="80" t="s">
        <v>769</v>
      </c>
      <c r="I238" s="81"/>
      <c r="J238" s="55" t="s">
        <v>1061</v>
      </c>
      <c r="K238" s="363"/>
      <c r="L238" s="66">
        <f>ROUND($L237*92/1000,0)</f>
        <v>8</v>
      </c>
      <c r="M238" s="66">
        <f>ROUND(M237*111/1000,0)</f>
        <v>9</v>
      </c>
      <c r="N238" s="389"/>
    </row>
    <row r="239" spans="1:14" s="62" customFormat="1" ht="31.5" customHeight="1" x14ac:dyDescent="0.15">
      <c r="A239" s="58" t="s">
        <v>482</v>
      </c>
      <c r="B239" s="58">
        <v>3352</v>
      </c>
      <c r="C239" s="53" t="s">
        <v>963</v>
      </c>
      <c r="D239" s="411"/>
      <c r="E239" s="411"/>
      <c r="F239" s="382"/>
      <c r="G239" s="365"/>
      <c r="H239" s="80" t="s">
        <v>780</v>
      </c>
      <c r="I239" s="81"/>
      <c r="J239" s="55" t="s">
        <v>1050</v>
      </c>
      <c r="K239" s="363"/>
      <c r="L239" s="82" t="s">
        <v>849</v>
      </c>
      <c r="M239" s="66">
        <f>ROUND(M237*120/1000,0)</f>
        <v>10</v>
      </c>
      <c r="N239" s="389"/>
    </row>
    <row r="240" spans="1:14" s="44" customFormat="1" ht="31.5" customHeight="1" x14ac:dyDescent="0.15">
      <c r="A240" s="58" t="s">
        <v>482</v>
      </c>
      <c r="B240" s="58">
        <v>1353</v>
      </c>
      <c r="C240" s="53" t="s">
        <v>1115</v>
      </c>
      <c r="D240" s="411"/>
      <c r="E240" s="411"/>
      <c r="F240" s="382"/>
      <c r="G240" s="365"/>
      <c r="H240" s="80" t="s">
        <v>770</v>
      </c>
      <c r="I240" s="81"/>
      <c r="J240" s="55" t="s">
        <v>1062</v>
      </c>
      <c r="K240" s="363"/>
      <c r="L240" s="66">
        <f>ROUND($L237*90/1000,0)</f>
        <v>7</v>
      </c>
      <c r="M240" s="66">
        <f>ROUND(M237*109/1000,0)</f>
        <v>9</v>
      </c>
      <c r="N240" s="389"/>
    </row>
    <row r="241" spans="1:14" s="62" customFormat="1" ht="31.5" customHeight="1" x14ac:dyDescent="0.15">
      <c r="A241" s="58" t="s">
        <v>482</v>
      </c>
      <c r="B241" s="58">
        <v>3353</v>
      </c>
      <c r="C241" s="53" t="s">
        <v>964</v>
      </c>
      <c r="D241" s="411"/>
      <c r="E241" s="411"/>
      <c r="F241" s="382"/>
      <c r="G241" s="365"/>
      <c r="H241" s="80" t="s">
        <v>848</v>
      </c>
      <c r="I241" s="81"/>
      <c r="J241" s="55" t="s">
        <v>1051</v>
      </c>
      <c r="K241" s="363"/>
      <c r="L241" s="82" t="s">
        <v>849</v>
      </c>
      <c r="M241" s="66">
        <f>ROUND(M237*118/1000,0)</f>
        <v>10</v>
      </c>
      <c r="N241" s="389"/>
    </row>
    <row r="242" spans="1:14" s="44" customFormat="1" ht="31.5" customHeight="1" x14ac:dyDescent="0.15">
      <c r="A242" s="58" t="s">
        <v>482</v>
      </c>
      <c r="B242" s="58">
        <v>1354</v>
      </c>
      <c r="C242" s="53" t="s">
        <v>1116</v>
      </c>
      <c r="D242" s="411"/>
      <c r="E242" s="411"/>
      <c r="F242" s="382"/>
      <c r="G242" s="365"/>
      <c r="H242" s="80" t="s">
        <v>771</v>
      </c>
      <c r="I242" s="81"/>
      <c r="J242" s="55" t="s">
        <v>1063</v>
      </c>
      <c r="K242" s="363"/>
      <c r="L242" s="66">
        <f>ROUND($L237*80/1000,0)</f>
        <v>7</v>
      </c>
      <c r="M242" s="66">
        <f>ROUND(M237*99/1000,0)</f>
        <v>8</v>
      </c>
      <c r="N242" s="389"/>
    </row>
    <row r="243" spans="1:14" s="44" customFormat="1" ht="31.5" customHeight="1" x14ac:dyDescent="0.15">
      <c r="A243" s="58" t="s">
        <v>482</v>
      </c>
      <c r="B243" s="58">
        <v>6340</v>
      </c>
      <c r="C243" s="53" t="s">
        <v>1117</v>
      </c>
      <c r="D243" s="411"/>
      <c r="E243" s="411"/>
      <c r="F243" s="382"/>
      <c r="G243" s="365"/>
      <c r="H243" s="80" t="s">
        <v>772</v>
      </c>
      <c r="I243" s="81"/>
      <c r="J243" s="55" t="s">
        <v>1064</v>
      </c>
      <c r="K243" s="363"/>
      <c r="L243" s="66">
        <f>ROUND($L237*64/1000,0)</f>
        <v>5</v>
      </c>
      <c r="M243" s="66">
        <f>ROUND(M237*83/1000,0)</f>
        <v>7</v>
      </c>
      <c r="N243" s="389"/>
    </row>
    <row r="244" spans="1:14" s="62" customFormat="1" ht="31.5" customHeight="1" x14ac:dyDescent="0.15">
      <c r="A244" s="58" t="s">
        <v>482</v>
      </c>
      <c r="B244" s="58">
        <v>3585</v>
      </c>
      <c r="C244" s="53" t="s">
        <v>965</v>
      </c>
      <c r="D244" s="411"/>
      <c r="E244" s="411"/>
      <c r="F244" s="382"/>
      <c r="G244" s="387" t="s">
        <v>836</v>
      </c>
      <c r="H244" s="80" t="s">
        <v>769</v>
      </c>
      <c r="I244" s="81"/>
      <c r="J244" s="55" t="s">
        <v>1052</v>
      </c>
      <c r="K244" s="363"/>
      <c r="L244" s="82" t="s">
        <v>849</v>
      </c>
      <c r="M244" s="66">
        <f>ROUND(M237*117/1000,0)</f>
        <v>10</v>
      </c>
      <c r="N244" s="389"/>
    </row>
    <row r="245" spans="1:14" s="62" customFormat="1" ht="31.5" customHeight="1" x14ac:dyDescent="0.15">
      <c r="A245" s="58" t="s">
        <v>482</v>
      </c>
      <c r="B245" s="58">
        <v>3586</v>
      </c>
      <c r="C245" s="53" t="s">
        <v>966</v>
      </c>
      <c r="D245" s="411"/>
      <c r="E245" s="411"/>
      <c r="F245" s="382"/>
      <c r="G245" s="365"/>
      <c r="H245" s="80" t="s">
        <v>780</v>
      </c>
      <c r="I245" s="81"/>
      <c r="J245" s="55" t="s">
        <v>1053</v>
      </c>
      <c r="K245" s="363"/>
      <c r="L245" s="82" t="s">
        <v>849</v>
      </c>
      <c r="M245" s="66">
        <f>ROUND(M237*127/1000,0)</f>
        <v>11</v>
      </c>
      <c r="N245" s="389"/>
    </row>
    <row r="246" spans="1:14" s="62" customFormat="1" ht="31.5" customHeight="1" x14ac:dyDescent="0.15">
      <c r="A246" s="58" t="s">
        <v>482</v>
      </c>
      <c r="B246" s="58">
        <v>3587</v>
      </c>
      <c r="C246" s="53" t="s">
        <v>967</v>
      </c>
      <c r="D246" s="411"/>
      <c r="E246" s="411"/>
      <c r="F246" s="382"/>
      <c r="G246" s="365"/>
      <c r="H246" s="80" t="s">
        <v>770</v>
      </c>
      <c r="I246" s="81"/>
      <c r="J246" s="55" t="s">
        <v>1054</v>
      </c>
      <c r="K246" s="363"/>
      <c r="L246" s="82" t="s">
        <v>849</v>
      </c>
      <c r="M246" s="66">
        <f>ROUND(M237*115/1000,0)</f>
        <v>10</v>
      </c>
      <c r="N246" s="389"/>
    </row>
    <row r="247" spans="1:14" s="62" customFormat="1" ht="31.5" customHeight="1" x14ac:dyDescent="0.15">
      <c r="A247" s="58" t="s">
        <v>482</v>
      </c>
      <c r="B247" s="58">
        <v>3588</v>
      </c>
      <c r="C247" s="53" t="s">
        <v>968</v>
      </c>
      <c r="D247" s="411"/>
      <c r="E247" s="411"/>
      <c r="F247" s="382"/>
      <c r="G247" s="365"/>
      <c r="H247" s="80" t="s">
        <v>848</v>
      </c>
      <c r="I247" s="81"/>
      <c r="J247" s="55" t="s">
        <v>1055</v>
      </c>
      <c r="K247" s="363"/>
      <c r="L247" s="82" t="s">
        <v>849</v>
      </c>
      <c r="M247" s="66">
        <f>ROUND(M237*125/1000,0)</f>
        <v>10</v>
      </c>
      <c r="N247" s="389"/>
    </row>
    <row r="248" spans="1:14" s="62" customFormat="1" ht="31.5" customHeight="1" x14ac:dyDescent="0.15">
      <c r="A248" s="58" t="s">
        <v>482</v>
      </c>
      <c r="B248" s="58">
        <v>3589</v>
      </c>
      <c r="C248" s="53" t="s">
        <v>970</v>
      </c>
      <c r="D248" s="411"/>
      <c r="E248" s="411"/>
      <c r="F248" s="382"/>
      <c r="G248" s="365"/>
      <c r="H248" s="80" t="s">
        <v>771</v>
      </c>
      <c r="I248" s="81"/>
      <c r="J248" s="55" t="s">
        <v>1056</v>
      </c>
      <c r="K248" s="363"/>
      <c r="L248" s="82" t="s">
        <v>849</v>
      </c>
      <c r="M248" s="66">
        <f>ROUND(M237*105/1000,0)</f>
        <v>9</v>
      </c>
      <c r="N248" s="389"/>
    </row>
    <row r="249" spans="1:14" s="62" customFormat="1" ht="31.5" customHeight="1" x14ac:dyDescent="0.15">
      <c r="A249" s="58" t="s">
        <v>482</v>
      </c>
      <c r="B249" s="58">
        <v>3590</v>
      </c>
      <c r="C249" s="53" t="s">
        <v>969</v>
      </c>
      <c r="D249" s="411"/>
      <c r="E249" s="411"/>
      <c r="F249" s="382"/>
      <c r="G249" s="365"/>
      <c r="H249" s="80" t="s">
        <v>772</v>
      </c>
      <c r="I249" s="81"/>
      <c r="J249" s="55" t="s">
        <v>1057</v>
      </c>
      <c r="K249" s="363"/>
      <c r="L249" s="82" t="s">
        <v>849</v>
      </c>
      <c r="M249" s="66">
        <f>ROUND(M237*89/1000,0)</f>
        <v>7</v>
      </c>
      <c r="N249" s="389"/>
    </row>
    <row r="250" spans="1:14" s="44" customFormat="1" ht="31.5" customHeight="1" x14ac:dyDescent="0.15">
      <c r="A250" s="58" t="s">
        <v>482</v>
      </c>
      <c r="B250" s="58">
        <v>8218</v>
      </c>
      <c r="C250" s="53" t="s">
        <v>661</v>
      </c>
      <c r="D250" s="411"/>
      <c r="E250" s="411"/>
      <c r="F250" s="382"/>
      <c r="G250" s="116"/>
      <c r="H250" s="87" t="s">
        <v>297</v>
      </c>
      <c r="I250" s="54"/>
      <c r="J250" s="55" t="s">
        <v>338</v>
      </c>
      <c r="K250" s="363"/>
      <c r="L250" s="67">
        <f>ROUND(-$L237*1/100,0)</f>
        <v>-1</v>
      </c>
      <c r="M250" s="67">
        <f>ROUND(-$L237*1/100,0)</f>
        <v>-1</v>
      </c>
      <c r="N250" s="389"/>
    </row>
    <row r="251" spans="1:14" s="44" customFormat="1" ht="31.5" customHeight="1" x14ac:dyDescent="0.15">
      <c r="A251" s="58" t="s">
        <v>482</v>
      </c>
      <c r="B251" s="58">
        <v>9218</v>
      </c>
      <c r="C251" s="53" t="s">
        <v>662</v>
      </c>
      <c r="D251" s="411"/>
      <c r="E251" s="411"/>
      <c r="F251" s="382"/>
      <c r="G251" s="116"/>
      <c r="H251" s="90" t="s">
        <v>340</v>
      </c>
      <c r="I251" s="114"/>
      <c r="J251" s="92" t="s">
        <v>338</v>
      </c>
      <c r="K251" s="363"/>
      <c r="L251" s="67">
        <f>ROUND(-$L237*1/100,0)</f>
        <v>-1</v>
      </c>
      <c r="M251" s="67">
        <f>ROUND(-$L237*1/100,0)</f>
        <v>-1</v>
      </c>
      <c r="N251" s="389"/>
    </row>
    <row r="252" spans="1:14" s="44" customFormat="1" ht="31.5" customHeight="1" x14ac:dyDescent="0.15">
      <c r="A252" s="58" t="s">
        <v>482</v>
      </c>
      <c r="B252" s="58">
        <v>1359</v>
      </c>
      <c r="C252" s="53" t="s">
        <v>663</v>
      </c>
      <c r="D252" s="411"/>
      <c r="E252" s="411"/>
      <c r="F252" s="382"/>
      <c r="G252" s="383" t="s">
        <v>468</v>
      </c>
      <c r="H252" s="383"/>
      <c r="I252" s="383"/>
      <c r="J252" s="365"/>
      <c r="K252" s="363"/>
      <c r="L252" s="67">
        <v>66</v>
      </c>
      <c r="M252" s="67">
        <v>66</v>
      </c>
      <c r="N252" s="389"/>
    </row>
    <row r="253" spans="1:14" s="44" customFormat="1" ht="31.5" customHeight="1" x14ac:dyDescent="0.15">
      <c r="A253" s="58" t="s">
        <v>482</v>
      </c>
      <c r="B253" s="58">
        <v>1360</v>
      </c>
      <c r="C253" s="53" t="s">
        <v>1118</v>
      </c>
      <c r="D253" s="411"/>
      <c r="E253" s="411"/>
      <c r="F253" s="382"/>
      <c r="G253" s="387" t="s">
        <v>835</v>
      </c>
      <c r="H253" s="80" t="s">
        <v>769</v>
      </c>
      <c r="I253" s="81"/>
      <c r="J253" s="55" t="s">
        <v>1061</v>
      </c>
      <c r="K253" s="363"/>
      <c r="L253" s="67">
        <f>ROUND($L252*92/1000,0)</f>
        <v>6</v>
      </c>
      <c r="M253" s="66">
        <f>ROUND(M252*111/1000,0)</f>
        <v>7</v>
      </c>
      <c r="N253" s="389"/>
    </row>
    <row r="254" spans="1:14" s="62" customFormat="1" ht="31.5" customHeight="1" x14ac:dyDescent="0.15">
      <c r="A254" s="58" t="s">
        <v>482</v>
      </c>
      <c r="B254" s="58">
        <v>3360</v>
      </c>
      <c r="C254" s="53" t="s">
        <v>971</v>
      </c>
      <c r="D254" s="411"/>
      <c r="E254" s="411"/>
      <c r="F254" s="382"/>
      <c r="G254" s="365"/>
      <c r="H254" s="80" t="s">
        <v>780</v>
      </c>
      <c r="I254" s="81"/>
      <c r="J254" s="55" t="s">
        <v>1050</v>
      </c>
      <c r="K254" s="363"/>
      <c r="L254" s="82" t="s">
        <v>849</v>
      </c>
      <c r="M254" s="66">
        <f>ROUND(M252*120/1000,0)</f>
        <v>8</v>
      </c>
      <c r="N254" s="389"/>
    </row>
    <row r="255" spans="1:14" ht="31.5" customHeight="1" x14ac:dyDescent="0.15">
      <c r="A255" s="119" t="s">
        <v>482</v>
      </c>
      <c r="B255" s="119">
        <v>1361</v>
      </c>
      <c r="C255" s="120" t="s">
        <v>1119</v>
      </c>
      <c r="D255" s="411"/>
      <c r="E255" s="411"/>
      <c r="F255" s="382"/>
      <c r="G255" s="365"/>
      <c r="H255" s="80" t="s">
        <v>770</v>
      </c>
      <c r="I255" s="81"/>
      <c r="J255" s="55" t="s">
        <v>1062</v>
      </c>
      <c r="K255" s="363"/>
      <c r="L255" s="67">
        <f>ROUND($L252*90/1000,0)</f>
        <v>6</v>
      </c>
      <c r="M255" s="66">
        <f>ROUND(M252*109/1000,0)</f>
        <v>7</v>
      </c>
      <c r="N255" s="389"/>
    </row>
    <row r="256" spans="1:14" s="63" customFormat="1" ht="31.5" customHeight="1" x14ac:dyDescent="0.15">
      <c r="A256" s="119" t="s">
        <v>482</v>
      </c>
      <c r="B256" s="119">
        <v>3361</v>
      </c>
      <c r="C256" s="120" t="s">
        <v>972</v>
      </c>
      <c r="D256" s="411"/>
      <c r="E256" s="411"/>
      <c r="F256" s="382"/>
      <c r="G256" s="365"/>
      <c r="H256" s="80" t="s">
        <v>848</v>
      </c>
      <c r="I256" s="81"/>
      <c r="J256" s="55" t="s">
        <v>1051</v>
      </c>
      <c r="K256" s="363"/>
      <c r="L256" s="82" t="s">
        <v>849</v>
      </c>
      <c r="M256" s="66">
        <f>ROUND(M252*118/1000,0)</f>
        <v>8</v>
      </c>
      <c r="N256" s="389"/>
    </row>
    <row r="257" spans="1:14" ht="31.5" customHeight="1" x14ac:dyDescent="0.15">
      <c r="A257" s="119" t="s">
        <v>482</v>
      </c>
      <c r="B257" s="119">
        <v>1362</v>
      </c>
      <c r="C257" s="120" t="s">
        <v>1120</v>
      </c>
      <c r="D257" s="411"/>
      <c r="E257" s="411"/>
      <c r="F257" s="382"/>
      <c r="G257" s="365"/>
      <c r="H257" s="80" t="s">
        <v>771</v>
      </c>
      <c r="I257" s="81"/>
      <c r="J257" s="55" t="s">
        <v>1063</v>
      </c>
      <c r="K257" s="363"/>
      <c r="L257" s="67">
        <f>ROUND($L252*80/1000,0)</f>
        <v>5</v>
      </c>
      <c r="M257" s="66">
        <f>ROUND(M252*99/1000,0)</f>
        <v>7</v>
      </c>
      <c r="N257" s="389"/>
    </row>
    <row r="258" spans="1:14" ht="31.5" customHeight="1" x14ac:dyDescent="0.15">
      <c r="A258" s="119" t="s">
        <v>482</v>
      </c>
      <c r="B258" s="119">
        <v>6360</v>
      </c>
      <c r="C258" s="120" t="s">
        <v>1121</v>
      </c>
      <c r="D258" s="411"/>
      <c r="E258" s="411"/>
      <c r="F258" s="382"/>
      <c r="G258" s="365"/>
      <c r="H258" s="80" t="s">
        <v>772</v>
      </c>
      <c r="I258" s="81"/>
      <c r="J258" s="55" t="s">
        <v>1064</v>
      </c>
      <c r="K258" s="363"/>
      <c r="L258" s="67">
        <f>ROUND($L252*64/1000,0)</f>
        <v>4</v>
      </c>
      <c r="M258" s="66">
        <f>ROUND(M252*83/1000,0)</f>
        <v>5</v>
      </c>
      <c r="N258" s="389"/>
    </row>
    <row r="259" spans="1:14" s="62" customFormat="1" ht="31.5" customHeight="1" x14ac:dyDescent="0.15">
      <c r="A259" s="58" t="s">
        <v>482</v>
      </c>
      <c r="B259" s="58">
        <v>3591</v>
      </c>
      <c r="C259" s="53" t="s">
        <v>975</v>
      </c>
      <c r="D259" s="411"/>
      <c r="E259" s="411"/>
      <c r="F259" s="382"/>
      <c r="G259" s="387" t="s">
        <v>836</v>
      </c>
      <c r="H259" s="80" t="s">
        <v>769</v>
      </c>
      <c r="I259" s="81"/>
      <c r="J259" s="55" t="s">
        <v>1052</v>
      </c>
      <c r="K259" s="363"/>
      <c r="L259" s="82" t="s">
        <v>849</v>
      </c>
      <c r="M259" s="66">
        <f>ROUND(M252*117/1000,0)</f>
        <v>8</v>
      </c>
      <c r="N259" s="389"/>
    </row>
    <row r="260" spans="1:14" s="62" customFormat="1" ht="31.5" customHeight="1" x14ac:dyDescent="0.15">
      <c r="A260" s="58" t="s">
        <v>482</v>
      </c>
      <c r="B260" s="58">
        <v>3592</v>
      </c>
      <c r="C260" s="53" t="s">
        <v>976</v>
      </c>
      <c r="D260" s="411"/>
      <c r="E260" s="411"/>
      <c r="F260" s="382"/>
      <c r="G260" s="365"/>
      <c r="H260" s="80" t="s">
        <v>780</v>
      </c>
      <c r="I260" s="81"/>
      <c r="J260" s="55" t="s">
        <v>1053</v>
      </c>
      <c r="K260" s="363"/>
      <c r="L260" s="82" t="s">
        <v>849</v>
      </c>
      <c r="M260" s="66">
        <f>ROUND(M252*127/1000,0)</f>
        <v>8</v>
      </c>
      <c r="N260" s="389"/>
    </row>
    <row r="261" spans="1:14" s="62" customFormat="1" ht="31.5" customHeight="1" x14ac:dyDescent="0.15">
      <c r="A261" s="58" t="s">
        <v>482</v>
      </c>
      <c r="B261" s="58">
        <v>3593</v>
      </c>
      <c r="C261" s="120" t="s">
        <v>977</v>
      </c>
      <c r="D261" s="411"/>
      <c r="E261" s="411"/>
      <c r="F261" s="382"/>
      <c r="G261" s="365"/>
      <c r="H261" s="80" t="s">
        <v>770</v>
      </c>
      <c r="I261" s="81"/>
      <c r="J261" s="55" t="s">
        <v>1054</v>
      </c>
      <c r="K261" s="363"/>
      <c r="L261" s="82" t="s">
        <v>849</v>
      </c>
      <c r="M261" s="66">
        <f>ROUND(M252*115/1000,0)</f>
        <v>8</v>
      </c>
      <c r="N261" s="389"/>
    </row>
    <row r="262" spans="1:14" s="62" customFormat="1" ht="31.5" customHeight="1" x14ac:dyDescent="0.15">
      <c r="A262" s="58" t="s">
        <v>482</v>
      </c>
      <c r="B262" s="58">
        <v>3594</v>
      </c>
      <c r="C262" s="120" t="s">
        <v>978</v>
      </c>
      <c r="D262" s="411"/>
      <c r="E262" s="411"/>
      <c r="F262" s="382"/>
      <c r="G262" s="365"/>
      <c r="H262" s="80" t="s">
        <v>848</v>
      </c>
      <c r="I262" s="81"/>
      <c r="J262" s="55" t="s">
        <v>1055</v>
      </c>
      <c r="K262" s="363"/>
      <c r="L262" s="82" t="s">
        <v>849</v>
      </c>
      <c r="M262" s="66">
        <f>ROUND(M252*125/1000,0)</f>
        <v>8</v>
      </c>
      <c r="N262" s="389"/>
    </row>
    <row r="263" spans="1:14" s="62" customFormat="1" ht="31.5" customHeight="1" x14ac:dyDescent="0.15">
      <c r="A263" s="58" t="s">
        <v>482</v>
      </c>
      <c r="B263" s="58">
        <v>3595</v>
      </c>
      <c r="C263" s="120" t="s">
        <v>979</v>
      </c>
      <c r="D263" s="411"/>
      <c r="E263" s="411"/>
      <c r="F263" s="382"/>
      <c r="G263" s="365"/>
      <c r="H263" s="80" t="s">
        <v>771</v>
      </c>
      <c r="I263" s="81"/>
      <c r="J263" s="55" t="s">
        <v>1056</v>
      </c>
      <c r="K263" s="363"/>
      <c r="L263" s="82" t="s">
        <v>849</v>
      </c>
      <c r="M263" s="66">
        <f>ROUND(M252*105/1000,0)</f>
        <v>7</v>
      </c>
      <c r="N263" s="389"/>
    </row>
    <row r="264" spans="1:14" s="62" customFormat="1" ht="31.5" customHeight="1" x14ac:dyDescent="0.15">
      <c r="A264" s="58" t="s">
        <v>482</v>
      </c>
      <c r="B264" s="58">
        <v>3596</v>
      </c>
      <c r="C264" s="120" t="s">
        <v>980</v>
      </c>
      <c r="D264" s="411"/>
      <c r="E264" s="411"/>
      <c r="F264" s="382"/>
      <c r="G264" s="365"/>
      <c r="H264" s="80" t="s">
        <v>772</v>
      </c>
      <c r="I264" s="81"/>
      <c r="J264" s="55" t="s">
        <v>1057</v>
      </c>
      <c r="K264" s="363"/>
      <c r="L264" s="82" t="s">
        <v>849</v>
      </c>
      <c r="M264" s="66">
        <f>ROUND(M252*89/1000,0)</f>
        <v>6</v>
      </c>
      <c r="N264" s="389"/>
    </row>
    <row r="265" spans="1:14" ht="31.5" customHeight="1" x14ac:dyDescent="0.15">
      <c r="A265" s="119" t="s">
        <v>482</v>
      </c>
      <c r="B265" s="119">
        <v>8318</v>
      </c>
      <c r="C265" s="53" t="s">
        <v>664</v>
      </c>
      <c r="D265" s="411"/>
      <c r="E265" s="411"/>
      <c r="F265" s="382"/>
      <c r="G265" s="116"/>
      <c r="H265" s="87" t="s">
        <v>297</v>
      </c>
      <c r="I265" s="54"/>
      <c r="J265" s="55" t="s">
        <v>338</v>
      </c>
      <c r="K265" s="363"/>
      <c r="L265" s="67">
        <f>ROUND(-$L252*1/100,0)</f>
        <v>-1</v>
      </c>
      <c r="M265" s="67">
        <f>ROUND(-$L252*1/100,0)</f>
        <v>-1</v>
      </c>
      <c r="N265" s="389"/>
    </row>
    <row r="266" spans="1:14" ht="31.5" customHeight="1" x14ac:dyDescent="0.15">
      <c r="A266" s="119" t="s">
        <v>482</v>
      </c>
      <c r="B266" s="119">
        <v>9318</v>
      </c>
      <c r="C266" s="53" t="s">
        <v>665</v>
      </c>
      <c r="D266" s="411"/>
      <c r="E266" s="411"/>
      <c r="F266" s="382"/>
      <c r="G266" s="121"/>
      <c r="H266" s="87" t="s">
        <v>340</v>
      </c>
      <c r="I266" s="54"/>
      <c r="J266" s="55" t="s">
        <v>338</v>
      </c>
      <c r="K266" s="364"/>
      <c r="L266" s="67">
        <f>ROUND(-$L252*1/100,0)</f>
        <v>-1</v>
      </c>
      <c r="M266" s="67">
        <f>ROUND(-$L252*1/100,0)</f>
        <v>-1</v>
      </c>
      <c r="N266" s="390"/>
    </row>
    <row r="267" spans="1:14" s="44" customFormat="1" ht="31.5" customHeight="1" x14ac:dyDescent="0.15">
      <c r="A267" s="108"/>
      <c r="B267" s="108"/>
      <c r="C267" s="122"/>
      <c r="D267" s="123"/>
      <c r="E267" s="116"/>
      <c r="F267" s="123"/>
      <c r="G267" s="116"/>
      <c r="H267" s="124"/>
      <c r="I267" s="124"/>
      <c r="J267" s="124"/>
      <c r="K267" s="125"/>
      <c r="L267" s="69"/>
      <c r="M267" s="69"/>
      <c r="N267" s="43"/>
    </row>
    <row r="268" spans="1:14" ht="31.5" customHeight="1" x14ac:dyDescent="0.15">
      <c r="A268" s="126" t="s">
        <v>1059</v>
      </c>
      <c r="L268" s="76"/>
      <c r="M268" s="65"/>
    </row>
    <row r="269" spans="1:14" ht="31.5" customHeight="1" x14ac:dyDescent="0.15">
      <c r="A269" s="226" t="s">
        <v>2</v>
      </c>
      <c r="B269" s="226"/>
      <c r="C269" s="235" t="s">
        <v>3</v>
      </c>
      <c r="D269" s="226" t="s">
        <v>4</v>
      </c>
      <c r="E269" s="226"/>
      <c r="F269" s="226"/>
      <c r="G269" s="226"/>
      <c r="H269" s="226"/>
      <c r="I269" s="226"/>
      <c r="J269" s="226"/>
      <c r="K269" s="226"/>
      <c r="L269" s="375" t="s">
        <v>456</v>
      </c>
      <c r="M269" s="375" t="s">
        <v>1153</v>
      </c>
      <c r="N269" s="262" t="s">
        <v>8</v>
      </c>
    </row>
    <row r="270" spans="1:14" ht="31.5" customHeight="1" x14ac:dyDescent="0.15">
      <c r="A270" s="77" t="s">
        <v>0</v>
      </c>
      <c r="B270" s="77" t="s">
        <v>1</v>
      </c>
      <c r="C270" s="236"/>
      <c r="D270" s="226"/>
      <c r="E270" s="226"/>
      <c r="F270" s="226"/>
      <c r="G270" s="226"/>
      <c r="H270" s="226"/>
      <c r="I270" s="226"/>
      <c r="J270" s="226"/>
      <c r="K270" s="226"/>
      <c r="L270" s="404"/>
      <c r="M270" s="376"/>
      <c r="N270" s="262"/>
    </row>
    <row r="271" spans="1:14" ht="31.5" customHeight="1" x14ac:dyDescent="0.15">
      <c r="A271" s="58" t="s">
        <v>482</v>
      </c>
      <c r="B271" s="58">
        <v>1401</v>
      </c>
      <c r="C271" s="53" t="s">
        <v>616</v>
      </c>
      <c r="D271" s="391" t="s">
        <v>162</v>
      </c>
      <c r="E271" s="392"/>
      <c r="F271" s="248" t="s">
        <v>24</v>
      </c>
      <c r="G271" s="384" t="s">
        <v>288</v>
      </c>
      <c r="H271" s="385"/>
      <c r="I271" s="385"/>
      <c r="J271" s="386"/>
      <c r="K271" s="362" t="s">
        <v>23</v>
      </c>
      <c r="L271" s="67">
        <v>1259</v>
      </c>
      <c r="M271" s="67">
        <v>1259</v>
      </c>
      <c r="N271" s="388" t="s">
        <v>9</v>
      </c>
    </row>
    <row r="272" spans="1:14" ht="31.5" customHeight="1" x14ac:dyDescent="0.15">
      <c r="A272" s="58" t="s">
        <v>482</v>
      </c>
      <c r="B272" s="58">
        <v>1402</v>
      </c>
      <c r="C272" s="53" t="s">
        <v>1122</v>
      </c>
      <c r="D272" s="393"/>
      <c r="E272" s="394"/>
      <c r="F272" s="249"/>
      <c r="G272" s="382" t="s">
        <v>835</v>
      </c>
      <c r="H272" s="80" t="s">
        <v>769</v>
      </c>
      <c r="I272" s="81"/>
      <c r="J272" s="55" t="s">
        <v>1061</v>
      </c>
      <c r="K272" s="363"/>
      <c r="L272" s="67">
        <f>ROUND($L271*92/1000,0)</f>
        <v>116</v>
      </c>
      <c r="M272" s="66">
        <f>ROUND(M271*111/1000,0)</f>
        <v>140</v>
      </c>
      <c r="N272" s="389"/>
    </row>
    <row r="273" spans="1:14" s="63" customFormat="1" ht="31.5" customHeight="1" x14ac:dyDescent="0.15">
      <c r="A273" s="58" t="s">
        <v>482</v>
      </c>
      <c r="B273" s="58">
        <v>3402</v>
      </c>
      <c r="C273" s="53" t="s">
        <v>973</v>
      </c>
      <c r="D273" s="393"/>
      <c r="E273" s="394"/>
      <c r="F273" s="249"/>
      <c r="G273" s="244"/>
      <c r="H273" s="80" t="s">
        <v>780</v>
      </c>
      <c r="I273" s="81"/>
      <c r="J273" s="55" t="s">
        <v>1050</v>
      </c>
      <c r="K273" s="363"/>
      <c r="L273" s="82" t="s">
        <v>849</v>
      </c>
      <c r="M273" s="66">
        <f>ROUND(M271*120/1000,0)</f>
        <v>151</v>
      </c>
      <c r="N273" s="389"/>
    </row>
    <row r="274" spans="1:14" ht="31.5" customHeight="1" x14ac:dyDescent="0.15">
      <c r="A274" s="58" t="s">
        <v>482</v>
      </c>
      <c r="B274" s="58">
        <v>1403</v>
      </c>
      <c r="C274" s="53" t="s">
        <v>1123</v>
      </c>
      <c r="D274" s="393"/>
      <c r="E274" s="394"/>
      <c r="F274" s="249"/>
      <c r="G274" s="244"/>
      <c r="H274" s="80" t="s">
        <v>770</v>
      </c>
      <c r="I274" s="81"/>
      <c r="J274" s="55" t="s">
        <v>1062</v>
      </c>
      <c r="K274" s="363"/>
      <c r="L274" s="67">
        <f>ROUND($L271*90/1000,0)</f>
        <v>113</v>
      </c>
      <c r="M274" s="66">
        <f>ROUND(M271*109/1000,0)</f>
        <v>137</v>
      </c>
      <c r="N274" s="389"/>
    </row>
    <row r="275" spans="1:14" s="63" customFormat="1" ht="31.5" customHeight="1" x14ac:dyDescent="0.15">
      <c r="A275" s="58" t="s">
        <v>482</v>
      </c>
      <c r="B275" s="58">
        <v>3403</v>
      </c>
      <c r="C275" s="53" t="s">
        <v>974</v>
      </c>
      <c r="D275" s="393"/>
      <c r="E275" s="394"/>
      <c r="F275" s="249"/>
      <c r="G275" s="244"/>
      <c r="H275" s="80" t="s">
        <v>848</v>
      </c>
      <c r="I275" s="81"/>
      <c r="J275" s="55" t="s">
        <v>1051</v>
      </c>
      <c r="K275" s="363"/>
      <c r="L275" s="82" t="s">
        <v>849</v>
      </c>
      <c r="M275" s="66">
        <f>ROUND(M271*118/1000,0)</f>
        <v>149</v>
      </c>
      <c r="N275" s="389"/>
    </row>
    <row r="276" spans="1:14" ht="31.5" customHeight="1" x14ac:dyDescent="0.15">
      <c r="A276" s="58" t="s">
        <v>482</v>
      </c>
      <c r="B276" s="58">
        <v>1404</v>
      </c>
      <c r="C276" s="53" t="s">
        <v>1124</v>
      </c>
      <c r="D276" s="393"/>
      <c r="E276" s="394"/>
      <c r="F276" s="249"/>
      <c r="G276" s="244"/>
      <c r="H276" s="80" t="s">
        <v>771</v>
      </c>
      <c r="I276" s="81"/>
      <c r="J276" s="55" t="s">
        <v>1063</v>
      </c>
      <c r="K276" s="363"/>
      <c r="L276" s="67">
        <f>ROUND($L271*80/1000,0)</f>
        <v>101</v>
      </c>
      <c r="M276" s="66">
        <f>ROUND(M271*99/1000,0)</f>
        <v>125</v>
      </c>
      <c r="N276" s="389"/>
    </row>
    <row r="277" spans="1:14" ht="31.5" customHeight="1" x14ac:dyDescent="0.15">
      <c r="A277" s="58" t="s">
        <v>482</v>
      </c>
      <c r="B277" s="58">
        <v>6400</v>
      </c>
      <c r="C277" s="53" t="s">
        <v>1125</v>
      </c>
      <c r="D277" s="393"/>
      <c r="E277" s="394"/>
      <c r="F277" s="249"/>
      <c r="G277" s="244"/>
      <c r="H277" s="80" t="s">
        <v>772</v>
      </c>
      <c r="I277" s="81"/>
      <c r="J277" s="55" t="s">
        <v>1064</v>
      </c>
      <c r="K277" s="363"/>
      <c r="L277" s="67">
        <f>ROUND($L271*64/1000,0)</f>
        <v>81</v>
      </c>
      <c r="M277" s="66">
        <f>ROUND(M271*83/1000,0)</f>
        <v>104</v>
      </c>
      <c r="N277" s="389"/>
    </row>
    <row r="278" spans="1:14" s="62" customFormat="1" ht="31.5" customHeight="1" x14ac:dyDescent="0.15">
      <c r="A278" s="58" t="s">
        <v>482</v>
      </c>
      <c r="B278" s="58">
        <v>3597</v>
      </c>
      <c r="C278" s="53" t="s">
        <v>981</v>
      </c>
      <c r="D278" s="393"/>
      <c r="E278" s="394"/>
      <c r="F278" s="249"/>
      <c r="G278" s="382" t="s">
        <v>836</v>
      </c>
      <c r="H278" s="80" t="s">
        <v>769</v>
      </c>
      <c r="I278" s="81"/>
      <c r="J278" s="55" t="s">
        <v>1052</v>
      </c>
      <c r="K278" s="363"/>
      <c r="L278" s="82" t="s">
        <v>849</v>
      </c>
      <c r="M278" s="66">
        <f>ROUND(M271*117/1000,0)</f>
        <v>147</v>
      </c>
      <c r="N278" s="389"/>
    </row>
    <row r="279" spans="1:14" s="62" customFormat="1" ht="31.5" customHeight="1" x14ac:dyDescent="0.15">
      <c r="A279" s="58" t="s">
        <v>482</v>
      </c>
      <c r="B279" s="58">
        <v>3598</v>
      </c>
      <c r="C279" s="53" t="s">
        <v>982</v>
      </c>
      <c r="D279" s="393"/>
      <c r="E279" s="394"/>
      <c r="F279" s="249"/>
      <c r="G279" s="244"/>
      <c r="H279" s="80" t="s">
        <v>780</v>
      </c>
      <c r="I279" s="81"/>
      <c r="J279" s="55" t="s">
        <v>1053</v>
      </c>
      <c r="K279" s="363"/>
      <c r="L279" s="82" t="s">
        <v>849</v>
      </c>
      <c r="M279" s="66">
        <f>ROUND(M271*127/1000,0)</f>
        <v>160</v>
      </c>
      <c r="N279" s="389"/>
    </row>
    <row r="280" spans="1:14" s="62" customFormat="1" ht="31.5" customHeight="1" x14ac:dyDescent="0.15">
      <c r="A280" s="58" t="s">
        <v>482</v>
      </c>
      <c r="B280" s="58">
        <v>3599</v>
      </c>
      <c r="C280" s="53" t="s">
        <v>983</v>
      </c>
      <c r="D280" s="393"/>
      <c r="E280" s="394"/>
      <c r="F280" s="249"/>
      <c r="G280" s="244"/>
      <c r="H280" s="80" t="s">
        <v>770</v>
      </c>
      <c r="I280" s="81"/>
      <c r="J280" s="55" t="s">
        <v>1054</v>
      </c>
      <c r="K280" s="363"/>
      <c r="L280" s="82" t="s">
        <v>849</v>
      </c>
      <c r="M280" s="66">
        <f>ROUND(M271*115/1000,0)</f>
        <v>145</v>
      </c>
      <c r="N280" s="389"/>
    </row>
    <row r="281" spans="1:14" s="62" customFormat="1" ht="31.5" customHeight="1" x14ac:dyDescent="0.15">
      <c r="A281" s="58" t="s">
        <v>482</v>
      </c>
      <c r="B281" s="58">
        <v>3600</v>
      </c>
      <c r="C281" s="53" t="s">
        <v>984</v>
      </c>
      <c r="D281" s="393"/>
      <c r="E281" s="394"/>
      <c r="F281" s="249"/>
      <c r="G281" s="244"/>
      <c r="H281" s="80" t="s">
        <v>848</v>
      </c>
      <c r="I281" s="81"/>
      <c r="J281" s="55" t="s">
        <v>1055</v>
      </c>
      <c r="K281" s="363"/>
      <c r="L281" s="82" t="s">
        <v>849</v>
      </c>
      <c r="M281" s="66">
        <f>ROUND(M271*125/1000,0)</f>
        <v>157</v>
      </c>
      <c r="N281" s="389"/>
    </row>
    <row r="282" spans="1:14" s="62" customFormat="1" ht="31.5" customHeight="1" x14ac:dyDescent="0.15">
      <c r="A282" s="58" t="s">
        <v>482</v>
      </c>
      <c r="B282" s="58">
        <v>3601</v>
      </c>
      <c r="C282" s="53" t="s">
        <v>985</v>
      </c>
      <c r="D282" s="393"/>
      <c r="E282" s="394"/>
      <c r="F282" s="249"/>
      <c r="G282" s="244"/>
      <c r="H282" s="80" t="s">
        <v>771</v>
      </c>
      <c r="I282" s="81"/>
      <c r="J282" s="55" t="s">
        <v>1056</v>
      </c>
      <c r="K282" s="363"/>
      <c r="L282" s="82" t="s">
        <v>849</v>
      </c>
      <c r="M282" s="66">
        <f>ROUND(M271*105/1000,0)</f>
        <v>132</v>
      </c>
      <c r="N282" s="389"/>
    </row>
    <row r="283" spans="1:14" s="62" customFormat="1" ht="31.5" customHeight="1" x14ac:dyDescent="0.15">
      <c r="A283" s="58" t="s">
        <v>482</v>
      </c>
      <c r="B283" s="58">
        <v>3602</v>
      </c>
      <c r="C283" s="53" t="s">
        <v>986</v>
      </c>
      <c r="D283" s="393"/>
      <c r="E283" s="394"/>
      <c r="F283" s="249"/>
      <c r="G283" s="244"/>
      <c r="H283" s="80" t="s">
        <v>772</v>
      </c>
      <c r="I283" s="81"/>
      <c r="J283" s="55" t="s">
        <v>1057</v>
      </c>
      <c r="K283" s="363"/>
      <c r="L283" s="82" t="s">
        <v>849</v>
      </c>
      <c r="M283" s="66">
        <f>ROUND(M271*89/1000,0)</f>
        <v>112</v>
      </c>
      <c r="N283" s="389"/>
    </row>
    <row r="284" spans="1:14" ht="29.25" customHeight="1" x14ac:dyDescent="0.15">
      <c r="A284" s="58" t="s">
        <v>482</v>
      </c>
      <c r="B284" s="58">
        <v>8219</v>
      </c>
      <c r="C284" s="53" t="s">
        <v>666</v>
      </c>
      <c r="D284" s="393"/>
      <c r="E284" s="394"/>
      <c r="F284" s="249"/>
      <c r="G284" s="95"/>
      <c r="H284" s="87" t="s">
        <v>297</v>
      </c>
      <c r="I284" s="54"/>
      <c r="J284" s="55" t="s">
        <v>338</v>
      </c>
      <c r="K284" s="363"/>
      <c r="L284" s="67">
        <f>ROUND(-$L271*1/100,0)</f>
        <v>-13</v>
      </c>
      <c r="M284" s="67">
        <f>ROUND(-$L271*1/100,0)</f>
        <v>-13</v>
      </c>
      <c r="N284" s="389"/>
    </row>
    <row r="285" spans="1:14" ht="29.25" customHeight="1" x14ac:dyDescent="0.15">
      <c r="A285" s="58" t="s">
        <v>482</v>
      </c>
      <c r="B285" s="58">
        <v>9219</v>
      </c>
      <c r="C285" s="53" t="s">
        <v>667</v>
      </c>
      <c r="D285" s="393"/>
      <c r="E285" s="394"/>
      <c r="F285" s="249"/>
      <c r="G285" s="95"/>
      <c r="H285" s="90" t="s">
        <v>340</v>
      </c>
      <c r="I285" s="114"/>
      <c r="J285" s="92" t="s">
        <v>338</v>
      </c>
      <c r="K285" s="363"/>
      <c r="L285" s="67">
        <f>ROUND(-$L271*1/100,0)</f>
        <v>-13</v>
      </c>
      <c r="M285" s="67">
        <f>ROUND(-$L271*1/100,0)</f>
        <v>-13</v>
      </c>
      <c r="N285" s="389"/>
    </row>
    <row r="286" spans="1:14" ht="31.5" customHeight="1" x14ac:dyDescent="0.15">
      <c r="A286" s="58" t="s">
        <v>482</v>
      </c>
      <c r="B286" s="58">
        <v>1411</v>
      </c>
      <c r="C286" s="53" t="s">
        <v>668</v>
      </c>
      <c r="D286" s="393"/>
      <c r="E286" s="394"/>
      <c r="F286" s="249"/>
      <c r="G286" s="366" t="s">
        <v>465</v>
      </c>
      <c r="H286" s="383"/>
      <c r="I286" s="383"/>
      <c r="J286" s="365"/>
      <c r="K286" s="363"/>
      <c r="L286" s="67">
        <v>995</v>
      </c>
      <c r="M286" s="67">
        <v>995</v>
      </c>
      <c r="N286" s="389"/>
    </row>
    <row r="287" spans="1:14" ht="31.5" customHeight="1" x14ac:dyDescent="0.15">
      <c r="A287" s="58" t="s">
        <v>482</v>
      </c>
      <c r="B287" s="58">
        <v>1412</v>
      </c>
      <c r="C287" s="53" t="s">
        <v>1126</v>
      </c>
      <c r="D287" s="393"/>
      <c r="E287" s="394"/>
      <c r="F287" s="249"/>
      <c r="G287" s="362" t="s">
        <v>835</v>
      </c>
      <c r="H287" s="80" t="s">
        <v>769</v>
      </c>
      <c r="I287" s="81"/>
      <c r="J287" s="55" t="s">
        <v>1061</v>
      </c>
      <c r="K287" s="363"/>
      <c r="L287" s="67">
        <f>ROUND($L286*92/1000,0)</f>
        <v>92</v>
      </c>
      <c r="M287" s="66">
        <f>ROUND(M286*111/1000,0)</f>
        <v>110</v>
      </c>
      <c r="N287" s="389"/>
    </row>
    <row r="288" spans="1:14" s="63" customFormat="1" ht="31.5" customHeight="1" x14ac:dyDescent="0.15">
      <c r="A288" s="58" t="s">
        <v>482</v>
      </c>
      <c r="B288" s="58">
        <v>3412</v>
      </c>
      <c r="C288" s="53" t="s">
        <v>987</v>
      </c>
      <c r="D288" s="393"/>
      <c r="E288" s="394"/>
      <c r="F288" s="249"/>
      <c r="G288" s="363"/>
      <c r="H288" s="80" t="s">
        <v>780</v>
      </c>
      <c r="I288" s="81"/>
      <c r="J288" s="55" t="s">
        <v>1050</v>
      </c>
      <c r="K288" s="363"/>
      <c r="L288" s="82" t="s">
        <v>849</v>
      </c>
      <c r="M288" s="66">
        <f>ROUND(M286*120/1000,0)</f>
        <v>119</v>
      </c>
      <c r="N288" s="389"/>
    </row>
    <row r="289" spans="1:14" ht="31.5" customHeight="1" x14ac:dyDescent="0.15">
      <c r="A289" s="58" t="s">
        <v>482</v>
      </c>
      <c r="B289" s="58">
        <v>1413</v>
      </c>
      <c r="C289" s="53" t="s">
        <v>1127</v>
      </c>
      <c r="D289" s="393"/>
      <c r="E289" s="394"/>
      <c r="F289" s="249"/>
      <c r="G289" s="363"/>
      <c r="H289" s="80" t="s">
        <v>770</v>
      </c>
      <c r="I289" s="81"/>
      <c r="J289" s="55" t="s">
        <v>1062</v>
      </c>
      <c r="K289" s="363"/>
      <c r="L289" s="67">
        <f>ROUND($L286*90/1000,0)</f>
        <v>90</v>
      </c>
      <c r="M289" s="66">
        <f>ROUND(M286*109/1000,0)</f>
        <v>108</v>
      </c>
      <c r="N289" s="389"/>
    </row>
    <row r="290" spans="1:14" s="63" customFormat="1" ht="31.5" customHeight="1" x14ac:dyDescent="0.15">
      <c r="A290" s="58" t="s">
        <v>482</v>
      </c>
      <c r="B290" s="58">
        <v>3413</v>
      </c>
      <c r="C290" s="53" t="s">
        <v>988</v>
      </c>
      <c r="D290" s="393"/>
      <c r="E290" s="394"/>
      <c r="F290" s="249"/>
      <c r="G290" s="363"/>
      <c r="H290" s="80" t="s">
        <v>848</v>
      </c>
      <c r="I290" s="81"/>
      <c r="J290" s="55" t="s">
        <v>1051</v>
      </c>
      <c r="K290" s="363"/>
      <c r="L290" s="82" t="s">
        <v>849</v>
      </c>
      <c r="M290" s="66">
        <f>ROUND(M286*118/1000,0)</f>
        <v>117</v>
      </c>
      <c r="N290" s="389"/>
    </row>
    <row r="291" spans="1:14" ht="31.5" customHeight="1" x14ac:dyDescent="0.15">
      <c r="A291" s="58" t="s">
        <v>482</v>
      </c>
      <c r="B291" s="58">
        <v>1414</v>
      </c>
      <c r="C291" s="53" t="s">
        <v>1128</v>
      </c>
      <c r="D291" s="393"/>
      <c r="E291" s="394"/>
      <c r="F291" s="249"/>
      <c r="G291" s="363"/>
      <c r="H291" s="80" t="s">
        <v>771</v>
      </c>
      <c r="I291" s="81"/>
      <c r="J291" s="55" t="s">
        <v>1063</v>
      </c>
      <c r="K291" s="363"/>
      <c r="L291" s="67">
        <f>ROUND($L286*80/1000,0)</f>
        <v>80</v>
      </c>
      <c r="M291" s="66">
        <f>ROUND(M286*99/1000,0)</f>
        <v>99</v>
      </c>
      <c r="N291" s="389"/>
    </row>
    <row r="292" spans="1:14" ht="31.5" customHeight="1" x14ac:dyDescent="0.15">
      <c r="A292" s="58" t="s">
        <v>482</v>
      </c>
      <c r="B292" s="58">
        <v>6420</v>
      </c>
      <c r="C292" s="53" t="s">
        <v>1129</v>
      </c>
      <c r="D292" s="393"/>
      <c r="E292" s="394"/>
      <c r="F292" s="249"/>
      <c r="G292" s="364"/>
      <c r="H292" s="80" t="s">
        <v>772</v>
      </c>
      <c r="I292" s="81"/>
      <c r="J292" s="55" t="s">
        <v>1064</v>
      </c>
      <c r="K292" s="363"/>
      <c r="L292" s="67">
        <f>ROUND($L286*64/1000,0)</f>
        <v>64</v>
      </c>
      <c r="M292" s="66">
        <f>ROUND(M286*83/1000,0)</f>
        <v>83</v>
      </c>
      <c r="N292" s="389"/>
    </row>
    <row r="293" spans="1:14" s="63" customFormat="1" ht="31.5" customHeight="1" x14ac:dyDescent="0.15">
      <c r="A293" s="58" t="s">
        <v>482</v>
      </c>
      <c r="B293" s="58">
        <v>3603</v>
      </c>
      <c r="C293" s="53" t="s">
        <v>989</v>
      </c>
      <c r="D293" s="393"/>
      <c r="E293" s="394"/>
      <c r="F293" s="249"/>
      <c r="G293" s="362" t="s">
        <v>836</v>
      </c>
      <c r="H293" s="80" t="s">
        <v>769</v>
      </c>
      <c r="I293" s="81"/>
      <c r="J293" s="55" t="s">
        <v>1052</v>
      </c>
      <c r="K293" s="363"/>
      <c r="L293" s="82" t="s">
        <v>849</v>
      </c>
      <c r="M293" s="66">
        <f>ROUND(M286*117/1000,0)</f>
        <v>116</v>
      </c>
      <c r="N293" s="389"/>
    </row>
    <row r="294" spans="1:14" s="63" customFormat="1" ht="31.5" customHeight="1" x14ac:dyDescent="0.15">
      <c r="A294" s="58" t="s">
        <v>482</v>
      </c>
      <c r="B294" s="58">
        <v>3604</v>
      </c>
      <c r="C294" s="53" t="s">
        <v>990</v>
      </c>
      <c r="D294" s="393"/>
      <c r="E294" s="394"/>
      <c r="F294" s="249"/>
      <c r="G294" s="363"/>
      <c r="H294" s="80" t="s">
        <v>780</v>
      </c>
      <c r="I294" s="81"/>
      <c r="J294" s="55" t="s">
        <v>1053</v>
      </c>
      <c r="K294" s="363"/>
      <c r="L294" s="82" t="s">
        <v>849</v>
      </c>
      <c r="M294" s="66">
        <f>ROUND(M286*127/1000,0)</f>
        <v>126</v>
      </c>
      <c r="N294" s="389"/>
    </row>
    <row r="295" spans="1:14" s="63" customFormat="1" ht="31.5" customHeight="1" x14ac:dyDescent="0.15">
      <c r="A295" s="58" t="s">
        <v>482</v>
      </c>
      <c r="B295" s="58">
        <v>3605</v>
      </c>
      <c r="C295" s="53" t="s">
        <v>991</v>
      </c>
      <c r="D295" s="393"/>
      <c r="E295" s="394"/>
      <c r="F295" s="249"/>
      <c r="G295" s="363"/>
      <c r="H295" s="80" t="s">
        <v>770</v>
      </c>
      <c r="I295" s="81"/>
      <c r="J295" s="55" t="s">
        <v>1054</v>
      </c>
      <c r="K295" s="363"/>
      <c r="L295" s="82" t="s">
        <v>849</v>
      </c>
      <c r="M295" s="66">
        <f>ROUND(M286*115/1000,0)</f>
        <v>114</v>
      </c>
      <c r="N295" s="389"/>
    </row>
    <row r="296" spans="1:14" s="63" customFormat="1" ht="31.5" customHeight="1" x14ac:dyDescent="0.15">
      <c r="A296" s="58" t="s">
        <v>482</v>
      </c>
      <c r="B296" s="58">
        <v>3606</v>
      </c>
      <c r="C296" s="53" t="s">
        <v>992</v>
      </c>
      <c r="D296" s="393"/>
      <c r="E296" s="394"/>
      <c r="F296" s="249"/>
      <c r="G296" s="363"/>
      <c r="H296" s="80" t="s">
        <v>848</v>
      </c>
      <c r="I296" s="81"/>
      <c r="J296" s="55" t="s">
        <v>1055</v>
      </c>
      <c r="K296" s="363"/>
      <c r="L296" s="82" t="s">
        <v>849</v>
      </c>
      <c r="M296" s="66">
        <f>ROUND(M286*125/1000,0)</f>
        <v>124</v>
      </c>
      <c r="N296" s="389"/>
    </row>
    <row r="297" spans="1:14" s="63" customFormat="1" ht="31.5" customHeight="1" x14ac:dyDescent="0.15">
      <c r="A297" s="58" t="s">
        <v>482</v>
      </c>
      <c r="B297" s="58">
        <v>3607</v>
      </c>
      <c r="C297" s="53" t="s">
        <v>993</v>
      </c>
      <c r="D297" s="393"/>
      <c r="E297" s="394"/>
      <c r="F297" s="249"/>
      <c r="G297" s="363"/>
      <c r="H297" s="80" t="s">
        <v>771</v>
      </c>
      <c r="I297" s="81"/>
      <c r="J297" s="55" t="s">
        <v>1056</v>
      </c>
      <c r="K297" s="363"/>
      <c r="L297" s="82" t="s">
        <v>849</v>
      </c>
      <c r="M297" s="66">
        <f>ROUND(M286*105/1000,0)</f>
        <v>104</v>
      </c>
      <c r="N297" s="389"/>
    </row>
    <row r="298" spans="1:14" s="63" customFormat="1" ht="31.5" customHeight="1" x14ac:dyDescent="0.15">
      <c r="A298" s="58" t="s">
        <v>482</v>
      </c>
      <c r="B298" s="58">
        <v>3608</v>
      </c>
      <c r="C298" s="53" t="s">
        <v>994</v>
      </c>
      <c r="D298" s="393"/>
      <c r="E298" s="394"/>
      <c r="F298" s="249"/>
      <c r="G298" s="364"/>
      <c r="H298" s="80" t="s">
        <v>772</v>
      </c>
      <c r="I298" s="81"/>
      <c r="J298" s="55" t="s">
        <v>1057</v>
      </c>
      <c r="K298" s="363"/>
      <c r="L298" s="82" t="s">
        <v>849</v>
      </c>
      <c r="M298" s="66">
        <f>ROUND(M286*89/1000,0)</f>
        <v>89</v>
      </c>
      <c r="N298" s="389"/>
    </row>
    <row r="299" spans="1:14" ht="31.5" customHeight="1" x14ac:dyDescent="0.15">
      <c r="A299" s="58" t="s">
        <v>482</v>
      </c>
      <c r="B299" s="58">
        <v>8319</v>
      </c>
      <c r="C299" s="53" t="s">
        <v>669</v>
      </c>
      <c r="D299" s="393"/>
      <c r="E299" s="394"/>
      <c r="F299" s="249"/>
      <c r="G299" s="95"/>
      <c r="H299" s="87" t="s">
        <v>297</v>
      </c>
      <c r="I299" s="54"/>
      <c r="J299" s="55" t="s">
        <v>338</v>
      </c>
      <c r="K299" s="363"/>
      <c r="L299" s="67">
        <f>ROUND(-$L286*1/100,0)</f>
        <v>-10</v>
      </c>
      <c r="M299" s="67">
        <f>ROUND(-$L286*1/100,0)</f>
        <v>-10</v>
      </c>
      <c r="N299" s="389"/>
    </row>
    <row r="300" spans="1:14" ht="31.5" customHeight="1" x14ac:dyDescent="0.15">
      <c r="A300" s="58" t="s">
        <v>482</v>
      </c>
      <c r="B300" s="58">
        <v>9319</v>
      </c>
      <c r="C300" s="53" t="s">
        <v>670</v>
      </c>
      <c r="D300" s="393"/>
      <c r="E300" s="394"/>
      <c r="F300" s="250"/>
      <c r="G300" s="88"/>
      <c r="H300" s="87" t="s">
        <v>340</v>
      </c>
      <c r="I300" s="54"/>
      <c r="J300" s="55" t="s">
        <v>338</v>
      </c>
      <c r="K300" s="363"/>
      <c r="L300" s="67">
        <f>ROUND(-$L286*1/100,0)</f>
        <v>-10</v>
      </c>
      <c r="M300" s="67">
        <f>ROUND(-$L286*1/100,0)</f>
        <v>-10</v>
      </c>
      <c r="N300" s="390"/>
    </row>
    <row r="301" spans="1:14" ht="31.5" customHeight="1" x14ac:dyDescent="0.15">
      <c r="A301" s="58" t="s">
        <v>482</v>
      </c>
      <c r="B301" s="58">
        <v>1421</v>
      </c>
      <c r="C301" s="53" t="s">
        <v>671</v>
      </c>
      <c r="D301" s="393"/>
      <c r="E301" s="394"/>
      <c r="F301" s="362" t="s">
        <v>330</v>
      </c>
      <c r="G301" s="366" t="s">
        <v>289</v>
      </c>
      <c r="H301" s="383"/>
      <c r="I301" s="383"/>
      <c r="J301" s="365"/>
      <c r="K301" s="363"/>
      <c r="L301" s="67">
        <v>41</v>
      </c>
      <c r="M301" s="67">
        <v>41</v>
      </c>
      <c r="N301" s="388" t="s">
        <v>10</v>
      </c>
    </row>
    <row r="302" spans="1:14" ht="31.5" customHeight="1" x14ac:dyDescent="0.15">
      <c r="A302" s="58" t="s">
        <v>482</v>
      </c>
      <c r="B302" s="58">
        <v>1422</v>
      </c>
      <c r="C302" s="53" t="s">
        <v>1130</v>
      </c>
      <c r="D302" s="393"/>
      <c r="E302" s="394"/>
      <c r="F302" s="363"/>
      <c r="G302" s="382" t="s">
        <v>835</v>
      </c>
      <c r="H302" s="80" t="s">
        <v>769</v>
      </c>
      <c r="I302" s="81"/>
      <c r="J302" s="55" t="s">
        <v>1061</v>
      </c>
      <c r="K302" s="363"/>
      <c r="L302" s="67">
        <f>ROUND($L301*92/1000,0)</f>
        <v>4</v>
      </c>
      <c r="M302" s="66">
        <f>ROUND(M301*111/1000,0)</f>
        <v>5</v>
      </c>
      <c r="N302" s="389"/>
    </row>
    <row r="303" spans="1:14" s="63" customFormat="1" ht="31.5" customHeight="1" x14ac:dyDescent="0.15">
      <c r="A303" s="58" t="s">
        <v>482</v>
      </c>
      <c r="B303" s="58">
        <v>3422</v>
      </c>
      <c r="C303" s="53" t="s">
        <v>995</v>
      </c>
      <c r="D303" s="393"/>
      <c r="E303" s="394"/>
      <c r="F303" s="363"/>
      <c r="G303" s="244"/>
      <c r="H303" s="80" t="s">
        <v>780</v>
      </c>
      <c r="I303" s="81"/>
      <c r="J303" s="55" t="s">
        <v>1050</v>
      </c>
      <c r="K303" s="363"/>
      <c r="L303" s="82" t="s">
        <v>849</v>
      </c>
      <c r="M303" s="66">
        <f>ROUND(M301*120/1000,0)</f>
        <v>5</v>
      </c>
      <c r="N303" s="389"/>
    </row>
    <row r="304" spans="1:14" ht="31.5" customHeight="1" x14ac:dyDescent="0.15">
      <c r="A304" s="58" t="s">
        <v>482</v>
      </c>
      <c r="B304" s="58">
        <v>1423</v>
      </c>
      <c r="C304" s="53" t="s">
        <v>1131</v>
      </c>
      <c r="D304" s="393"/>
      <c r="E304" s="394"/>
      <c r="F304" s="363"/>
      <c r="G304" s="244"/>
      <c r="H304" s="80" t="s">
        <v>770</v>
      </c>
      <c r="I304" s="81"/>
      <c r="J304" s="55" t="s">
        <v>1062</v>
      </c>
      <c r="K304" s="363"/>
      <c r="L304" s="67">
        <f>ROUND($L301*90/1000,0)</f>
        <v>4</v>
      </c>
      <c r="M304" s="66">
        <f>ROUND(M301*109/1000,0)</f>
        <v>4</v>
      </c>
      <c r="N304" s="389"/>
    </row>
    <row r="305" spans="1:14" s="63" customFormat="1" ht="31.5" customHeight="1" x14ac:dyDescent="0.15">
      <c r="A305" s="58" t="s">
        <v>482</v>
      </c>
      <c r="B305" s="58">
        <v>3423</v>
      </c>
      <c r="C305" s="53" t="s">
        <v>996</v>
      </c>
      <c r="D305" s="393"/>
      <c r="E305" s="394"/>
      <c r="F305" s="363"/>
      <c r="G305" s="244"/>
      <c r="H305" s="80" t="s">
        <v>848</v>
      </c>
      <c r="I305" s="81"/>
      <c r="J305" s="55" t="s">
        <v>1051</v>
      </c>
      <c r="K305" s="363"/>
      <c r="L305" s="82" t="s">
        <v>849</v>
      </c>
      <c r="M305" s="66">
        <f>ROUND(M301*118/1000,0)</f>
        <v>5</v>
      </c>
      <c r="N305" s="389"/>
    </row>
    <row r="306" spans="1:14" ht="31.5" customHeight="1" x14ac:dyDescent="0.15">
      <c r="A306" s="58" t="s">
        <v>482</v>
      </c>
      <c r="B306" s="58">
        <v>1424</v>
      </c>
      <c r="C306" s="53" t="s">
        <v>1132</v>
      </c>
      <c r="D306" s="393"/>
      <c r="E306" s="394"/>
      <c r="F306" s="363"/>
      <c r="G306" s="244"/>
      <c r="H306" s="80" t="s">
        <v>771</v>
      </c>
      <c r="I306" s="81"/>
      <c r="J306" s="55" t="s">
        <v>1063</v>
      </c>
      <c r="K306" s="363"/>
      <c r="L306" s="67">
        <f>ROUND($L301*80/1000,0)</f>
        <v>3</v>
      </c>
      <c r="M306" s="66">
        <f>ROUND(M301*99/1000,0)</f>
        <v>4</v>
      </c>
      <c r="N306" s="389"/>
    </row>
    <row r="307" spans="1:14" ht="31.5" customHeight="1" x14ac:dyDescent="0.15">
      <c r="A307" s="58" t="s">
        <v>482</v>
      </c>
      <c r="B307" s="58">
        <v>6440</v>
      </c>
      <c r="C307" s="53" t="s">
        <v>1133</v>
      </c>
      <c r="D307" s="393"/>
      <c r="E307" s="394"/>
      <c r="F307" s="363"/>
      <c r="G307" s="244"/>
      <c r="H307" s="80" t="s">
        <v>772</v>
      </c>
      <c r="I307" s="81"/>
      <c r="J307" s="55" t="s">
        <v>1064</v>
      </c>
      <c r="K307" s="363"/>
      <c r="L307" s="67">
        <f>ROUND($L301*64/1000,0)</f>
        <v>3</v>
      </c>
      <c r="M307" s="66">
        <f>ROUND(M301*83/1000,0)</f>
        <v>3</v>
      </c>
      <c r="N307" s="389"/>
    </row>
    <row r="308" spans="1:14" s="62" customFormat="1" ht="31.5" customHeight="1" x14ac:dyDescent="0.15">
      <c r="A308" s="58" t="s">
        <v>482</v>
      </c>
      <c r="B308" s="58">
        <v>3609</v>
      </c>
      <c r="C308" s="53" t="s">
        <v>1001</v>
      </c>
      <c r="D308" s="393"/>
      <c r="E308" s="394"/>
      <c r="F308" s="363"/>
      <c r="G308" s="382" t="s">
        <v>836</v>
      </c>
      <c r="H308" s="80" t="s">
        <v>769</v>
      </c>
      <c r="I308" s="81"/>
      <c r="J308" s="55" t="s">
        <v>1052</v>
      </c>
      <c r="K308" s="363"/>
      <c r="L308" s="82" t="s">
        <v>849</v>
      </c>
      <c r="M308" s="66">
        <f>ROUND(M301*117/1000,0)</f>
        <v>5</v>
      </c>
      <c r="N308" s="389"/>
    </row>
    <row r="309" spans="1:14" s="62" customFormat="1" ht="31.5" customHeight="1" x14ac:dyDescent="0.15">
      <c r="A309" s="58" t="s">
        <v>482</v>
      </c>
      <c r="B309" s="58">
        <v>3610</v>
      </c>
      <c r="C309" s="53" t="s">
        <v>997</v>
      </c>
      <c r="D309" s="393"/>
      <c r="E309" s="394"/>
      <c r="F309" s="363"/>
      <c r="G309" s="244"/>
      <c r="H309" s="80" t="s">
        <v>780</v>
      </c>
      <c r="I309" s="81"/>
      <c r="J309" s="55" t="s">
        <v>1053</v>
      </c>
      <c r="K309" s="363"/>
      <c r="L309" s="82" t="s">
        <v>849</v>
      </c>
      <c r="M309" s="66">
        <f>ROUND(M301*127/1000,0)</f>
        <v>5</v>
      </c>
      <c r="N309" s="389"/>
    </row>
    <row r="310" spans="1:14" s="62" customFormat="1" ht="31.5" customHeight="1" x14ac:dyDescent="0.15">
      <c r="A310" s="58" t="s">
        <v>482</v>
      </c>
      <c r="B310" s="58">
        <v>3611</v>
      </c>
      <c r="C310" s="53" t="s">
        <v>1002</v>
      </c>
      <c r="D310" s="393"/>
      <c r="E310" s="394"/>
      <c r="F310" s="363"/>
      <c r="G310" s="244"/>
      <c r="H310" s="80" t="s">
        <v>770</v>
      </c>
      <c r="I310" s="81"/>
      <c r="J310" s="55" t="s">
        <v>1054</v>
      </c>
      <c r="K310" s="363"/>
      <c r="L310" s="82" t="s">
        <v>849</v>
      </c>
      <c r="M310" s="66">
        <f>ROUND(M301*115/1000,0)</f>
        <v>5</v>
      </c>
      <c r="N310" s="389"/>
    </row>
    <row r="311" spans="1:14" s="62" customFormat="1" ht="31.5" customHeight="1" x14ac:dyDescent="0.15">
      <c r="A311" s="58" t="s">
        <v>482</v>
      </c>
      <c r="B311" s="58">
        <v>3612</v>
      </c>
      <c r="C311" s="53" t="s">
        <v>998</v>
      </c>
      <c r="D311" s="393"/>
      <c r="E311" s="394"/>
      <c r="F311" s="363"/>
      <c r="G311" s="244"/>
      <c r="H311" s="80" t="s">
        <v>848</v>
      </c>
      <c r="I311" s="81"/>
      <c r="J311" s="55" t="s">
        <v>1055</v>
      </c>
      <c r="K311" s="363"/>
      <c r="L311" s="82" t="s">
        <v>849</v>
      </c>
      <c r="M311" s="66">
        <f>ROUND(M301*125/1000,0)</f>
        <v>5</v>
      </c>
      <c r="N311" s="389"/>
    </row>
    <row r="312" spans="1:14" s="62" customFormat="1" ht="31.5" customHeight="1" x14ac:dyDescent="0.15">
      <c r="A312" s="58" t="s">
        <v>482</v>
      </c>
      <c r="B312" s="58">
        <v>3613</v>
      </c>
      <c r="C312" s="53" t="s">
        <v>999</v>
      </c>
      <c r="D312" s="393"/>
      <c r="E312" s="394"/>
      <c r="F312" s="363"/>
      <c r="G312" s="244"/>
      <c r="H312" s="80" t="s">
        <v>771</v>
      </c>
      <c r="I312" s="81"/>
      <c r="J312" s="55" t="s">
        <v>1056</v>
      </c>
      <c r="K312" s="363"/>
      <c r="L312" s="82" t="s">
        <v>849</v>
      </c>
      <c r="M312" s="66">
        <f>ROUND(M301*105/1000,0)</f>
        <v>4</v>
      </c>
      <c r="N312" s="389"/>
    </row>
    <row r="313" spans="1:14" s="62" customFormat="1" ht="31.5" customHeight="1" x14ac:dyDescent="0.15">
      <c r="A313" s="58" t="s">
        <v>482</v>
      </c>
      <c r="B313" s="58">
        <v>3614</v>
      </c>
      <c r="C313" s="53" t="s">
        <v>1000</v>
      </c>
      <c r="D313" s="393"/>
      <c r="E313" s="394"/>
      <c r="F313" s="363"/>
      <c r="G313" s="244"/>
      <c r="H313" s="80" t="s">
        <v>772</v>
      </c>
      <c r="I313" s="81"/>
      <c r="J313" s="55" t="s">
        <v>1057</v>
      </c>
      <c r="K313" s="363"/>
      <c r="L313" s="82" t="s">
        <v>849</v>
      </c>
      <c r="M313" s="66">
        <f>ROUND(M301*89/1000,0)</f>
        <v>4</v>
      </c>
      <c r="N313" s="389"/>
    </row>
    <row r="314" spans="1:14" ht="31.5" customHeight="1" x14ac:dyDescent="0.15">
      <c r="A314" s="58" t="s">
        <v>482</v>
      </c>
      <c r="B314" s="58">
        <v>8220</v>
      </c>
      <c r="C314" s="53" t="s">
        <v>672</v>
      </c>
      <c r="D314" s="393"/>
      <c r="E314" s="394"/>
      <c r="F314" s="363"/>
      <c r="G314" s="94"/>
      <c r="H314" s="87" t="s">
        <v>297</v>
      </c>
      <c r="I314" s="54"/>
      <c r="J314" s="55" t="s">
        <v>338</v>
      </c>
      <c r="K314" s="363"/>
      <c r="L314" s="67">
        <v>-1</v>
      </c>
      <c r="M314" s="67">
        <v>-1</v>
      </c>
      <c r="N314" s="389"/>
    </row>
    <row r="315" spans="1:14" ht="31.5" customHeight="1" x14ac:dyDescent="0.15">
      <c r="A315" s="58" t="s">
        <v>482</v>
      </c>
      <c r="B315" s="58">
        <v>9220</v>
      </c>
      <c r="C315" s="53" t="s">
        <v>673</v>
      </c>
      <c r="D315" s="393"/>
      <c r="E315" s="394"/>
      <c r="F315" s="363"/>
      <c r="G315" s="94"/>
      <c r="H315" s="90" t="s">
        <v>340</v>
      </c>
      <c r="I315" s="114"/>
      <c r="J315" s="92" t="s">
        <v>338</v>
      </c>
      <c r="K315" s="363"/>
      <c r="L315" s="67">
        <v>-1</v>
      </c>
      <c r="M315" s="67">
        <v>-1</v>
      </c>
      <c r="N315" s="389"/>
    </row>
    <row r="316" spans="1:14" s="47" customFormat="1" ht="31.5" customHeight="1" x14ac:dyDescent="0.15">
      <c r="A316" s="58" t="s">
        <v>482</v>
      </c>
      <c r="B316" s="58">
        <v>1467</v>
      </c>
      <c r="C316" s="53" t="s">
        <v>674</v>
      </c>
      <c r="D316" s="393"/>
      <c r="E316" s="394"/>
      <c r="F316" s="363"/>
      <c r="G316" s="366" t="s">
        <v>466</v>
      </c>
      <c r="H316" s="383"/>
      <c r="I316" s="383"/>
      <c r="J316" s="365"/>
      <c r="K316" s="363"/>
      <c r="L316" s="67">
        <v>33</v>
      </c>
      <c r="M316" s="67">
        <v>33</v>
      </c>
      <c r="N316" s="389"/>
    </row>
    <row r="317" spans="1:14" s="47" customFormat="1" ht="31.5" customHeight="1" x14ac:dyDescent="0.15">
      <c r="A317" s="58" t="s">
        <v>482</v>
      </c>
      <c r="B317" s="58">
        <v>1468</v>
      </c>
      <c r="C317" s="53" t="s">
        <v>1003</v>
      </c>
      <c r="D317" s="393"/>
      <c r="E317" s="394"/>
      <c r="F317" s="363"/>
      <c r="G317" s="382" t="s">
        <v>835</v>
      </c>
      <c r="H317" s="129" t="s">
        <v>769</v>
      </c>
      <c r="I317" s="111"/>
      <c r="J317" s="130" t="s">
        <v>1061</v>
      </c>
      <c r="K317" s="363"/>
      <c r="L317" s="67">
        <f>ROUND($L316*92/1000,0)</f>
        <v>3</v>
      </c>
      <c r="M317" s="66">
        <f>ROUND(M316*111/1000,0)</f>
        <v>4</v>
      </c>
      <c r="N317" s="389"/>
    </row>
    <row r="318" spans="1:14" s="64" customFormat="1" ht="31.5" customHeight="1" x14ac:dyDescent="0.15">
      <c r="A318" s="58" t="s">
        <v>482</v>
      </c>
      <c r="B318" s="58">
        <v>3468</v>
      </c>
      <c r="C318" s="53" t="s">
        <v>1004</v>
      </c>
      <c r="D318" s="393"/>
      <c r="E318" s="394"/>
      <c r="F318" s="363"/>
      <c r="G318" s="244"/>
      <c r="H318" s="80" t="s">
        <v>780</v>
      </c>
      <c r="I318" s="81"/>
      <c r="J318" s="55" t="s">
        <v>1050</v>
      </c>
      <c r="K318" s="363"/>
      <c r="L318" s="82" t="s">
        <v>849</v>
      </c>
      <c r="M318" s="66">
        <f>ROUND(M316*120/1000,0)</f>
        <v>4</v>
      </c>
      <c r="N318" s="389"/>
    </row>
    <row r="319" spans="1:14" s="47" customFormat="1" ht="31.5" customHeight="1" x14ac:dyDescent="0.15">
      <c r="A319" s="58" t="s">
        <v>482</v>
      </c>
      <c r="B319" s="58">
        <v>1469</v>
      </c>
      <c r="C319" s="53" t="s">
        <v>1134</v>
      </c>
      <c r="D319" s="393"/>
      <c r="E319" s="394"/>
      <c r="F319" s="363"/>
      <c r="G319" s="244"/>
      <c r="H319" s="80" t="s">
        <v>770</v>
      </c>
      <c r="I319" s="81"/>
      <c r="J319" s="55" t="s">
        <v>1062</v>
      </c>
      <c r="K319" s="363"/>
      <c r="L319" s="67">
        <f>ROUND($L316*90/1000,0)</f>
        <v>3</v>
      </c>
      <c r="M319" s="66">
        <f>ROUND(M316*109/1000,0)</f>
        <v>4</v>
      </c>
      <c r="N319" s="389"/>
    </row>
    <row r="320" spans="1:14" s="64" customFormat="1" ht="31.5" customHeight="1" x14ac:dyDescent="0.15">
      <c r="A320" s="58" t="s">
        <v>482</v>
      </c>
      <c r="B320" s="58">
        <v>3469</v>
      </c>
      <c r="C320" s="53" t="s">
        <v>1005</v>
      </c>
      <c r="D320" s="393"/>
      <c r="E320" s="394"/>
      <c r="F320" s="363"/>
      <c r="G320" s="244"/>
      <c r="H320" s="80" t="s">
        <v>848</v>
      </c>
      <c r="I320" s="81"/>
      <c r="J320" s="55" t="s">
        <v>1051</v>
      </c>
      <c r="K320" s="363"/>
      <c r="L320" s="82" t="s">
        <v>849</v>
      </c>
      <c r="M320" s="66">
        <f>ROUND(M316*118/1000,0)</f>
        <v>4</v>
      </c>
      <c r="N320" s="389"/>
    </row>
    <row r="321" spans="1:14" s="47" customFormat="1" ht="31.5" customHeight="1" x14ac:dyDescent="0.15">
      <c r="A321" s="58" t="s">
        <v>482</v>
      </c>
      <c r="B321" s="58">
        <v>1470</v>
      </c>
      <c r="C321" s="53" t="s">
        <v>1135</v>
      </c>
      <c r="D321" s="393"/>
      <c r="E321" s="394"/>
      <c r="F321" s="363"/>
      <c r="G321" s="244"/>
      <c r="H321" s="80" t="s">
        <v>771</v>
      </c>
      <c r="I321" s="81"/>
      <c r="J321" s="55" t="s">
        <v>1063</v>
      </c>
      <c r="K321" s="363"/>
      <c r="L321" s="67">
        <f>ROUND($L316*80/1000,0)</f>
        <v>3</v>
      </c>
      <c r="M321" s="66">
        <f>ROUND(M316*99/1000,0)</f>
        <v>3</v>
      </c>
      <c r="N321" s="389"/>
    </row>
    <row r="322" spans="1:14" s="47" customFormat="1" ht="30.75" customHeight="1" x14ac:dyDescent="0.15">
      <c r="A322" s="58" t="s">
        <v>482</v>
      </c>
      <c r="B322" s="58">
        <v>6460</v>
      </c>
      <c r="C322" s="53" t="s">
        <v>1136</v>
      </c>
      <c r="D322" s="395"/>
      <c r="E322" s="396"/>
      <c r="F322" s="364"/>
      <c r="G322" s="244"/>
      <c r="H322" s="80" t="s">
        <v>772</v>
      </c>
      <c r="I322" s="81"/>
      <c r="J322" s="55" t="s">
        <v>1064</v>
      </c>
      <c r="K322" s="363"/>
      <c r="L322" s="67">
        <f>ROUND($L316*64/1000,0)</f>
        <v>2</v>
      </c>
      <c r="M322" s="66">
        <f>ROUND(M316*83/1000,0)</f>
        <v>3</v>
      </c>
      <c r="N322" s="389"/>
    </row>
    <row r="323" spans="1:14" s="62" customFormat="1" ht="35.25" customHeight="1" x14ac:dyDescent="0.15">
      <c r="A323" s="58" t="s">
        <v>482</v>
      </c>
      <c r="B323" s="58">
        <v>3615</v>
      </c>
      <c r="C323" s="53" t="s">
        <v>1006</v>
      </c>
      <c r="D323" s="391" t="s">
        <v>876</v>
      </c>
      <c r="E323" s="392"/>
      <c r="F323" s="382" t="s">
        <v>879</v>
      </c>
      <c r="G323" s="382" t="s">
        <v>836</v>
      </c>
      <c r="H323" s="80" t="s">
        <v>769</v>
      </c>
      <c r="I323" s="81"/>
      <c r="J323" s="55" t="s">
        <v>1052</v>
      </c>
      <c r="K323" s="362" t="s">
        <v>875</v>
      </c>
      <c r="L323" s="82" t="s">
        <v>849</v>
      </c>
      <c r="M323" s="66">
        <f>ROUND(M316*117/1000,0)</f>
        <v>4</v>
      </c>
      <c r="N323" s="389" t="s">
        <v>1045</v>
      </c>
    </row>
    <row r="324" spans="1:14" s="62" customFormat="1" ht="31.5" customHeight="1" x14ac:dyDescent="0.15">
      <c r="A324" s="58" t="s">
        <v>482</v>
      </c>
      <c r="B324" s="58">
        <v>3616</v>
      </c>
      <c r="C324" s="53" t="s">
        <v>1007</v>
      </c>
      <c r="D324" s="393"/>
      <c r="E324" s="394"/>
      <c r="F324" s="244"/>
      <c r="G324" s="244"/>
      <c r="H324" s="80" t="s">
        <v>780</v>
      </c>
      <c r="I324" s="81"/>
      <c r="J324" s="55" t="s">
        <v>1053</v>
      </c>
      <c r="K324" s="363"/>
      <c r="L324" s="82" t="s">
        <v>849</v>
      </c>
      <c r="M324" s="66">
        <f>ROUND(M316*127/1000,0)</f>
        <v>4</v>
      </c>
      <c r="N324" s="389"/>
    </row>
    <row r="325" spans="1:14" s="62" customFormat="1" ht="31.5" customHeight="1" x14ac:dyDescent="0.15">
      <c r="A325" s="58" t="s">
        <v>482</v>
      </c>
      <c r="B325" s="58">
        <v>3617</v>
      </c>
      <c r="C325" s="53" t="s">
        <v>1008</v>
      </c>
      <c r="D325" s="393"/>
      <c r="E325" s="394"/>
      <c r="F325" s="244"/>
      <c r="G325" s="244"/>
      <c r="H325" s="80" t="s">
        <v>770</v>
      </c>
      <c r="I325" s="81"/>
      <c r="J325" s="55" t="s">
        <v>1054</v>
      </c>
      <c r="K325" s="363"/>
      <c r="L325" s="82" t="s">
        <v>849</v>
      </c>
      <c r="M325" s="66">
        <f>ROUND(M316*115/1000,0)</f>
        <v>4</v>
      </c>
      <c r="N325" s="389"/>
    </row>
    <row r="326" spans="1:14" s="62" customFormat="1" ht="31.5" customHeight="1" x14ac:dyDescent="0.15">
      <c r="A326" s="58" t="s">
        <v>482</v>
      </c>
      <c r="B326" s="58">
        <v>3618</v>
      </c>
      <c r="C326" s="53" t="s">
        <v>1009</v>
      </c>
      <c r="D326" s="393"/>
      <c r="E326" s="394"/>
      <c r="F326" s="244"/>
      <c r="G326" s="244"/>
      <c r="H326" s="80" t="s">
        <v>848</v>
      </c>
      <c r="I326" s="81"/>
      <c r="J326" s="55" t="s">
        <v>1055</v>
      </c>
      <c r="K326" s="363"/>
      <c r="L326" s="82" t="s">
        <v>849</v>
      </c>
      <c r="M326" s="66">
        <f>ROUND(M316*125/1000,0)</f>
        <v>4</v>
      </c>
      <c r="N326" s="389"/>
    </row>
    <row r="327" spans="1:14" s="62" customFormat="1" ht="31.5" customHeight="1" x14ac:dyDescent="0.15">
      <c r="A327" s="58" t="s">
        <v>482</v>
      </c>
      <c r="B327" s="58">
        <v>3619</v>
      </c>
      <c r="C327" s="53" t="s">
        <v>1010</v>
      </c>
      <c r="D327" s="393"/>
      <c r="E327" s="394"/>
      <c r="F327" s="244"/>
      <c r="G327" s="244"/>
      <c r="H327" s="80" t="s">
        <v>771</v>
      </c>
      <c r="I327" s="81"/>
      <c r="J327" s="55" t="s">
        <v>1056</v>
      </c>
      <c r="K327" s="363"/>
      <c r="L327" s="82" t="s">
        <v>849</v>
      </c>
      <c r="M327" s="66">
        <f>ROUND(M316*105/1000,0)</f>
        <v>3</v>
      </c>
      <c r="N327" s="389"/>
    </row>
    <row r="328" spans="1:14" s="62" customFormat="1" ht="31.5" customHeight="1" x14ac:dyDescent="0.15">
      <c r="A328" s="58" t="s">
        <v>482</v>
      </c>
      <c r="B328" s="58">
        <v>3620</v>
      </c>
      <c r="C328" s="53" t="s">
        <v>1011</v>
      </c>
      <c r="D328" s="393"/>
      <c r="E328" s="394"/>
      <c r="F328" s="244"/>
      <c r="G328" s="244"/>
      <c r="H328" s="80" t="s">
        <v>772</v>
      </c>
      <c r="I328" s="81"/>
      <c r="J328" s="55" t="s">
        <v>1057</v>
      </c>
      <c r="K328" s="363"/>
      <c r="L328" s="82" t="s">
        <v>849</v>
      </c>
      <c r="M328" s="66">
        <f>ROUND(M316*89/1000,0)</f>
        <v>3</v>
      </c>
      <c r="N328" s="389"/>
    </row>
    <row r="329" spans="1:14" s="47" customFormat="1" ht="31.5" customHeight="1" x14ac:dyDescent="0.15">
      <c r="A329" s="58" t="s">
        <v>482</v>
      </c>
      <c r="B329" s="58">
        <v>8320</v>
      </c>
      <c r="C329" s="53" t="s">
        <v>675</v>
      </c>
      <c r="D329" s="393"/>
      <c r="E329" s="394"/>
      <c r="F329" s="244"/>
      <c r="G329" s="94"/>
      <c r="H329" s="87" t="s">
        <v>297</v>
      </c>
      <c r="I329" s="54"/>
      <c r="J329" s="55" t="s">
        <v>338</v>
      </c>
      <c r="K329" s="363"/>
      <c r="L329" s="67">
        <v>-1</v>
      </c>
      <c r="M329" s="67">
        <v>-1</v>
      </c>
      <c r="N329" s="389"/>
    </row>
    <row r="330" spans="1:14" s="47" customFormat="1" ht="31.5" customHeight="1" x14ac:dyDescent="0.15">
      <c r="A330" s="58" t="s">
        <v>482</v>
      </c>
      <c r="B330" s="58">
        <v>9320</v>
      </c>
      <c r="C330" s="53" t="s">
        <v>676</v>
      </c>
      <c r="D330" s="393"/>
      <c r="E330" s="394"/>
      <c r="F330" s="244"/>
      <c r="G330" s="93"/>
      <c r="H330" s="87" t="s">
        <v>340</v>
      </c>
      <c r="I330" s="54"/>
      <c r="J330" s="55" t="s">
        <v>338</v>
      </c>
      <c r="K330" s="363"/>
      <c r="L330" s="67">
        <v>-1</v>
      </c>
      <c r="M330" s="67">
        <v>-1</v>
      </c>
      <c r="N330" s="390"/>
    </row>
    <row r="331" spans="1:14" ht="31.5" customHeight="1" x14ac:dyDescent="0.15">
      <c r="A331" s="58" t="s">
        <v>482</v>
      </c>
      <c r="B331" s="58">
        <v>1431</v>
      </c>
      <c r="C331" s="53" t="s">
        <v>677</v>
      </c>
      <c r="D331" s="393"/>
      <c r="E331" s="394"/>
      <c r="F331" s="244" t="s">
        <v>1047</v>
      </c>
      <c r="G331" s="366" t="s">
        <v>290</v>
      </c>
      <c r="H331" s="383"/>
      <c r="I331" s="383"/>
      <c r="J331" s="365"/>
      <c r="K331" s="363"/>
      <c r="L331" s="67">
        <v>2535</v>
      </c>
      <c r="M331" s="67">
        <v>2535</v>
      </c>
      <c r="N331" s="388" t="s">
        <v>9</v>
      </c>
    </row>
    <row r="332" spans="1:14" ht="31.5" customHeight="1" x14ac:dyDescent="0.15">
      <c r="A332" s="58" t="s">
        <v>482</v>
      </c>
      <c r="B332" s="58">
        <v>1432</v>
      </c>
      <c r="C332" s="53" t="s">
        <v>1137</v>
      </c>
      <c r="D332" s="393"/>
      <c r="E332" s="394"/>
      <c r="F332" s="244"/>
      <c r="G332" s="382" t="s">
        <v>835</v>
      </c>
      <c r="H332" s="80" t="s">
        <v>769</v>
      </c>
      <c r="I332" s="81"/>
      <c r="J332" s="55" t="s">
        <v>1061</v>
      </c>
      <c r="K332" s="363"/>
      <c r="L332" s="67">
        <f>ROUND($L331*92/1000,0)</f>
        <v>233</v>
      </c>
      <c r="M332" s="66">
        <f>ROUND(M331*111/1000,0)</f>
        <v>281</v>
      </c>
      <c r="N332" s="389"/>
    </row>
    <row r="333" spans="1:14" s="63" customFormat="1" ht="31.5" customHeight="1" x14ac:dyDescent="0.15">
      <c r="A333" s="58" t="s">
        <v>482</v>
      </c>
      <c r="B333" s="58">
        <v>3432</v>
      </c>
      <c r="C333" s="53" t="s">
        <v>1012</v>
      </c>
      <c r="D333" s="393"/>
      <c r="E333" s="394"/>
      <c r="F333" s="244"/>
      <c r="G333" s="244"/>
      <c r="H333" s="80" t="s">
        <v>780</v>
      </c>
      <c r="I333" s="81"/>
      <c r="J333" s="55" t="s">
        <v>1050</v>
      </c>
      <c r="K333" s="363"/>
      <c r="L333" s="82" t="s">
        <v>849</v>
      </c>
      <c r="M333" s="66">
        <f>ROUND(M331*120/1000,0)</f>
        <v>304</v>
      </c>
      <c r="N333" s="389"/>
    </row>
    <row r="334" spans="1:14" ht="31.5" customHeight="1" x14ac:dyDescent="0.15">
      <c r="A334" s="58" t="s">
        <v>482</v>
      </c>
      <c r="B334" s="58">
        <v>1433</v>
      </c>
      <c r="C334" s="53" t="s">
        <v>1138</v>
      </c>
      <c r="D334" s="393"/>
      <c r="E334" s="394"/>
      <c r="F334" s="244"/>
      <c r="G334" s="244"/>
      <c r="H334" s="80" t="s">
        <v>770</v>
      </c>
      <c r="I334" s="81"/>
      <c r="J334" s="55" t="s">
        <v>1062</v>
      </c>
      <c r="K334" s="363"/>
      <c r="L334" s="67">
        <f>ROUND($L331*90/1000,0)</f>
        <v>228</v>
      </c>
      <c r="M334" s="66">
        <f>ROUND(M331*109/1000,0)</f>
        <v>276</v>
      </c>
      <c r="N334" s="389"/>
    </row>
    <row r="335" spans="1:14" s="63" customFormat="1" ht="31.5" customHeight="1" x14ac:dyDescent="0.15">
      <c r="A335" s="58" t="s">
        <v>482</v>
      </c>
      <c r="B335" s="58">
        <v>3433</v>
      </c>
      <c r="C335" s="53" t="s">
        <v>1013</v>
      </c>
      <c r="D335" s="393"/>
      <c r="E335" s="394"/>
      <c r="F335" s="244"/>
      <c r="G335" s="244"/>
      <c r="H335" s="80" t="s">
        <v>848</v>
      </c>
      <c r="I335" s="81"/>
      <c r="J335" s="55" t="s">
        <v>1051</v>
      </c>
      <c r="K335" s="363"/>
      <c r="L335" s="82" t="s">
        <v>849</v>
      </c>
      <c r="M335" s="66">
        <f>ROUND(M331*118/1000,0)</f>
        <v>299</v>
      </c>
      <c r="N335" s="389"/>
    </row>
    <row r="336" spans="1:14" ht="31.5" customHeight="1" x14ac:dyDescent="0.15">
      <c r="A336" s="58" t="s">
        <v>482</v>
      </c>
      <c r="B336" s="58">
        <v>1434</v>
      </c>
      <c r="C336" s="53" t="s">
        <v>1139</v>
      </c>
      <c r="D336" s="393"/>
      <c r="E336" s="394"/>
      <c r="F336" s="244"/>
      <c r="G336" s="244"/>
      <c r="H336" s="80" t="s">
        <v>771</v>
      </c>
      <c r="I336" s="81"/>
      <c r="J336" s="55" t="s">
        <v>1063</v>
      </c>
      <c r="K336" s="363"/>
      <c r="L336" s="67">
        <f>ROUND($L331*80/1000,0)</f>
        <v>203</v>
      </c>
      <c r="M336" s="66">
        <f>ROUND(M331*99/1000,0)</f>
        <v>251</v>
      </c>
      <c r="N336" s="389"/>
    </row>
    <row r="337" spans="1:14" ht="31.5" customHeight="1" x14ac:dyDescent="0.15">
      <c r="A337" s="58" t="s">
        <v>482</v>
      </c>
      <c r="B337" s="58">
        <v>6480</v>
      </c>
      <c r="C337" s="53" t="s">
        <v>1140</v>
      </c>
      <c r="D337" s="393"/>
      <c r="E337" s="394"/>
      <c r="F337" s="244"/>
      <c r="G337" s="244"/>
      <c r="H337" s="80" t="s">
        <v>772</v>
      </c>
      <c r="I337" s="81"/>
      <c r="J337" s="55" t="s">
        <v>1064</v>
      </c>
      <c r="K337" s="363"/>
      <c r="L337" s="67">
        <f>ROUND($L331*64/1000,0)</f>
        <v>162</v>
      </c>
      <c r="M337" s="66">
        <f>ROUND(M331*83/1000,0)</f>
        <v>210</v>
      </c>
      <c r="N337" s="389"/>
    </row>
    <row r="338" spans="1:14" s="62" customFormat="1" ht="31.5" customHeight="1" x14ac:dyDescent="0.15">
      <c r="A338" s="58" t="s">
        <v>482</v>
      </c>
      <c r="B338" s="58">
        <v>3621</v>
      </c>
      <c r="C338" s="53" t="s">
        <v>1014</v>
      </c>
      <c r="D338" s="393"/>
      <c r="E338" s="394"/>
      <c r="F338" s="244"/>
      <c r="G338" s="382" t="s">
        <v>836</v>
      </c>
      <c r="H338" s="80" t="s">
        <v>769</v>
      </c>
      <c r="I338" s="81"/>
      <c r="J338" s="55" t="s">
        <v>1052</v>
      </c>
      <c r="K338" s="363"/>
      <c r="L338" s="82" t="s">
        <v>849</v>
      </c>
      <c r="M338" s="66">
        <f>ROUND(M331*117/1000,0)</f>
        <v>297</v>
      </c>
      <c r="N338" s="389"/>
    </row>
    <row r="339" spans="1:14" s="62" customFormat="1" ht="31.5" customHeight="1" x14ac:dyDescent="0.15">
      <c r="A339" s="58" t="s">
        <v>482</v>
      </c>
      <c r="B339" s="58">
        <v>3622</v>
      </c>
      <c r="C339" s="53" t="s">
        <v>1015</v>
      </c>
      <c r="D339" s="393"/>
      <c r="E339" s="394"/>
      <c r="F339" s="244"/>
      <c r="G339" s="244"/>
      <c r="H339" s="80" t="s">
        <v>780</v>
      </c>
      <c r="I339" s="81"/>
      <c r="J339" s="55" t="s">
        <v>1053</v>
      </c>
      <c r="K339" s="363"/>
      <c r="L339" s="82" t="s">
        <v>849</v>
      </c>
      <c r="M339" s="66">
        <f>ROUND(M331*127/1000,0)</f>
        <v>322</v>
      </c>
      <c r="N339" s="389"/>
    </row>
    <row r="340" spans="1:14" s="62" customFormat="1" ht="31.5" customHeight="1" x14ac:dyDescent="0.15">
      <c r="A340" s="58" t="s">
        <v>482</v>
      </c>
      <c r="B340" s="58">
        <v>3623</v>
      </c>
      <c r="C340" s="53" t="s">
        <v>1016</v>
      </c>
      <c r="D340" s="393"/>
      <c r="E340" s="394"/>
      <c r="F340" s="244"/>
      <c r="G340" s="244"/>
      <c r="H340" s="80" t="s">
        <v>770</v>
      </c>
      <c r="I340" s="81"/>
      <c r="J340" s="55" t="s">
        <v>1054</v>
      </c>
      <c r="K340" s="363"/>
      <c r="L340" s="82" t="s">
        <v>849</v>
      </c>
      <c r="M340" s="66">
        <f>ROUND(M331*115/1000,0)</f>
        <v>292</v>
      </c>
      <c r="N340" s="389"/>
    </row>
    <row r="341" spans="1:14" s="62" customFormat="1" ht="31.5" customHeight="1" x14ac:dyDescent="0.15">
      <c r="A341" s="58" t="s">
        <v>482</v>
      </c>
      <c r="B341" s="58">
        <v>3624</v>
      </c>
      <c r="C341" s="53" t="s">
        <v>1017</v>
      </c>
      <c r="D341" s="393"/>
      <c r="E341" s="394"/>
      <c r="F341" s="244"/>
      <c r="G341" s="244"/>
      <c r="H341" s="80" t="s">
        <v>848</v>
      </c>
      <c r="I341" s="81"/>
      <c r="J341" s="55" t="s">
        <v>1055</v>
      </c>
      <c r="K341" s="363"/>
      <c r="L341" s="82" t="s">
        <v>849</v>
      </c>
      <c r="M341" s="66">
        <f>ROUND(M331*125/1000,0)</f>
        <v>317</v>
      </c>
      <c r="N341" s="389"/>
    </row>
    <row r="342" spans="1:14" s="62" customFormat="1" ht="31.5" customHeight="1" x14ac:dyDescent="0.15">
      <c r="A342" s="58" t="s">
        <v>482</v>
      </c>
      <c r="B342" s="58">
        <v>3625</v>
      </c>
      <c r="C342" s="53" t="s">
        <v>1018</v>
      </c>
      <c r="D342" s="393"/>
      <c r="E342" s="394"/>
      <c r="F342" s="244"/>
      <c r="G342" s="244"/>
      <c r="H342" s="80" t="s">
        <v>771</v>
      </c>
      <c r="I342" s="81"/>
      <c r="J342" s="55" t="s">
        <v>1056</v>
      </c>
      <c r="K342" s="363"/>
      <c r="L342" s="82" t="s">
        <v>849</v>
      </c>
      <c r="M342" s="66">
        <f>ROUND(M331*105/1000,0)</f>
        <v>266</v>
      </c>
      <c r="N342" s="389"/>
    </row>
    <row r="343" spans="1:14" s="62" customFormat="1" ht="31.5" customHeight="1" x14ac:dyDescent="0.15">
      <c r="A343" s="58" t="s">
        <v>482</v>
      </c>
      <c r="B343" s="58">
        <v>3626</v>
      </c>
      <c r="C343" s="53" t="s">
        <v>1019</v>
      </c>
      <c r="D343" s="393"/>
      <c r="E343" s="394"/>
      <c r="F343" s="244"/>
      <c r="G343" s="244"/>
      <c r="H343" s="80" t="s">
        <v>772</v>
      </c>
      <c r="I343" s="81"/>
      <c r="J343" s="55" t="s">
        <v>1057</v>
      </c>
      <c r="K343" s="363"/>
      <c r="L343" s="82" t="s">
        <v>849</v>
      </c>
      <c r="M343" s="66">
        <f>ROUND(M331*89/1000,0)</f>
        <v>226</v>
      </c>
      <c r="N343" s="389"/>
    </row>
    <row r="344" spans="1:14" ht="31.5" customHeight="1" x14ac:dyDescent="0.15">
      <c r="A344" s="58" t="s">
        <v>482</v>
      </c>
      <c r="B344" s="58">
        <v>8221</v>
      </c>
      <c r="C344" s="53" t="s">
        <v>678</v>
      </c>
      <c r="D344" s="393"/>
      <c r="E344" s="394"/>
      <c r="F344" s="244"/>
      <c r="G344" s="95"/>
      <c r="H344" s="87" t="s">
        <v>297</v>
      </c>
      <c r="I344" s="54"/>
      <c r="J344" s="55" t="s">
        <v>338</v>
      </c>
      <c r="K344" s="363"/>
      <c r="L344" s="67">
        <f>ROUND(-$L331*1/100,0)</f>
        <v>-25</v>
      </c>
      <c r="M344" s="67">
        <f>ROUND(-$L331*1/100,0)</f>
        <v>-25</v>
      </c>
      <c r="N344" s="389"/>
    </row>
    <row r="345" spans="1:14" ht="31.5" customHeight="1" x14ac:dyDescent="0.15">
      <c r="A345" s="58" t="s">
        <v>482</v>
      </c>
      <c r="B345" s="58">
        <v>9221</v>
      </c>
      <c r="C345" s="53" t="s">
        <v>679</v>
      </c>
      <c r="D345" s="393"/>
      <c r="E345" s="394"/>
      <c r="F345" s="244"/>
      <c r="G345" s="95"/>
      <c r="H345" s="90" t="s">
        <v>340</v>
      </c>
      <c r="I345" s="114"/>
      <c r="J345" s="92" t="s">
        <v>338</v>
      </c>
      <c r="K345" s="363"/>
      <c r="L345" s="67">
        <f>ROUND(-$L331*1/100,0)</f>
        <v>-25</v>
      </c>
      <c r="M345" s="67">
        <f>ROUND(-$L331*1/100,0)</f>
        <v>-25</v>
      </c>
      <c r="N345" s="389"/>
    </row>
    <row r="346" spans="1:14" ht="31.5" customHeight="1" x14ac:dyDescent="0.15">
      <c r="A346" s="58" t="s">
        <v>482</v>
      </c>
      <c r="B346" s="58">
        <v>1441</v>
      </c>
      <c r="C346" s="53" t="s">
        <v>680</v>
      </c>
      <c r="D346" s="393"/>
      <c r="E346" s="394"/>
      <c r="F346" s="244"/>
      <c r="G346" s="244" t="s">
        <v>467</v>
      </c>
      <c r="H346" s="244"/>
      <c r="I346" s="244"/>
      <c r="J346" s="244"/>
      <c r="K346" s="363"/>
      <c r="L346" s="67">
        <v>2008</v>
      </c>
      <c r="M346" s="67">
        <v>2008</v>
      </c>
      <c r="N346" s="389"/>
    </row>
    <row r="347" spans="1:14" ht="31.5" customHeight="1" x14ac:dyDescent="0.15">
      <c r="A347" s="58" t="s">
        <v>482</v>
      </c>
      <c r="B347" s="58">
        <v>1442</v>
      </c>
      <c r="C347" s="53" t="s">
        <v>1141</v>
      </c>
      <c r="D347" s="393"/>
      <c r="E347" s="394"/>
      <c r="F347" s="244"/>
      <c r="G347" s="382" t="s">
        <v>835</v>
      </c>
      <c r="H347" s="80" t="s">
        <v>769</v>
      </c>
      <c r="I347" s="81"/>
      <c r="J347" s="55" t="s">
        <v>1061</v>
      </c>
      <c r="K347" s="363"/>
      <c r="L347" s="67">
        <f>ROUND($L346*92/1000,0)</f>
        <v>185</v>
      </c>
      <c r="M347" s="66">
        <f>ROUND(M346*111/1000,0)</f>
        <v>223</v>
      </c>
      <c r="N347" s="389"/>
    </row>
    <row r="348" spans="1:14" s="63" customFormat="1" ht="31.5" customHeight="1" x14ac:dyDescent="0.15">
      <c r="A348" s="58" t="s">
        <v>482</v>
      </c>
      <c r="B348" s="58">
        <v>3442</v>
      </c>
      <c r="C348" s="53" t="s">
        <v>1020</v>
      </c>
      <c r="D348" s="393"/>
      <c r="E348" s="394"/>
      <c r="F348" s="244"/>
      <c r="G348" s="244"/>
      <c r="H348" s="80" t="s">
        <v>780</v>
      </c>
      <c r="I348" s="81"/>
      <c r="J348" s="55" t="s">
        <v>1050</v>
      </c>
      <c r="K348" s="363"/>
      <c r="L348" s="82" t="s">
        <v>849</v>
      </c>
      <c r="M348" s="66">
        <f>ROUND(M346*120/1000,0)</f>
        <v>241</v>
      </c>
      <c r="N348" s="389"/>
    </row>
    <row r="349" spans="1:14" ht="31.5" customHeight="1" x14ac:dyDescent="0.15">
      <c r="A349" s="58" t="s">
        <v>482</v>
      </c>
      <c r="B349" s="58">
        <v>1443</v>
      </c>
      <c r="C349" s="53" t="s">
        <v>1142</v>
      </c>
      <c r="D349" s="393"/>
      <c r="E349" s="394"/>
      <c r="F349" s="244"/>
      <c r="G349" s="244"/>
      <c r="H349" s="80" t="s">
        <v>770</v>
      </c>
      <c r="I349" s="81"/>
      <c r="J349" s="55" t="s">
        <v>1062</v>
      </c>
      <c r="K349" s="363"/>
      <c r="L349" s="67">
        <f>ROUND($L346*90/1000,0)</f>
        <v>181</v>
      </c>
      <c r="M349" s="66">
        <f>ROUND(M346*109/1000,0)</f>
        <v>219</v>
      </c>
      <c r="N349" s="389"/>
    </row>
    <row r="350" spans="1:14" s="63" customFormat="1" ht="31.5" customHeight="1" x14ac:dyDescent="0.15">
      <c r="A350" s="58" t="s">
        <v>482</v>
      </c>
      <c r="B350" s="58">
        <v>3443</v>
      </c>
      <c r="C350" s="53" t="s">
        <v>1021</v>
      </c>
      <c r="D350" s="393"/>
      <c r="E350" s="394"/>
      <c r="F350" s="244"/>
      <c r="G350" s="244"/>
      <c r="H350" s="80" t="s">
        <v>848</v>
      </c>
      <c r="I350" s="81"/>
      <c r="J350" s="55" t="s">
        <v>1051</v>
      </c>
      <c r="K350" s="363"/>
      <c r="L350" s="82" t="s">
        <v>849</v>
      </c>
      <c r="M350" s="66">
        <f>ROUND(M346*118/1000,0)</f>
        <v>237</v>
      </c>
      <c r="N350" s="389"/>
    </row>
    <row r="351" spans="1:14" ht="31.5" customHeight="1" x14ac:dyDescent="0.15">
      <c r="A351" s="58" t="s">
        <v>482</v>
      </c>
      <c r="B351" s="58">
        <v>1444</v>
      </c>
      <c r="C351" s="53" t="s">
        <v>1143</v>
      </c>
      <c r="D351" s="393"/>
      <c r="E351" s="394"/>
      <c r="F351" s="244"/>
      <c r="G351" s="244"/>
      <c r="H351" s="80" t="s">
        <v>771</v>
      </c>
      <c r="I351" s="81"/>
      <c r="J351" s="55" t="s">
        <v>1063</v>
      </c>
      <c r="K351" s="363"/>
      <c r="L351" s="67">
        <f>ROUND($L346*80/1000,0)</f>
        <v>161</v>
      </c>
      <c r="M351" s="66">
        <f>ROUND(M346*99/1000,0)</f>
        <v>199</v>
      </c>
      <c r="N351" s="389"/>
    </row>
    <row r="352" spans="1:14" ht="31.5" customHeight="1" x14ac:dyDescent="0.15">
      <c r="A352" s="58" t="s">
        <v>482</v>
      </c>
      <c r="B352" s="58">
        <v>6500</v>
      </c>
      <c r="C352" s="53" t="s">
        <v>1144</v>
      </c>
      <c r="D352" s="393"/>
      <c r="E352" s="394"/>
      <c r="F352" s="244"/>
      <c r="G352" s="244"/>
      <c r="H352" s="80" t="s">
        <v>772</v>
      </c>
      <c r="I352" s="81"/>
      <c r="J352" s="55" t="s">
        <v>1064</v>
      </c>
      <c r="K352" s="363"/>
      <c r="L352" s="67">
        <f>ROUND($L346*64/1000,0)</f>
        <v>129</v>
      </c>
      <c r="M352" s="66">
        <f>ROUND(M346*83/1000,0)</f>
        <v>167</v>
      </c>
      <c r="N352" s="389"/>
    </row>
    <row r="353" spans="1:14" s="62" customFormat="1" ht="31.5" customHeight="1" x14ac:dyDescent="0.15">
      <c r="A353" s="58" t="s">
        <v>482</v>
      </c>
      <c r="B353" s="58">
        <v>3627</v>
      </c>
      <c r="C353" s="53" t="s">
        <v>1022</v>
      </c>
      <c r="D353" s="393"/>
      <c r="E353" s="394"/>
      <c r="F353" s="244"/>
      <c r="G353" s="382" t="s">
        <v>836</v>
      </c>
      <c r="H353" s="80" t="s">
        <v>769</v>
      </c>
      <c r="I353" s="81"/>
      <c r="J353" s="55" t="s">
        <v>1052</v>
      </c>
      <c r="K353" s="363"/>
      <c r="L353" s="82" t="s">
        <v>849</v>
      </c>
      <c r="M353" s="66">
        <f>ROUND(M346*117/1000,0)</f>
        <v>235</v>
      </c>
      <c r="N353" s="389"/>
    </row>
    <row r="354" spans="1:14" s="62" customFormat="1" ht="31.5" customHeight="1" x14ac:dyDescent="0.15">
      <c r="A354" s="58" t="s">
        <v>482</v>
      </c>
      <c r="B354" s="58">
        <v>3628</v>
      </c>
      <c r="C354" s="53" t="s">
        <v>1023</v>
      </c>
      <c r="D354" s="393"/>
      <c r="E354" s="394"/>
      <c r="F354" s="244"/>
      <c r="G354" s="244"/>
      <c r="H354" s="80" t="s">
        <v>780</v>
      </c>
      <c r="I354" s="81"/>
      <c r="J354" s="55" t="s">
        <v>1053</v>
      </c>
      <c r="K354" s="363"/>
      <c r="L354" s="82" t="s">
        <v>849</v>
      </c>
      <c r="M354" s="66">
        <f>ROUND(M346*127/1000,0)</f>
        <v>255</v>
      </c>
      <c r="N354" s="389"/>
    </row>
    <row r="355" spans="1:14" s="62" customFormat="1" ht="31.5" customHeight="1" x14ac:dyDescent="0.15">
      <c r="A355" s="58" t="s">
        <v>482</v>
      </c>
      <c r="B355" s="58">
        <v>3629</v>
      </c>
      <c r="C355" s="53" t="s">
        <v>1024</v>
      </c>
      <c r="D355" s="393"/>
      <c r="E355" s="394"/>
      <c r="F355" s="244"/>
      <c r="G355" s="244"/>
      <c r="H355" s="80" t="s">
        <v>770</v>
      </c>
      <c r="I355" s="81"/>
      <c r="J355" s="55" t="s">
        <v>1054</v>
      </c>
      <c r="K355" s="363"/>
      <c r="L355" s="82" t="s">
        <v>849</v>
      </c>
      <c r="M355" s="66">
        <f>ROUND(M346*115/1000,0)</f>
        <v>231</v>
      </c>
      <c r="N355" s="389"/>
    </row>
    <row r="356" spans="1:14" s="62" customFormat="1" ht="31.5" customHeight="1" x14ac:dyDescent="0.15">
      <c r="A356" s="58" t="s">
        <v>482</v>
      </c>
      <c r="B356" s="58">
        <v>3630</v>
      </c>
      <c r="C356" s="53" t="s">
        <v>1025</v>
      </c>
      <c r="D356" s="393"/>
      <c r="E356" s="394"/>
      <c r="F356" s="244"/>
      <c r="G356" s="244"/>
      <c r="H356" s="80" t="s">
        <v>848</v>
      </c>
      <c r="I356" s="81"/>
      <c r="J356" s="55" t="s">
        <v>1055</v>
      </c>
      <c r="K356" s="363"/>
      <c r="L356" s="82" t="s">
        <v>849</v>
      </c>
      <c r="M356" s="66">
        <f>ROUND(M346*125/1000,0)</f>
        <v>251</v>
      </c>
      <c r="N356" s="389"/>
    </row>
    <row r="357" spans="1:14" s="62" customFormat="1" ht="31.5" customHeight="1" x14ac:dyDescent="0.15">
      <c r="A357" s="58" t="s">
        <v>482</v>
      </c>
      <c r="B357" s="58">
        <v>3631</v>
      </c>
      <c r="C357" s="53" t="s">
        <v>1026</v>
      </c>
      <c r="D357" s="393"/>
      <c r="E357" s="394"/>
      <c r="F357" s="244"/>
      <c r="G357" s="244"/>
      <c r="H357" s="80" t="s">
        <v>771</v>
      </c>
      <c r="I357" s="81"/>
      <c r="J357" s="55" t="s">
        <v>1056</v>
      </c>
      <c r="K357" s="363"/>
      <c r="L357" s="82" t="s">
        <v>849</v>
      </c>
      <c r="M357" s="66">
        <f>ROUND(M346*105/1000,0)</f>
        <v>211</v>
      </c>
      <c r="N357" s="389"/>
    </row>
    <row r="358" spans="1:14" s="62" customFormat="1" ht="31.5" customHeight="1" x14ac:dyDescent="0.15">
      <c r="A358" s="58" t="s">
        <v>482</v>
      </c>
      <c r="B358" s="58">
        <v>3632</v>
      </c>
      <c r="C358" s="53" t="s">
        <v>1027</v>
      </c>
      <c r="D358" s="393"/>
      <c r="E358" s="394"/>
      <c r="F358" s="244"/>
      <c r="G358" s="244"/>
      <c r="H358" s="80" t="s">
        <v>772</v>
      </c>
      <c r="I358" s="81"/>
      <c r="J358" s="55" t="s">
        <v>1057</v>
      </c>
      <c r="K358" s="363"/>
      <c r="L358" s="82" t="s">
        <v>849</v>
      </c>
      <c r="M358" s="66">
        <f>ROUND(M346*89/1000,0)</f>
        <v>179</v>
      </c>
      <c r="N358" s="389"/>
    </row>
    <row r="359" spans="1:14" ht="31.5" customHeight="1" x14ac:dyDescent="0.15">
      <c r="A359" s="58" t="s">
        <v>482</v>
      </c>
      <c r="B359" s="58">
        <v>8321</v>
      </c>
      <c r="C359" s="53" t="s">
        <v>681</v>
      </c>
      <c r="D359" s="393"/>
      <c r="E359" s="394"/>
      <c r="F359" s="244"/>
      <c r="G359" s="95"/>
      <c r="H359" s="87" t="s">
        <v>297</v>
      </c>
      <c r="I359" s="54"/>
      <c r="J359" s="55" t="s">
        <v>338</v>
      </c>
      <c r="K359" s="363"/>
      <c r="L359" s="67">
        <f>ROUND(-$L346*1/100,0)</f>
        <v>-20</v>
      </c>
      <c r="M359" s="67">
        <f>ROUND(-$L346*1/100,0)</f>
        <v>-20</v>
      </c>
      <c r="N359" s="389"/>
    </row>
    <row r="360" spans="1:14" ht="31.5" customHeight="1" x14ac:dyDescent="0.15">
      <c r="A360" s="58" t="s">
        <v>482</v>
      </c>
      <c r="B360" s="58">
        <v>9321</v>
      </c>
      <c r="C360" s="53" t="s">
        <v>682</v>
      </c>
      <c r="D360" s="393"/>
      <c r="E360" s="394"/>
      <c r="F360" s="244"/>
      <c r="G360" s="88"/>
      <c r="H360" s="87" t="s">
        <v>340</v>
      </c>
      <c r="I360" s="54"/>
      <c r="J360" s="55" t="s">
        <v>338</v>
      </c>
      <c r="K360" s="363"/>
      <c r="L360" s="67">
        <f>ROUND(-$L346*1/100,0)</f>
        <v>-20</v>
      </c>
      <c r="M360" s="67">
        <f>ROUND(-$L346*1/100,0)</f>
        <v>-20</v>
      </c>
      <c r="N360" s="390"/>
    </row>
    <row r="361" spans="1:14" ht="31.5" customHeight="1" x14ac:dyDescent="0.15">
      <c r="A361" s="58" t="s">
        <v>482</v>
      </c>
      <c r="B361" s="58">
        <v>1451</v>
      </c>
      <c r="C361" s="53" t="s">
        <v>683</v>
      </c>
      <c r="D361" s="393"/>
      <c r="E361" s="394"/>
      <c r="F361" s="362" t="s">
        <v>747</v>
      </c>
      <c r="G361" s="384" t="s">
        <v>291</v>
      </c>
      <c r="H361" s="385"/>
      <c r="I361" s="385"/>
      <c r="J361" s="386"/>
      <c r="K361" s="363"/>
      <c r="L361" s="67">
        <v>83</v>
      </c>
      <c r="M361" s="67">
        <v>83</v>
      </c>
      <c r="N361" s="388" t="s">
        <v>10</v>
      </c>
    </row>
    <row r="362" spans="1:14" ht="31.5" customHeight="1" x14ac:dyDescent="0.15">
      <c r="A362" s="58" t="s">
        <v>482</v>
      </c>
      <c r="B362" s="58">
        <v>1452</v>
      </c>
      <c r="C362" s="53" t="s">
        <v>1145</v>
      </c>
      <c r="D362" s="393"/>
      <c r="E362" s="394"/>
      <c r="F362" s="363"/>
      <c r="G362" s="382" t="s">
        <v>835</v>
      </c>
      <c r="H362" s="80" t="s">
        <v>769</v>
      </c>
      <c r="I362" s="81"/>
      <c r="J362" s="55" t="s">
        <v>1061</v>
      </c>
      <c r="K362" s="363"/>
      <c r="L362" s="67">
        <f>ROUND($L361*92/1000,0)</f>
        <v>8</v>
      </c>
      <c r="M362" s="66">
        <f>ROUND(M361*111/1000,0)</f>
        <v>9</v>
      </c>
      <c r="N362" s="389"/>
    </row>
    <row r="363" spans="1:14" s="63" customFormat="1" ht="31.5" customHeight="1" x14ac:dyDescent="0.15">
      <c r="A363" s="58" t="s">
        <v>482</v>
      </c>
      <c r="B363" s="58">
        <v>3452</v>
      </c>
      <c r="C363" s="53" t="s">
        <v>1029</v>
      </c>
      <c r="D363" s="393"/>
      <c r="E363" s="394"/>
      <c r="F363" s="363"/>
      <c r="G363" s="244"/>
      <c r="H363" s="80" t="s">
        <v>780</v>
      </c>
      <c r="I363" s="81"/>
      <c r="J363" s="55" t="s">
        <v>1050</v>
      </c>
      <c r="K363" s="363"/>
      <c r="L363" s="82" t="s">
        <v>849</v>
      </c>
      <c r="M363" s="66">
        <f>ROUND(M361*120/1000,0)</f>
        <v>10</v>
      </c>
      <c r="N363" s="389"/>
    </row>
    <row r="364" spans="1:14" ht="31.5" customHeight="1" x14ac:dyDescent="0.15">
      <c r="A364" s="58" t="s">
        <v>482</v>
      </c>
      <c r="B364" s="58">
        <v>1453</v>
      </c>
      <c r="C364" s="53" t="s">
        <v>1146</v>
      </c>
      <c r="D364" s="393"/>
      <c r="E364" s="394"/>
      <c r="F364" s="363"/>
      <c r="G364" s="244"/>
      <c r="H364" s="80" t="s">
        <v>770</v>
      </c>
      <c r="I364" s="81"/>
      <c r="J364" s="55" t="s">
        <v>1062</v>
      </c>
      <c r="K364" s="363"/>
      <c r="L364" s="67">
        <f>ROUND($L361*90/1000,0)</f>
        <v>7</v>
      </c>
      <c r="M364" s="66">
        <f>ROUND(M361*109/1000,0)</f>
        <v>9</v>
      </c>
      <c r="N364" s="389"/>
    </row>
    <row r="365" spans="1:14" s="63" customFormat="1" ht="31.5" customHeight="1" x14ac:dyDescent="0.15">
      <c r="A365" s="58" t="s">
        <v>482</v>
      </c>
      <c r="B365" s="58">
        <v>3453</v>
      </c>
      <c r="C365" s="53" t="s">
        <v>1030</v>
      </c>
      <c r="D365" s="393"/>
      <c r="E365" s="394"/>
      <c r="F365" s="363"/>
      <c r="G365" s="244"/>
      <c r="H365" s="80" t="s">
        <v>848</v>
      </c>
      <c r="I365" s="81"/>
      <c r="J365" s="55" t="s">
        <v>1051</v>
      </c>
      <c r="K365" s="363"/>
      <c r="L365" s="82" t="s">
        <v>849</v>
      </c>
      <c r="M365" s="66">
        <f>ROUND(M361*118/1000,0)</f>
        <v>10</v>
      </c>
      <c r="N365" s="389"/>
    </row>
    <row r="366" spans="1:14" ht="31.5" customHeight="1" x14ac:dyDescent="0.15">
      <c r="A366" s="58" t="s">
        <v>482</v>
      </c>
      <c r="B366" s="58">
        <v>1454</v>
      </c>
      <c r="C366" s="53" t="s">
        <v>1147</v>
      </c>
      <c r="D366" s="393"/>
      <c r="E366" s="394"/>
      <c r="F366" s="363"/>
      <c r="G366" s="244"/>
      <c r="H366" s="80" t="s">
        <v>771</v>
      </c>
      <c r="I366" s="81"/>
      <c r="J366" s="55" t="s">
        <v>1063</v>
      </c>
      <c r="K366" s="363"/>
      <c r="L366" s="67">
        <f>ROUND($L361*80/1000,0)</f>
        <v>7</v>
      </c>
      <c r="M366" s="66">
        <f>ROUND(M361*99/1000,0)</f>
        <v>8</v>
      </c>
      <c r="N366" s="389"/>
    </row>
    <row r="367" spans="1:14" ht="31.5" customHeight="1" x14ac:dyDescent="0.15">
      <c r="A367" s="58" t="s">
        <v>482</v>
      </c>
      <c r="B367" s="58">
        <v>6520</v>
      </c>
      <c r="C367" s="53" t="s">
        <v>1148</v>
      </c>
      <c r="D367" s="393"/>
      <c r="E367" s="394"/>
      <c r="F367" s="363"/>
      <c r="G367" s="244"/>
      <c r="H367" s="80" t="s">
        <v>772</v>
      </c>
      <c r="I367" s="81"/>
      <c r="J367" s="55" t="s">
        <v>1064</v>
      </c>
      <c r="K367" s="363"/>
      <c r="L367" s="67">
        <f>ROUND($L361*64/1000,0)</f>
        <v>5</v>
      </c>
      <c r="M367" s="66">
        <f>ROUND(M361*83/1000,0)</f>
        <v>7</v>
      </c>
      <c r="N367" s="389"/>
    </row>
    <row r="368" spans="1:14" s="62" customFormat="1" ht="31.5" customHeight="1" x14ac:dyDescent="0.15">
      <c r="A368" s="58" t="s">
        <v>482</v>
      </c>
      <c r="B368" s="58">
        <v>3633</v>
      </c>
      <c r="C368" s="53" t="s">
        <v>1031</v>
      </c>
      <c r="D368" s="393"/>
      <c r="E368" s="394"/>
      <c r="F368" s="363"/>
      <c r="G368" s="382" t="s">
        <v>836</v>
      </c>
      <c r="H368" s="80" t="s">
        <v>769</v>
      </c>
      <c r="I368" s="81"/>
      <c r="J368" s="55" t="s">
        <v>1052</v>
      </c>
      <c r="K368" s="363"/>
      <c r="L368" s="82" t="s">
        <v>849</v>
      </c>
      <c r="M368" s="66">
        <f>ROUND(M361*117/1000,0)</f>
        <v>10</v>
      </c>
      <c r="N368" s="389"/>
    </row>
    <row r="369" spans="1:14" s="62" customFormat="1" ht="31.5" customHeight="1" x14ac:dyDescent="0.15">
      <c r="A369" s="58" t="s">
        <v>482</v>
      </c>
      <c r="B369" s="58">
        <v>3634</v>
      </c>
      <c r="C369" s="53" t="s">
        <v>1032</v>
      </c>
      <c r="D369" s="393"/>
      <c r="E369" s="394"/>
      <c r="F369" s="363"/>
      <c r="G369" s="244"/>
      <c r="H369" s="80" t="s">
        <v>780</v>
      </c>
      <c r="I369" s="81"/>
      <c r="J369" s="55" t="s">
        <v>1053</v>
      </c>
      <c r="K369" s="363"/>
      <c r="L369" s="82" t="s">
        <v>849</v>
      </c>
      <c r="M369" s="66">
        <f>ROUND(M361*127/1000,0)</f>
        <v>11</v>
      </c>
      <c r="N369" s="389"/>
    </row>
    <row r="370" spans="1:14" s="62" customFormat="1" ht="31.5" customHeight="1" x14ac:dyDescent="0.15">
      <c r="A370" s="58" t="s">
        <v>482</v>
      </c>
      <c r="B370" s="58">
        <v>3635</v>
      </c>
      <c r="C370" s="53" t="s">
        <v>1033</v>
      </c>
      <c r="D370" s="393"/>
      <c r="E370" s="394"/>
      <c r="F370" s="363"/>
      <c r="G370" s="244"/>
      <c r="H370" s="80" t="s">
        <v>770</v>
      </c>
      <c r="I370" s="81"/>
      <c r="J370" s="55" t="s">
        <v>1054</v>
      </c>
      <c r="K370" s="363"/>
      <c r="L370" s="82" t="s">
        <v>849</v>
      </c>
      <c r="M370" s="66">
        <f>ROUND(M361*115/1000,0)</f>
        <v>10</v>
      </c>
      <c r="N370" s="389"/>
    </row>
    <row r="371" spans="1:14" s="62" customFormat="1" ht="31.5" customHeight="1" x14ac:dyDescent="0.15">
      <c r="A371" s="58" t="s">
        <v>482</v>
      </c>
      <c r="B371" s="58">
        <v>3636</v>
      </c>
      <c r="C371" s="53" t="s">
        <v>1034</v>
      </c>
      <c r="D371" s="393"/>
      <c r="E371" s="394"/>
      <c r="F371" s="363"/>
      <c r="G371" s="244"/>
      <c r="H371" s="80" t="s">
        <v>848</v>
      </c>
      <c r="I371" s="81"/>
      <c r="J371" s="55" t="s">
        <v>1055</v>
      </c>
      <c r="K371" s="363"/>
      <c r="L371" s="82" t="s">
        <v>849</v>
      </c>
      <c r="M371" s="66">
        <f>ROUND(M361*125/1000,0)</f>
        <v>10</v>
      </c>
      <c r="N371" s="389"/>
    </row>
    <row r="372" spans="1:14" s="62" customFormat="1" ht="31.5" customHeight="1" x14ac:dyDescent="0.15">
      <c r="A372" s="58" t="s">
        <v>482</v>
      </c>
      <c r="B372" s="58">
        <v>3637</v>
      </c>
      <c r="C372" s="53" t="s">
        <v>1035</v>
      </c>
      <c r="D372" s="393"/>
      <c r="E372" s="394"/>
      <c r="F372" s="363"/>
      <c r="G372" s="244"/>
      <c r="H372" s="80" t="s">
        <v>771</v>
      </c>
      <c r="I372" s="81"/>
      <c r="J372" s="55" t="s">
        <v>1056</v>
      </c>
      <c r="K372" s="363"/>
      <c r="L372" s="82" t="s">
        <v>849</v>
      </c>
      <c r="M372" s="66">
        <f>ROUND(M361*105/1000,0)</f>
        <v>9</v>
      </c>
      <c r="N372" s="389"/>
    </row>
    <row r="373" spans="1:14" s="62" customFormat="1" ht="31.5" customHeight="1" x14ac:dyDescent="0.15">
      <c r="A373" s="58" t="s">
        <v>482</v>
      </c>
      <c r="B373" s="58">
        <v>3638</v>
      </c>
      <c r="C373" s="53" t="s">
        <v>1036</v>
      </c>
      <c r="D373" s="393"/>
      <c r="E373" s="394"/>
      <c r="F373" s="363"/>
      <c r="G373" s="244"/>
      <c r="H373" s="80" t="s">
        <v>772</v>
      </c>
      <c r="I373" s="81"/>
      <c r="J373" s="55" t="s">
        <v>1057</v>
      </c>
      <c r="K373" s="363"/>
      <c r="L373" s="82" t="s">
        <v>849</v>
      </c>
      <c r="M373" s="66">
        <f>ROUND(M361*89/1000,0)</f>
        <v>7</v>
      </c>
      <c r="N373" s="389"/>
    </row>
    <row r="374" spans="1:14" ht="31.5" customHeight="1" x14ac:dyDescent="0.15">
      <c r="A374" s="58" t="s">
        <v>482</v>
      </c>
      <c r="B374" s="58">
        <v>8222</v>
      </c>
      <c r="C374" s="53" t="s">
        <v>684</v>
      </c>
      <c r="D374" s="393"/>
      <c r="E374" s="394"/>
      <c r="F374" s="363"/>
      <c r="G374" s="84"/>
      <c r="H374" s="87" t="s">
        <v>297</v>
      </c>
      <c r="I374" s="54"/>
      <c r="J374" s="55" t="s">
        <v>338</v>
      </c>
      <c r="K374" s="363"/>
      <c r="L374" s="67">
        <f>ROUND(-$L361*1/100,0)</f>
        <v>-1</v>
      </c>
      <c r="M374" s="67">
        <f>ROUND(-$L361*1/100,0)</f>
        <v>-1</v>
      </c>
      <c r="N374" s="389"/>
    </row>
    <row r="375" spans="1:14" ht="31.5" customHeight="1" x14ac:dyDescent="0.15">
      <c r="A375" s="58" t="s">
        <v>482</v>
      </c>
      <c r="B375" s="58">
        <v>9222</v>
      </c>
      <c r="C375" s="53" t="s">
        <v>685</v>
      </c>
      <c r="D375" s="395"/>
      <c r="E375" s="396"/>
      <c r="F375" s="364"/>
      <c r="G375" s="85"/>
      <c r="H375" s="87" t="s">
        <v>340</v>
      </c>
      <c r="I375" s="54"/>
      <c r="J375" s="55" t="s">
        <v>338</v>
      </c>
      <c r="K375" s="364"/>
      <c r="L375" s="67">
        <f>ROUND(-$L361*1/100,0)</f>
        <v>-1</v>
      </c>
      <c r="M375" s="67">
        <f>ROUND(-$L361*1/100,0)</f>
        <v>-1</v>
      </c>
      <c r="N375" s="390"/>
    </row>
    <row r="376" spans="1:14" ht="31.5" customHeight="1" x14ac:dyDescent="0.15">
      <c r="A376" s="58" t="s">
        <v>482</v>
      </c>
      <c r="B376" s="58">
        <v>1459</v>
      </c>
      <c r="C376" s="53" t="s">
        <v>686</v>
      </c>
      <c r="D376" s="391" t="s">
        <v>876</v>
      </c>
      <c r="E376" s="392"/>
      <c r="F376" s="362" t="s">
        <v>1028</v>
      </c>
      <c r="G376" s="366" t="s">
        <v>468</v>
      </c>
      <c r="H376" s="383"/>
      <c r="I376" s="383"/>
      <c r="J376" s="365"/>
      <c r="K376" s="362" t="s">
        <v>875</v>
      </c>
      <c r="L376" s="67">
        <v>66</v>
      </c>
      <c r="M376" s="67">
        <v>66</v>
      </c>
      <c r="N376" s="388" t="s">
        <v>1045</v>
      </c>
    </row>
    <row r="377" spans="1:14" ht="31.5" customHeight="1" x14ac:dyDescent="0.15">
      <c r="A377" s="58" t="s">
        <v>482</v>
      </c>
      <c r="B377" s="58">
        <v>1460</v>
      </c>
      <c r="C377" s="53" t="s">
        <v>1149</v>
      </c>
      <c r="D377" s="393"/>
      <c r="E377" s="394"/>
      <c r="F377" s="249"/>
      <c r="G377" s="382" t="s">
        <v>835</v>
      </c>
      <c r="H377" s="80" t="s">
        <v>769</v>
      </c>
      <c r="I377" s="81"/>
      <c r="J377" s="55" t="s">
        <v>1061</v>
      </c>
      <c r="K377" s="363"/>
      <c r="L377" s="67">
        <f>ROUND($L376*92/1000,0)</f>
        <v>6</v>
      </c>
      <c r="M377" s="66">
        <f>ROUND(M376*111/1000,0)</f>
        <v>7</v>
      </c>
      <c r="N377" s="389"/>
    </row>
    <row r="378" spans="1:14" s="63" customFormat="1" ht="31.5" customHeight="1" x14ac:dyDescent="0.15">
      <c r="A378" s="58" t="s">
        <v>482</v>
      </c>
      <c r="B378" s="58">
        <v>3460</v>
      </c>
      <c r="C378" s="53" t="s">
        <v>1037</v>
      </c>
      <c r="D378" s="393"/>
      <c r="E378" s="394"/>
      <c r="F378" s="249"/>
      <c r="G378" s="244"/>
      <c r="H378" s="80" t="s">
        <v>780</v>
      </c>
      <c r="I378" s="81"/>
      <c r="J378" s="55" t="s">
        <v>1050</v>
      </c>
      <c r="K378" s="363"/>
      <c r="L378" s="82" t="s">
        <v>849</v>
      </c>
      <c r="M378" s="66">
        <f>ROUND(M376*120/1000,0)</f>
        <v>8</v>
      </c>
      <c r="N378" s="389"/>
    </row>
    <row r="379" spans="1:14" ht="31.5" customHeight="1" x14ac:dyDescent="0.15">
      <c r="A379" s="58" t="s">
        <v>482</v>
      </c>
      <c r="B379" s="58">
        <v>1461</v>
      </c>
      <c r="C379" s="53" t="s">
        <v>1150</v>
      </c>
      <c r="D379" s="393"/>
      <c r="E379" s="394"/>
      <c r="F379" s="249"/>
      <c r="G379" s="244"/>
      <c r="H379" s="80" t="s">
        <v>770</v>
      </c>
      <c r="I379" s="81"/>
      <c r="J379" s="55" t="s">
        <v>1062</v>
      </c>
      <c r="K379" s="363"/>
      <c r="L379" s="67">
        <f>ROUND($L376*90/1000,0)</f>
        <v>6</v>
      </c>
      <c r="M379" s="66">
        <f>ROUND(M376*109/1000,0)</f>
        <v>7</v>
      </c>
      <c r="N379" s="389"/>
    </row>
    <row r="380" spans="1:14" s="63" customFormat="1" ht="31.5" customHeight="1" x14ac:dyDescent="0.15">
      <c r="A380" s="58" t="s">
        <v>482</v>
      </c>
      <c r="B380" s="58">
        <v>3461</v>
      </c>
      <c r="C380" s="53" t="s">
        <v>1038</v>
      </c>
      <c r="D380" s="393"/>
      <c r="E380" s="394"/>
      <c r="F380" s="249"/>
      <c r="G380" s="244"/>
      <c r="H380" s="80" t="s">
        <v>848</v>
      </c>
      <c r="I380" s="81"/>
      <c r="J380" s="55" t="s">
        <v>1051</v>
      </c>
      <c r="K380" s="363"/>
      <c r="L380" s="82" t="s">
        <v>849</v>
      </c>
      <c r="M380" s="66">
        <f>ROUND(M376*118/1000,0)</f>
        <v>8</v>
      </c>
      <c r="N380" s="389"/>
    </row>
    <row r="381" spans="1:14" ht="31.5" customHeight="1" x14ac:dyDescent="0.15">
      <c r="A381" s="58" t="s">
        <v>482</v>
      </c>
      <c r="B381" s="58">
        <v>1462</v>
      </c>
      <c r="C381" s="53" t="s">
        <v>1151</v>
      </c>
      <c r="D381" s="393"/>
      <c r="E381" s="394"/>
      <c r="F381" s="249"/>
      <c r="G381" s="244"/>
      <c r="H381" s="80" t="s">
        <v>771</v>
      </c>
      <c r="I381" s="81"/>
      <c r="J381" s="55" t="s">
        <v>1063</v>
      </c>
      <c r="K381" s="363"/>
      <c r="L381" s="67">
        <f>ROUND($L376*80/1000,0)</f>
        <v>5</v>
      </c>
      <c r="M381" s="66">
        <f>ROUND(M376*99/1000,0)</f>
        <v>7</v>
      </c>
      <c r="N381" s="389"/>
    </row>
    <row r="382" spans="1:14" ht="31.5" customHeight="1" x14ac:dyDescent="0.15">
      <c r="A382" s="58" t="s">
        <v>482</v>
      </c>
      <c r="B382" s="58">
        <v>6540</v>
      </c>
      <c r="C382" s="53" t="s">
        <v>1152</v>
      </c>
      <c r="D382" s="393"/>
      <c r="E382" s="394"/>
      <c r="F382" s="249"/>
      <c r="G382" s="244"/>
      <c r="H382" s="80" t="s">
        <v>772</v>
      </c>
      <c r="I382" s="81"/>
      <c r="J382" s="55" t="s">
        <v>1064</v>
      </c>
      <c r="K382" s="363"/>
      <c r="L382" s="67">
        <f>ROUND($L376*64/1000,0)</f>
        <v>4</v>
      </c>
      <c r="M382" s="66">
        <f>ROUND(M376*83/1000,0)</f>
        <v>5</v>
      </c>
      <c r="N382" s="389"/>
    </row>
    <row r="383" spans="1:14" s="62" customFormat="1" ht="31.5" customHeight="1" x14ac:dyDescent="0.15">
      <c r="A383" s="58" t="s">
        <v>482</v>
      </c>
      <c r="B383" s="58">
        <v>3639</v>
      </c>
      <c r="C383" s="53" t="s">
        <v>1039</v>
      </c>
      <c r="D383" s="393"/>
      <c r="E383" s="394"/>
      <c r="F383" s="249"/>
      <c r="G383" s="382" t="s">
        <v>836</v>
      </c>
      <c r="H383" s="80" t="s">
        <v>769</v>
      </c>
      <c r="I383" s="81"/>
      <c r="J383" s="55" t="s">
        <v>1052</v>
      </c>
      <c r="K383" s="363"/>
      <c r="L383" s="82" t="s">
        <v>849</v>
      </c>
      <c r="M383" s="66">
        <f>ROUND(M376*117/1000,0)</f>
        <v>8</v>
      </c>
      <c r="N383" s="389"/>
    </row>
    <row r="384" spans="1:14" s="62" customFormat="1" ht="31.5" customHeight="1" x14ac:dyDescent="0.15">
      <c r="A384" s="58" t="s">
        <v>482</v>
      </c>
      <c r="B384" s="58">
        <v>3640</v>
      </c>
      <c r="C384" s="53" t="s">
        <v>1040</v>
      </c>
      <c r="D384" s="393"/>
      <c r="E384" s="394"/>
      <c r="F384" s="249"/>
      <c r="G384" s="244"/>
      <c r="H384" s="80" t="s">
        <v>780</v>
      </c>
      <c r="I384" s="81"/>
      <c r="J384" s="55" t="s">
        <v>1053</v>
      </c>
      <c r="K384" s="363"/>
      <c r="L384" s="82" t="s">
        <v>849</v>
      </c>
      <c r="M384" s="66">
        <f>ROUND(M376*127/1000,0)</f>
        <v>8</v>
      </c>
      <c r="N384" s="389"/>
    </row>
    <row r="385" spans="1:14" s="62" customFormat="1" ht="31.5" customHeight="1" x14ac:dyDescent="0.15">
      <c r="A385" s="58" t="s">
        <v>482</v>
      </c>
      <c r="B385" s="58">
        <v>3641</v>
      </c>
      <c r="C385" s="53" t="s">
        <v>1044</v>
      </c>
      <c r="D385" s="393"/>
      <c r="E385" s="394"/>
      <c r="F385" s="249"/>
      <c r="G385" s="244"/>
      <c r="H385" s="80" t="s">
        <v>770</v>
      </c>
      <c r="I385" s="81"/>
      <c r="J385" s="55" t="s">
        <v>1054</v>
      </c>
      <c r="K385" s="363"/>
      <c r="L385" s="82" t="s">
        <v>849</v>
      </c>
      <c r="M385" s="66">
        <f>ROUND(M376*115/1000,0)</f>
        <v>8</v>
      </c>
      <c r="N385" s="389"/>
    </row>
    <row r="386" spans="1:14" s="62" customFormat="1" ht="31.5" customHeight="1" x14ac:dyDescent="0.15">
      <c r="A386" s="58" t="s">
        <v>482</v>
      </c>
      <c r="B386" s="58">
        <v>3642</v>
      </c>
      <c r="C386" s="53" t="s">
        <v>1041</v>
      </c>
      <c r="D386" s="393"/>
      <c r="E386" s="394"/>
      <c r="F386" s="249"/>
      <c r="G386" s="244"/>
      <c r="H386" s="80" t="s">
        <v>848</v>
      </c>
      <c r="I386" s="81"/>
      <c r="J386" s="55" t="s">
        <v>1055</v>
      </c>
      <c r="K386" s="363"/>
      <c r="L386" s="82" t="s">
        <v>849</v>
      </c>
      <c r="M386" s="66">
        <f>ROUND(M376*125/1000,0)</f>
        <v>8</v>
      </c>
      <c r="N386" s="389"/>
    </row>
    <row r="387" spans="1:14" s="62" customFormat="1" ht="31.5" customHeight="1" x14ac:dyDescent="0.15">
      <c r="A387" s="58" t="s">
        <v>482</v>
      </c>
      <c r="B387" s="58">
        <v>3643</v>
      </c>
      <c r="C387" s="53" t="s">
        <v>1042</v>
      </c>
      <c r="D387" s="393"/>
      <c r="E387" s="394"/>
      <c r="F387" s="249"/>
      <c r="G387" s="244"/>
      <c r="H387" s="80" t="s">
        <v>771</v>
      </c>
      <c r="I387" s="81"/>
      <c r="J387" s="55" t="s">
        <v>1056</v>
      </c>
      <c r="K387" s="363"/>
      <c r="L387" s="82" t="s">
        <v>849</v>
      </c>
      <c r="M387" s="66">
        <f>ROUND(M376*105/1000,0)</f>
        <v>7</v>
      </c>
      <c r="N387" s="389"/>
    </row>
    <row r="388" spans="1:14" s="62" customFormat="1" ht="31.5" customHeight="1" x14ac:dyDescent="0.15">
      <c r="A388" s="58" t="s">
        <v>482</v>
      </c>
      <c r="B388" s="58">
        <v>3644</v>
      </c>
      <c r="C388" s="53" t="s">
        <v>1043</v>
      </c>
      <c r="D388" s="393"/>
      <c r="E388" s="394"/>
      <c r="F388" s="249"/>
      <c r="G388" s="244"/>
      <c r="H388" s="80" t="s">
        <v>772</v>
      </c>
      <c r="I388" s="81"/>
      <c r="J388" s="55" t="s">
        <v>1057</v>
      </c>
      <c r="K388" s="363"/>
      <c r="L388" s="82" t="s">
        <v>849</v>
      </c>
      <c r="M388" s="66">
        <f>ROUND(M376*89/1000,0)</f>
        <v>6</v>
      </c>
      <c r="N388" s="389"/>
    </row>
    <row r="389" spans="1:14" ht="31.5" customHeight="1" x14ac:dyDescent="0.15">
      <c r="A389" s="58" t="s">
        <v>482</v>
      </c>
      <c r="B389" s="58">
        <v>8322</v>
      </c>
      <c r="C389" s="53" t="s">
        <v>687</v>
      </c>
      <c r="D389" s="393"/>
      <c r="E389" s="394"/>
      <c r="F389" s="249"/>
      <c r="G389" s="95"/>
      <c r="H389" s="87" t="s">
        <v>297</v>
      </c>
      <c r="I389" s="54"/>
      <c r="J389" s="55" t="s">
        <v>338</v>
      </c>
      <c r="K389" s="363"/>
      <c r="L389" s="67">
        <f>ROUND(-$L376*1/100,0)</f>
        <v>-1</v>
      </c>
      <c r="M389" s="67">
        <f>ROUND(-$L376*1/100,0)</f>
        <v>-1</v>
      </c>
      <c r="N389" s="389"/>
    </row>
    <row r="390" spans="1:14" ht="31.5" customHeight="1" x14ac:dyDescent="0.15">
      <c r="A390" s="58" t="s">
        <v>482</v>
      </c>
      <c r="B390" s="58">
        <v>9322</v>
      </c>
      <c r="C390" s="53" t="s">
        <v>688</v>
      </c>
      <c r="D390" s="395"/>
      <c r="E390" s="396"/>
      <c r="F390" s="250"/>
      <c r="G390" s="88"/>
      <c r="H390" s="87" t="s">
        <v>340</v>
      </c>
      <c r="I390" s="54"/>
      <c r="J390" s="55" t="s">
        <v>338</v>
      </c>
      <c r="K390" s="364"/>
      <c r="L390" s="67">
        <f>ROUND(-$L376*1/100,0)</f>
        <v>-1</v>
      </c>
      <c r="M390" s="67">
        <f>ROUND(-$L376*1/100,0)</f>
        <v>-1</v>
      </c>
      <c r="N390" s="390"/>
    </row>
    <row r="391" spans="1:14" ht="31.5" customHeight="1" x14ac:dyDescent="0.15">
      <c r="A391" s="71" t="s">
        <v>620</v>
      </c>
      <c r="B391" s="131"/>
      <c r="C391" s="132"/>
      <c r="D391" s="133"/>
      <c r="E391" s="133"/>
      <c r="F391" s="108"/>
      <c r="G391" s="108"/>
      <c r="H391" s="134"/>
      <c r="I391" s="134"/>
      <c r="J391" s="134"/>
      <c r="K391" s="125"/>
      <c r="L391" s="135"/>
      <c r="M391" s="69"/>
      <c r="N391" s="43"/>
    </row>
    <row r="392" spans="1:14" ht="31.5" customHeight="1" x14ac:dyDescent="0.15">
      <c r="A392" s="71"/>
      <c r="B392" s="131"/>
      <c r="C392" s="132"/>
      <c r="D392" s="133"/>
      <c r="E392" s="133"/>
      <c r="F392" s="108"/>
      <c r="G392" s="108"/>
      <c r="H392" s="134"/>
      <c r="I392" s="134"/>
      <c r="J392" s="134"/>
      <c r="K392" s="125"/>
      <c r="L392" s="135"/>
      <c r="M392" s="69"/>
      <c r="N392" s="43"/>
    </row>
  </sheetData>
  <mergeCells count="156">
    <mergeCell ref="G35:K35"/>
    <mergeCell ref="G20:K20"/>
    <mergeCell ref="D129:F129"/>
    <mergeCell ref="F5:F34"/>
    <mergeCell ref="F35:F49"/>
    <mergeCell ref="F50:F64"/>
    <mergeCell ref="G332:G337"/>
    <mergeCell ref="G338:G343"/>
    <mergeCell ref="D147:E191"/>
    <mergeCell ref="D192:E236"/>
    <mergeCell ref="D237:E266"/>
    <mergeCell ref="D128:F128"/>
    <mergeCell ref="D127:F127"/>
    <mergeCell ref="D126:F126"/>
    <mergeCell ref="D125:F125"/>
    <mergeCell ref="F177:F191"/>
    <mergeCell ref="D271:E322"/>
    <mergeCell ref="D323:E375"/>
    <mergeCell ref="A269:B269"/>
    <mergeCell ref="C269:C270"/>
    <mergeCell ref="D269:K270"/>
    <mergeCell ref="N269:N270"/>
    <mergeCell ref="L269:L270"/>
    <mergeCell ref="N331:N360"/>
    <mergeCell ref="K147:K191"/>
    <mergeCell ref="K192:K236"/>
    <mergeCell ref="K237:K266"/>
    <mergeCell ref="F147:F176"/>
    <mergeCell ref="N147:N176"/>
    <mergeCell ref="F207:F236"/>
    <mergeCell ref="N207:N236"/>
    <mergeCell ref="F237:F266"/>
    <mergeCell ref="F331:F360"/>
    <mergeCell ref="G278:G283"/>
    <mergeCell ref="G286:J286"/>
    <mergeCell ref="G287:G292"/>
    <mergeCell ref="G293:G298"/>
    <mergeCell ref="G302:G307"/>
    <mergeCell ref="G308:G313"/>
    <mergeCell ref="G301:J301"/>
    <mergeCell ref="G316:J316"/>
    <mergeCell ref="G317:G322"/>
    <mergeCell ref="A145:B145"/>
    <mergeCell ref="C145:C146"/>
    <mergeCell ref="D145:K146"/>
    <mergeCell ref="N145:N146"/>
    <mergeCell ref="L145:L146"/>
    <mergeCell ref="D130:D131"/>
    <mergeCell ref="E130:F130"/>
    <mergeCell ref="E131:F131"/>
    <mergeCell ref="N126:N140"/>
    <mergeCell ref="D132:F132"/>
    <mergeCell ref="D133:E138"/>
    <mergeCell ref="F133:F134"/>
    <mergeCell ref="F135:F136"/>
    <mergeCell ref="F137:F138"/>
    <mergeCell ref="D139:F140"/>
    <mergeCell ref="D141:F142"/>
    <mergeCell ref="N141:N142"/>
    <mergeCell ref="D143:F143"/>
    <mergeCell ref="A2:B2"/>
    <mergeCell ref="C2:C3"/>
    <mergeCell ref="D2:K3"/>
    <mergeCell ref="N2:N3"/>
    <mergeCell ref="A4:N4"/>
    <mergeCell ref="L2:L3"/>
    <mergeCell ref="F95:F124"/>
    <mergeCell ref="N95:N124"/>
    <mergeCell ref="M2:M3"/>
    <mergeCell ref="N5:N34"/>
    <mergeCell ref="F65:F94"/>
    <mergeCell ref="G6:G11"/>
    <mergeCell ref="G12:G17"/>
    <mergeCell ref="G21:G26"/>
    <mergeCell ref="G27:G32"/>
    <mergeCell ref="G36:G41"/>
    <mergeCell ref="G42:G47"/>
    <mergeCell ref="G117:G122"/>
    <mergeCell ref="D5:E49"/>
    <mergeCell ref="D50:E94"/>
    <mergeCell ref="D95:E124"/>
    <mergeCell ref="G51:G56"/>
    <mergeCell ref="G57:G62"/>
    <mergeCell ref="G50:K50"/>
    <mergeCell ref="D376:E390"/>
    <mergeCell ref="M269:M270"/>
    <mergeCell ref="M145:M146"/>
    <mergeCell ref="N65:N94"/>
    <mergeCell ref="G5:K5"/>
    <mergeCell ref="G65:K65"/>
    <mergeCell ref="G80:K80"/>
    <mergeCell ref="G66:G71"/>
    <mergeCell ref="G72:G77"/>
    <mergeCell ref="G81:G86"/>
    <mergeCell ref="G87:G92"/>
    <mergeCell ref="G96:G101"/>
    <mergeCell ref="G102:G107"/>
    <mergeCell ref="G111:G116"/>
    <mergeCell ref="N237:N266"/>
    <mergeCell ref="F192:F206"/>
    <mergeCell ref="F271:F300"/>
    <mergeCell ref="N271:N300"/>
    <mergeCell ref="K271:K322"/>
    <mergeCell ref="K323:K375"/>
    <mergeCell ref="K376:K390"/>
    <mergeCell ref="N177:N191"/>
    <mergeCell ref="F361:F375"/>
    <mergeCell ref="F376:F390"/>
    <mergeCell ref="N192:N206"/>
    <mergeCell ref="N35:N49"/>
    <mergeCell ref="N50:N64"/>
    <mergeCell ref="N301:N322"/>
    <mergeCell ref="N323:N330"/>
    <mergeCell ref="N361:N375"/>
    <mergeCell ref="N376:N390"/>
    <mergeCell ref="G148:G153"/>
    <mergeCell ref="G154:G159"/>
    <mergeCell ref="G110:K110"/>
    <mergeCell ref="G163:G168"/>
    <mergeCell ref="G169:G174"/>
    <mergeCell ref="G162:J162"/>
    <mergeCell ref="G177:J177"/>
    <mergeCell ref="G178:G183"/>
    <mergeCell ref="G184:G189"/>
    <mergeCell ref="G192:J192"/>
    <mergeCell ref="G193:G198"/>
    <mergeCell ref="G199:G204"/>
    <mergeCell ref="G207:J207"/>
    <mergeCell ref="G208:G213"/>
    <mergeCell ref="G214:G219"/>
    <mergeCell ref="G222:J222"/>
    <mergeCell ref="G223:G228"/>
    <mergeCell ref="G383:G388"/>
    <mergeCell ref="G147:J147"/>
    <mergeCell ref="G95:K95"/>
    <mergeCell ref="F301:F322"/>
    <mergeCell ref="F323:F330"/>
    <mergeCell ref="G331:J331"/>
    <mergeCell ref="G346:J346"/>
    <mergeCell ref="G347:G352"/>
    <mergeCell ref="G353:G358"/>
    <mergeCell ref="G361:J361"/>
    <mergeCell ref="G362:G367"/>
    <mergeCell ref="G368:G373"/>
    <mergeCell ref="G376:J376"/>
    <mergeCell ref="G377:G382"/>
    <mergeCell ref="G229:G234"/>
    <mergeCell ref="G237:J237"/>
    <mergeCell ref="G252:J252"/>
    <mergeCell ref="G238:G243"/>
    <mergeCell ref="G244:G249"/>
    <mergeCell ref="G253:G258"/>
    <mergeCell ref="G259:G264"/>
    <mergeCell ref="G271:J271"/>
    <mergeCell ref="G272:G277"/>
    <mergeCell ref="G323:G328"/>
  </mergeCells>
  <phoneticPr fontId="10"/>
  <pageMargins left="0.70866141732283472" right="0.70866141732283472" top="0.74803149606299213" bottom="0.74803149606299213" header="0.31496062992125984" footer="0.31496062992125984"/>
  <pageSetup paperSize="9" scale="31" fitToHeight="0" orientation="landscape" r:id="rId1"/>
  <rowBreaks count="8" manualBreakCount="8">
    <brk id="49" max="13" man="1"/>
    <brk id="94" max="13" man="1"/>
    <brk id="143" max="16383" man="1"/>
    <brk id="191" max="13" man="1"/>
    <brk id="236" max="16383" man="1"/>
    <brk id="267" max="16383" man="1"/>
    <brk id="322" max="13" man="1"/>
    <brk id="375"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66FF"/>
    <pageSetUpPr fitToPage="1"/>
  </sheetPr>
  <dimension ref="A1:AO392"/>
  <sheetViews>
    <sheetView view="pageBreakPreview" topLeftCell="B1" zoomScale="50" zoomScaleNormal="25" zoomScaleSheetLayoutView="50" workbookViewId="0">
      <selection activeCell="M269" sqref="M269:M270"/>
    </sheetView>
  </sheetViews>
  <sheetFormatPr defaultRowHeight="18.75" x14ac:dyDescent="0.15"/>
  <cols>
    <col min="1" max="2" width="17.5" style="29" customWidth="1"/>
    <col min="3" max="3" width="82.125" style="29" customWidth="1"/>
    <col min="4" max="4" width="32.875" style="30" customWidth="1"/>
    <col min="5" max="5" width="6.125" style="30" customWidth="1"/>
    <col min="6" max="6" width="45.75" style="30" customWidth="1"/>
    <col min="7" max="7" width="28.25" style="30" customWidth="1"/>
    <col min="8" max="9" width="56.75" style="35" customWidth="1"/>
    <col min="10" max="10" width="39" style="35" customWidth="1"/>
    <col min="11" max="11" width="39" style="41" customWidth="1"/>
    <col min="12" max="12" width="17.5" style="34" hidden="1" customWidth="1"/>
    <col min="13" max="13" width="17.5" style="171" customWidth="1"/>
    <col min="14" max="14" width="17.5" style="29" customWidth="1"/>
    <col min="15" max="15" width="9" style="48"/>
    <col min="16" max="16" width="1.5" style="48" customWidth="1"/>
    <col min="17" max="17" width="9" style="48" hidden="1" customWidth="1"/>
    <col min="18" max="21" width="9" style="48"/>
    <col min="22" max="22" width="4.375" style="48" customWidth="1"/>
    <col min="23" max="41" width="9" style="48" hidden="1" customWidth="1"/>
    <col min="42" max="16384" width="9" style="48"/>
  </cols>
  <sheetData>
    <row r="1" spans="1:14" ht="31.5" customHeight="1" x14ac:dyDescent="0.15">
      <c r="A1" s="31" t="s">
        <v>160</v>
      </c>
      <c r="B1" s="30"/>
      <c r="L1" s="33"/>
      <c r="M1" s="170"/>
      <c r="N1" s="30"/>
    </row>
    <row r="2" spans="1:14" ht="31.5" customHeight="1" x14ac:dyDescent="0.15">
      <c r="A2" s="262" t="s">
        <v>2</v>
      </c>
      <c r="B2" s="262"/>
      <c r="C2" s="424" t="s">
        <v>3</v>
      </c>
      <c r="D2" s="262" t="s">
        <v>4</v>
      </c>
      <c r="E2" s="262"/>
      <c r="F2" s="262"/>
      <c r="G2" s="262"/>
      <c r="H2" s="262"/>
      <c r="I2" s="262"/>
      <c r="J2" s="262"/>
      <c r="K2" s="262"/>
      <c r="L2" s="422" t="s">
        <v>1160</v>
      </c>
      <c r="M2" s="422" t="s">
        <v>1153</v>
      </c>
      <c r="N2" s="262" t="s">
        <v>8</v>
      </c>
    </row>
    <row r="3" spans="1:14" ht="31.5" customHeight="1" x14ac:dyDescent="0.15">
      <c r="A3" s="51" t="s">
        <v>0</v>
      </c>
      <c r="B3" s="51" t="s">
        <v>1</v>
      </c>
      <c r="C3" s="405"/>
      <c r="D3" s="262"/>
      <c r="E3" s="262"/>
      <c r="F3" s="262"/>
      <c r="G3" s="262"/>
      <c r="H3" s="262"/>
      <c r="I3" s="262"/>
      <c r="J3" s="262"/>
      <c r="K3" s="262"/>
      <c r="L3" s="423"/>
      <c r="M3" s="423"/>
      <c r="N3" s="262"/>
    </row>
    <row r="4" spans="1:14" ht="31.5" customHeight="1" x14ac:dyDescent="0.15">
      <c r="A4" s="400" t="s">
        <v>213</v>
      </c>
      <c r="B4" s="401"/>
      <c r="C4" s="401"/>
      <c r="D4" s="401"/>
      <c r="E4" s="401"/>
      <c r="F4" s="402"/>
      <c r="G4" s="402"/>
      <c r="H4" s="401"/>
      <c r="I4" s="401"/>
      <c r="J4" s="401"/>
      <c r="K4" s="401"/>
      <c r="L4" s="402"/>
      <c r="M4" s="402"/>
      <c r="N4" s="403"/>
    </row>
    <row r="5" spans="1:14" ht="31.5" customHeight="1" x14ac:dyDescent="0.15">
      <c r="A5" s="79" t="s">
        <v>482</v>
      </c>
      <c r="B5" s="79" t="s">
        <v>343</v>
      </c>
      <c r="C5" s="53" t="s">
        <v>599</v>
      </c>
      <c r="D5" s="391" t="s">
        <v>834</v>
      </c>
      <c r="E5" s="392"/>
      <c r="F5" s="248" t="s">
        <v>24</v>
      </c>
      <c r="G5" s="397" t="s">
        <v>331</v>
      </c>
      <c r="H5" s="398"/>
      <c r="I5" s="398"/>
      <c r="J5" s="398"/>
      <c r="K5" s="399"/>
      <c r="L5" s="66">
        <v>1798</v>
      </c>
      <c r="M5" s="66">
        <v>1798</v>
      </c>
      <c r="N5" s="248" t="s">
        <v>9</v>
      </c>
    </row>
    <row r="6" spans="1:14" ht="31.5" customHeight="1" x14ac:dyDescent="0.15">
      <c r="A6" s="79" t="s">
        <v>482</v>
      </c>
      <c r="B6" s="79" t="s">
        <v>344</v>
      </c>
      <c r="C6" s="53" t="s">
        <v>1060</v>
      </c>
      <c r="D6" s="393"/>
      <c r="E6" s="394"/>
      <c r="F6" s="249"/>
      <c r="G6" s="362" t="s">
        <v>835</v>
      </c>
      <c r="H6" s="80" t="s">
        <v>769</v>
      </c>
      <c r="I6" s="101"/>
      <c r="J6" s="101"/>
      <c r="K6" s="149" t="s">
        <v>1061</v>
      </c>
      <c r="L6" s="66">
        <f>ROUND($L5*92/1000,0)</f>
        <v>165</v>
      </c>
      <c r="M6" s="66">
        <f>ROUND(M5*111/1000,0)</f>
        <v>200</v>
      </c>
      <c r="N6" s="249"/>
    </row>
    <row r="7" spans="1:14" s="63" customFormat="1" ht="31.5" customHeight="1" x14ac:dyDescent="0.15">
      <c r="A7" s="79" t="s">
        <v>482</v>
      </c>
      <c r="B7" s="79">
        <v>4002</v>
      </c>
      <c r="C7" s="53" t="s">
        <v>842</v>
      </c>
      <c r="D7" s="393"/>
      <c r="E7" s="394"/>
      <c r="F7" s="249"/>
      <c r="G7" s="363"/>
      <c r="H7" s="80" t="s">
        <v>780</v>
      </c>
      <c r="I7" s="101"/>
      <c r="J7" s="101"/>
      <c r="K7" s="149" t="s">
        <v>1050</v>
      </c>
      <c r="L7" s="82" t="s">
        <v>849</v>
      </c>
      <c r="M7" s="66">
        <f>ROUND(M5*120/1000,0)</f>
        <v>216</v>
      </c>
      <c r="N7" s="249"/>
    </row>
    <row r="8" spans="1:14" ht="31.5" customHeight="1" x14ac:dyDescent="0.15">
      <c r="A8" s="79" t="s">
        <v>482</v>
      </c>
      <c r="B8" s="79" t="s">
        <v>345</v>
      </c>
      <c r="C8" s="53" t="s">
        <v>839</v>
      </c>
      <c r="D8" s="393"/>
      <c r="E8" s="394"/>
      <c r="F8" s="249"/>
      <c r="G8" s="363"/>
      <c r="H8" s="80" t="s">
        <v>770</v>
      </c>
      <c r="I8" s="101"/>
      <c r="J8" s="101"/>
      <c r="K8" s="149" t="s">
        <v>1062</v>
      </c>
      <c r="L8" s="66">
        <f>ROUND($L5*90/1000,0)</f>
        <v>162</v>
      </c>
      <c r="M8" s="66">
        <f>ROUND(M5*109/1000,0)</f>
        <v>196</v>
      </c>
      <c r="N8" s="249"/>
    </row>
    <row r="9" spans="1:14" s="63" customFormat="1" ht="31.5" customHeight="1" x14ac:dyDescent="0.15">
      <c r="A9" s="79" t="s">
        <v>482</v>
      </c>
      <c r="B9" s="79">
        <v>4003</v>
      </c>
      <c r="C9" s="53" t="s">
        <v>838</v>
      </c>
      <c r="D9" s="393"/>
      <c r="E9" s="394"/>
      <c r="F9" s="249"/>
      <c r="G9" s="363"/>
      <c r="H9" s="80" t="s">
        <v>848</v>
      </c>
      <c r="I9" s="101"/>
      <c r="J9" s="101"/>
      <c r="K9" s="149" t="s">
        <v>1051</v>
      </c>
      <c r="L9" s="82" t="s">
        <v>849</v>
      </c>
      <c r="M9" s="66">
        <f>ROUND(M5*118/1000,0)</f>
        <v>212</v>
      </c>
      <c r="N9" s="249"/>
    </row>
    <row r="10" spans="1:14" ht="31.5" customHeight="1" x14ac:dyDescent="0.15">
      <c r="A10" s="79" t="s">
        <v>482</v>
      </c>
      <c r="B10" s="79" t="s">
        <v>346</v>
      </c>
      <c r="C10" s="53" t="s">
        <v>840</v>
      </c>
      <c r="D10" s="393"/>
      <c r="E10" s="394"/>
      <c r="F10" s="249"/>
      <c r="G10" s="363"/>
      <c r="H10" s="80" t="s">
        <v>771</v>
      </c>
      <c r="I10" s="101"/>
      <c r="J10" s="101"/>
      <c r="K10" s="149" t="s">
        <v>1063</v>
      </c>
      <c r="L10" s="66">
        <f>ROUND($L5*80/1000,0)</f>
        <v>144</v>
      </c>
      <c r="M10" s="66">
        <f>ROUND(M5*99/1000,0)</f>
        <v>178</v>
      </c>
      <c r="N10" s="249"/>
    </row>
    <row r="11" spans="1:14" ht="31.5" customHeight="1" x14ac:dyDescent="0.15">
      <c r="A11" s="79" t="s">
        <v>482</v>
      </c>
      <c r="B11" s="79">
        <v>7000</v>
      </c>
      <c r="C11" s="53" t="s">
        <v>841</v>
      </c>
      <c r="D11" s="393"/>
      <c r="E11" s="394"/>
      <c r="F11" s="249"/>
      <c r="G11" s="364"/>
      <c r="H11" s="80" t="s">
        <v>772</v>
      </c>
      <c r="I11" s="101"/>
      <c r="J11" s="101"/>
      <c r="K11" s="149" t="s">
        <v>1064</v>
      </c>
      <c r="L11" s="66">
        <f>ROUND($L5*64/1000,0)</f>
        <v>115</v>
      </c>
      <c r="M11" s="66">
        <f>ROUND(M5*83/1000,0)</f>
        <v>149</v>
      </c>
      <c r="N11" s="249"/>
    </row>
    <row r="12" spans="1:14" s="63" customFormat="1" ht="31.5" customHeight="1" x14ac:dyDescent="0.15">
      <c r="A12" s="79" t="s">
        <v>482</v>
      </c>
      <c r="B12" s="79">
        <v>4501</v>
      </c>
      <c r="C12" s="53" t="s">
        <v>847</v>
      </c>
      <c r="D12" s="393"/>
      <c r="E12" s="394"/>
      <c r="F12" s="249"/>
      <c r="G12" s="362" t="s">
        <v>836</v>
      </c>
      <c r="H12" s="80" t="s">
        <v>769</v>
      </c>
      <c r="I12" s="101"/>
      <c r="J12" s="101"/>
      <c r="K12" s="149" t="s">
        <v>1052</v>
      </c>
      <c r="L12" s="82" t="s">
        <v>849</v>
      </c>
      <c r="M12" s="66">
        <f>ROUND(M5*117/1000,0)</f>
        <v>210</v>
      </c>
      <c r="N12" s="249"/>
    </row>
    <row r="13" spans="1:14" s="63" customFormat="1" ht="31.5" customHeight="1" x14ac:dyDescent="0.15">
      <c r="A13" s="79" t="s">
        <v>482</v>
      </c>
      <c r="B13" s="79">
        <v>4502</v>
      </c>
      <c r="C13" s="53" t="s">
        <v>843</v>
      </c>
      <c r="D13" s="393"/>
      <c r="E13" s="394"/>
      <c r="F13" s="249"/>
      <c r="G13" s="363"/>
      <c r="H13" s="80" t="s">
        <v>780</v>
      </c>
      <c r="I13" s="101"/>
      <c r="J13" s="101"/>
      <c r="K13" s="149" t="s">
        <v>1053</v>
      </c>
      <c r="L13" s="82" t="s">
        <v>849</v>
      </c>
      <c r="M13" s="66">
        <f>ROUND(M5*127/1000,0)</f>
        <v>228</v>
      </c>
      <c r="N13" s="249"/>
    </row>
    <row r="14" spans="1:14" s="63" customFormat="1" ht="31.5" customHeight="1" x14ac:dyDescent="0.15">
      <c r="A14" s="79" t="s">
        <v>482</v>
      </c>
      <c r="B14" s="79">
        <v>4503</v>
      </c>
      <c r="C14" s="53" t="s">
        <v>844</v>
      </c>
      <c r="D14" s="393"/>
      <c r="E14" s="394"/>
      <c r="F14" s="249"/>
      <c r="G14" s="363"/>
      <c r="H14" s="80" t="s">
        <v>770</v>
      </c>
      <c r="I14" s="101"/>
      <c r="J14" s="101"/>
      <c r="K14" s="149" t="s">
        <v>1054</v>
      </c>
      <c r="L14" s="82" t="s">
        <v>849</v>
      </c>
      <c r="M14" s="66">
        <f>ROUND(M5*115/1000,0)</f>
        <v>207</v>
      </c>
      <c r="N14" s="249"/>
    </row>
    <row r="15" spans="1:14" s="63" customFormat="1" ht="31.5" customHeight="1" x14ac:dyDescent="0.15">
      <c r="A15" s="79" t="s">
        <v>482</v>
      </c>
      <c r="B15" s="79">
        <v>4504</v>
      </c>
      <c r="C15" s="53" t="s">
        <v>837</v>
      </c>
      <c r="D15" s="393"/>
      <c r="E15" s="394"/>
      <c r="F15" s="249"/>
      <c r="G15" s="363"/>
      <c r="H15" s="80" t="s">
        <v>848</v>
      </c>
      <c r="I15" s="101"/>
      <c r="J15" s="101"/>
      <c r="K15" s="149" t="s">
        <v>1055</v>
      </c>
      <c r="L15" s="82" t="s">
        <v>849</v>
      </c>
      <c r="M15" s="66">
        <f>ROUND(M5*125/1000,0)</f>
        <v>225</v>
      </c>
      <c r="N15" s="249"/>
    </row>
    <row r="16" spans="1:14" s="63" customFormat="1" ht="31.5" customHeight="1" x14ac:dyDescent="0.15">
      <c r="A16" s="79" t="s">
        <v>482</v>
      </c>
      <c r="B16" s="79">
        <v>4505</v>
      </c>
      <c r="C16" s="53" t="s">
        <v>845</v>
      </c>
      <c r="D16" s="393"/>
      <c r="E16" s="394"/>
      <c r="F16" s="249"/>
      <c r="G16" s="363"/>
      <c r="H16" s="80" t="s">
        <v>771</v>
      </c>
      <c r="I16" s="101"/>
      <c r="J16" s="101"/>
      <c r="K16" s="149" t="s">
        <v>1056</v>
      </c>
      <c r="L16" s="82" t="s">
        <v>849</v>
      </c>
      <c r="M16" s="66">
        <f>ROUND(M5*105/1000,0)</f>
        <v>189</v>
      </c>
      <c r="N16" s="249"/>
    </row>
    <row r="17" spans="1:14" s="63" customFormat="1" ht="31.5" customHeight="1" x14ac:dyDescent="0.15">
      <c r="A17" s="79" t="s">
        <v>482</v>
      </c>
      <c r="B17" s="79">
        <v>4506</v>
      </c>
      <c r="C17" s="53" t="s">
        <v>846</v>
      </c>
      <c r="D17" s="393"/>
      <c r="E17" s="394"/>
      <c r="F17" s="249"/>
      <c r="G17" s="364"/>
      <c r="H17" s="80" t="s">
        <v>772</v>
      </c>
      <c r="I17" s="101"/>
      <c r="J17" s="101"/>
      <c r="K17" s="149" t="s">
        <v>1057</v>
      </c>
      <c r="L17" s="82" t="s">
        <v>849</v>
      </c>
      <c r="M17" s="66">
        <f>ROUND(M5*89/1000,0)</f>
        <v>160</v>
      </c>
      <c r="N17" s="249"/>
    </row>
    <row r="18" spans="1:14" ht="31.5" customHeight="1" x14ac:dyDescent="0.15">
      <c r="A18" s="79" t="s">
        <v>482</v>
      </c>
      <c r="B18" s="79">
        <v>8411</v>
      </c>
      <c r="C18" s="83" t="s">
        <v>622</v>
      </c>
      <c r="D18" s="393"/>
      <c r="E18" s="394"/>
      <c r="F18" s="249"/>
      <c r="G18" s="127"/>
      <c r="H18" s="101" t="s">
        <v>297</v>
      </c>
      <c r="I18" s="101"/>
      <c r="J18" s="101"/>
      <c r="K18" s="149" t="s">
        <v>338</v>
      </c>
      <c r="L18" s="67">
        <f>ROUND(-$L5*1/100,0)</f>
        <v>-18</v>
      </c>
      <c r="M18" s="67">
        <f>ROUND(-$L5*1/100,0)</f>
        <v>-18</v>
      </c>
      <c r="N18" s="249"/>
    </row>
    <row r="19" spans="1:14" ht="31.5" customHeight="1" x14ac:dyDescent="0.15">
      <c r="A19" s="79" t="s">
        <v>482</v>
      </c>
      <c r="B19" s="79">
        <v>9411</v>
      </c>
      <c r="C19" s="53" t="s">
        <v>623</v>
      </c>
      <c r="D19" s="393"/>
      <c r="E19" s="394"/>
      <c r="F19" s="249"/>
      <c r="G19" s="128"/>
      <c r="H19" s="101" t="s">
        <v>340</v>
      </c>
      <c r="I19" s="101"/>
      <c r="J19" s="101"/>
      <c r="K19" s="149" t="s">
        <v>338</v>
      </c>
      <c r="L19" s="67">
        <f>ROUND(-$L5*1/100,0)</f>
        <v>-18</v>
      </c>
      <c r="M19" s="67">
        <f>ROUND(-$L5*1/100,0)</f>
        <v>-18</v>
      </c>
      <c r="N19" s="249"/>
    </row>
    <row r="20" spans="1:14" ht="31.5" customHeight="1" x14ac:dyDescent="0.15">
      <c r="A20" s="79" t="s">
        <v>482</v>
      </c>
      <c r="B20" s="79" t="s">
        <v>347</v>
      </c>
      <c r="C20" s="53" t="s">
        <v>624</v>
      </c>
      <c r="D20" s="393"/>
      <c r="E20" s="394"/>
      <c r="F20" s="249"/>
      <c r="G20" s="366" t="s">
        <v>457</v>
      </c>
      <c r="H20" s="383"/>
      <c r="I20" s="383"/>
      <c r="J20" s="383"/>
      <c r="K20" s="365"/>
      <c r="L20" s="66">
        <v>1422</v>
      </c>
      <c r="M20" s="66">
        <v>1422</v>
      </c>
      <c r="N20" s="249"/>
    </row>
    <row r="21" spans="1:14" ht="31.5" customHeight="1" x14ac:dyDescent="0.15">
      <c r="A21" s="79" t="s">
        <v>482</v>
      </c>
      <c r="B21" s="79" t="s">
        <v>348</v>
      </c>
      <c r="C21" s="53" t="s">
        <v>1065</v>
      </c>
      <c r="D21" s="393"/>
      <c r="E21" s="394"/>
      <c r="F21" s="249"/>
      <c r="G21" s="362" t="s">
        <v>835</v>
      </c>
      <c r="H21" s="80" t="s">
        <v>769</v>
      </c>
      <c r="I21" s="101"/>
      <c r="J21" s="101"/>
      <c r="K21" s="149" t="s">
        <v>1061</v>
      </c>
      <c r="L21" s="66">
        <f>ROUND($L20*92/1000,0)</f>
        <v>131</v>
      </c>
      <c r="M21" s="66">
        <f>ROUND(M20*111/1000,0)</f>
        <v>158</v>
      </c>
      <c r="N21" s="249"/>
    </row>
    <row r="22" spans="1:14" s="63" customFormat="1" ht="31.5" customHeight="1" x14ac:dyDescent="0.15">
      <c r="A22" s="79" t="s">
        <v>482</v>
      </c>
      <c r="B22" s="79">
        <v>4012</v>
      </c>
      <c r="C22" s="53" t="s">
        <v>859</v>
      </c>
      <c r="D22" s="393"/>
      <c r="E22" s="394"/>
      <c r="F22" s="249"/>
      <c r="G22" s="363"/>
      <c r="H22" s="80" t="s">
        <v>780</v>
      </c>
      <c r="I22" s="101"/>
      <c r="J22" s="101"/>
      <c r="K22" s="149" t="s">
        <v>1050</v>
      </c>
      <c r="L22" s="82" t="s">
        <v>849</v>
      </c>
      <c r="M22" s="66">
        <f>ROUND(M20*120/1000,0)</f>
        <v>171</v>
      </c>
      <c r="N22" s="249"/>
    </row>
    <row r="23" spans="1:14" ht="31.5" customHeight="1" x14ac:dyDescent="0.15">
      <c r="A23" s="79" t="s">
        <v>482</v>
      </c>
      <c r="B23" s="79" t="s">
        <v>349</v>
      </c>
      <c r="C23" s="53" t="s">
        <v>1066</v>
      </c>
      <c r="D23" s="393"/>
      <c r="E23" s="394"/>
      <c r="F23" s="249"/>
      <c r="G23" s="363"/>
      <c r="H23" s="80" t="s">
        <v>770</v>
      </c>
      <c r="I23" s="101"/>
      <c r="J23" s="101"/>
      <c r="K23" s="149" t="s">
        <v>1062</v>
      </c>
      <c r="L23" s="66">
        <f>ROUND($L20*90/1000,0)</f>
        <v>128</v>
      </c>
      <c r="M23" s="66">
        <f>ROUND(M20*109/1000,0)</f>
        <v>155</v>
      </c>
      <c r="N23" s="249"/>
    </row>
    <row r="24" spans="1:14" s="63" customFormat="1" ht="31.5" customHeight="1" x14ac:dyDescent="0.15">
      <c r="A24" s="79" t="s">
        <v>482</v>
      </c>
      <c r="B24" s="79">
        <v>4013</v>
      </c>
      <c r="C24" s="53" t="s">
        <v>858</v>
      </c>
      <c r="D24" s="393"/>
      <c r="E24" s="394"/>
      <c r="F24" s="249"/>
      <c r="G24" s="363"/>
      <c r="H24" s="80" t="s">
        <v>848</v>
      </c>
      <c r="I24" s="101"/>
      <c r="J24" s="101"/>
      <c r="K24" s="149" t="s">
        <v>1051</v>
      </c>
      <c r="L24" s="82" t="s">
        <v>849</v>
      </c>
      <c r="M24" s="66">
        <f>ROUND(M20*118/1000,0)</f>
        <v>168</v>
      </c>
      <c r="N24" s="249"/>
    </row>
    <row r="25" spans="1:14" ht="31.5" customHeight="1" x14ac:dyDescent="0.15">
      <c r="A25" s="79" t="s">
        <v>482</v>
      </c>
      <c r="B25" s="79" t="s">
        <v>350</v>
      </c>
      <c r="C25" s="53" t="s">
        <v>1067</v>
      </c>
      <c r="D25" s="393"/>
      <c r="E25" s="394"/>
      <c r="F25" s="249"/>
      <c r="G25" s="363"/>
      <c r="H25" s="80" t="s">
        <v>771</v>
      </c>
      <c r="I25" s="101"/>
      <c r="J25" s="101"/>
      <c r="K25" s="149" t="s">
        <v>1063</v>
      </c>
      <c r="L25" s="66">
        <f>ROUND($L20*80/1000,0)</f>
        <v>114</v>
      </c>
      <c r="M25" s="66">
        <f>ROUND(M20*99/1000,0)</f>
        <v>141</v>
      </c>
      <c r="N25" s="249"/>
    </row>
    <row r="26" spans="1:14" ht="31.5" customHeight="1" x14ac:dyDescent="0.15">
      <c r="A26" s="79" t="s">
        <v>482</v>
      </c>
      <c r="B26" s="79">
        <v>7020</v>
      </c>
      <c r="C26" s="53" t="s">
        <v>1068</v>
      </c>
      <c r="D26" s="393"/>
      <c r="E26" s="394"/>
      <c r="F26" s="249"/>
      <c r="G26" s="364"/>
      <c r="H26" s="80" t="s">
        <v>772</v>
      </c>
      <c r="I26" s="101"/>
      <c r="J26" s="101"/>
      <c r="K26" s="149" t="s">
        <v>1064</v>
      </c>
      <c r="L26" s="66">
        <f>ROUND($L20*64/1000,0)</f>
        <v>91</v>
      </c>
      <c r="M26" s="66">
        <f>ROUND(M20*83/1000,0)</f>
        <v>118</v>
      </c>
      <c r="N26" s="249"/>
    </row>
    <row r="27" spans="1:14" s="63" customFormat="1" ht="31.5" customHeight="1" x14ac:dyDescent="0.15">
      <c r="A27" s="79" t="s">
        <v>482</v>
      </c>
      <c r="B27" s="79">
        <v>4507</v>
      </c>
      <c r="C27" s="53" t="s">
        <v>857</v>
      </c>
      <c r="D27" s="393"/>
      <c r="E27" s="394"/>
      <c r="F27" s="249"/>
      <c r="G27" s="362" t="s">
        <v>836</v>
      </c>
      <c r="H27" s="80" t="s">
        <v>769</v>
      </c>
      <c r="I27" s="101"/>
      <c r="J27" s="101"/>
      <c r="K27" s="149" t="s">
        <v>1052</v>
      </c>
      <c r="L27" s="82" t="s">
        <v>849</v>
      </c>
      <c r="M27" s="66">
        <f>ROUND(M20*117/1000,0)</f>
        <v>166</v>
      </c>
      <c r="N27" s="249"/>
    </row>
    <row r="28" spans="1:14" s="63" customFormat="1" ht="31.5" customHeight="1" x14ac:dyDescent="0.15">
      <c r="A28" s="79" t="s">
        <v>482</v>
      </c>
      <c r="B28" s="79">
        <v>4508</v>
      </c>
      <c r="C28" s="53" t="s">
        <v>856</v>
      </c>
      <c r="D28" s="393"/>
      <c r="E28" s="394"/>
      <c r="F28" s="249"/>
      <c r="G28" s="363"/>
      <c r="H28" s="80" t="s">
        <v>780</v>
      </c>
      <c r="I28" s="101"/>
      <c r="J28" s="101"/>
      <c r="K28" s="149" t="s">
        <v>1053</v>
      </c>
      <c r="L28" s="82" t="s">
        <v>849</v>
      </c>
      <c r="M28" s="66">
        <f>ROUND(M20*127/1000,0)</f>
        <v>181</v>
      </c>
      <c r="N28" s="249"/>
    </row>
    <row r="29" spans="1:14" s="63" customFormat="1" ht="31.5" customHeight="1" x14ac:dyDescent="0.15">
      <c r="A29" s="79" t="s">
        <v>482</v>
      </c>
      <c r="B29" s="79">
        <v>4509</v>
      </c>
      <c r="C29" s="53" t="s">
        <v>855</v>
      </c>
      <c r="D29" s="393"/>
      <c r="E29" s="394"/>
      <c r="F29" s="249"/>
      <c r="G29" s="363"/>
      <c r="H29" s="80" t="s">
        <v>770</v>
      </c>
      <c r="I29" s="101"/>
      <c r="J29" s="101"/>
      <c r="K29" s="149" t="s">
        <v>1054</v>
      </c>
      <c r="L29" s="82" t="s">
        <v>849</v>
      </c>
      <c r="M29" s="66">
        <f>ROUND(M20*115/1000,0)</f>
        <v>164</v>
      </c>
      <c r="N29" s="249"/>
    </row>
    <row r="30" spans="1:14" s="63" customFormat="1" ht="31.5" customHeight="1" x14ac:dyDescent="0.15">
      <c r="A30" s="79" t="s">
        <v>482</v>
      </c>
      <c r="B30" s="79">
        <v>4510</v>
      </c>
      <c r="C30" s="53" t="s">
        <v>854</v>
      </c>
      <c r="D30" s="393"/>
      <c r="E30" s="394"/>
      <c r="F30" s="249"/>
      <c r="G30" s="363"/>
      <c r="H30" s="80" t="s">
        <v>848</v>
      </c>
      <c r="I30" s="101"/>
      <c r="J30" s="101"/>
      <c r="K30" s="149" t="s">
        <v>1055</v>
      </c>
      <c r="L30" s="82" t="s">
        <v>849</v>
      </c>
      <c r="M30" s="66">
        <f>ROUND(M20*125/1000,0)</f>
        <v>178</v>
      </c>
      <c r="N30" s="249"/>
    </row>
    <row r="31" spans="1:14" s="63" customFormat="1" ht="31.5" customHeight="1" x14ac:dyDescent="0.15">
      <c r="A31" s="79" t="s">
        <v>482</v>
      </c>
      <c r="B31" s="79">
        <v>4511</v>
      </c>
      <c r="C31" s="53" t="s">
        <v>853</v>
      </c>
      <c r="D31" s="393"/>
      <c r="E31" s="394"/>
      <c r="F31" s="249"/>
      <c r="G31" s="363"/>
      <c r="H31" s="80" t="s">
        <v>771</v>
      </c>
      <c r="I31" s="101"/>
      <c r="J31" s="101"/>
      <c r="K31" s="149" t="s">
        <v>1056</v>
      </c>
      <c r="L31" s="82" t="s">
        <v>849</v>
      </c>
      <c r="M31" s="66">
        <f>ROUND(M20*105/1000,0)</f>
        <v>149</v>
      </c>
      <c r="N31" s="249"/>
    </row>
    <row r="32" spans="1:14" s="63" customFormat="1" ht="31.5" customHeight="1" x14ac:dyDescent="0.15">
      <c r="A32" s="79" t="s">
        <v>482</v>
      </c>
      <c r="B32" s="79">
        <v>4512</v>
      </c>
      <c r="C32" s="53" t="s">
        <v>852</v>
      </c>
      <c r="D32" s="393"/>
      <c r="E32" s="394"/>
      <c r="F32" s="249"/>
      <c r="G32" s="364"/>
      <c r="H32" s="80" t="s">
        <v>772</v>
      </c>
      <c r="I32" s="101"/>
      <c r="J32" s="101"/>
      <c r="K32" s="149" t="s">
        <v>1057</v>
      </c>
      <c r="L32" s="82" t="s">
        <v>849</v>
      </c>
      <c r="M32" s="66">
        <f>ROUND(M20*89/1000,0)</f>
        <v>127</v>
      </c>
      <c r="N32" s="249"/>
    </row>
    <row r="33" spans="1:14" ht="31.5" customHeight="1" x14ac:dyDescent="0.15">
      <c r="A33" s="79" t="s">
        <v>482</v>
      </c>
      <c r="B33" s="79">
        <v>8511</v>
      </c>
      <c r="C33" s="83" t="s">
        <v>625</v>
      </c>
      <c r="D33" s="393"/>
      <c r="E33" s="394"/>
      <c r="F33" s="249"/>
      <c r="G33" s="127"/>
      <c r="H33" s="100" t="s">
        <v>471</v>
      </c>
      <c r="I33" s="101"/>
      <c r="J33" s="101"/>
      <c r="K33" s="149" t="s">
        <v>337</v>
      </c>
      <c r="L33" s="67">
        <f>ROUND(-$L20*1/100,0)</f>
        <v>-14</v>
      </c>
      <c r="M33" s="67">
        <f>ROUND(-$L20*1/100,0)</f>
        <v>-14</v>
      </c>
      <c r="N33" s="249"/>
    </row>
    <row r="34" spans="1:14" ht="31.5" customHeight="1" x14ac:dyDescent="0.15">
      <c r="A34" s="79" t="s">
        <v>482</v>
      </c>
      <c r="B34" s="79">
        <v>9511</v>
      </c>
      <c r="C34" s="53" t="s">
        <v>626</v>
      </c>
      <c r="D34" s="393"/>
      <c r="E34" s="394"/>
      <c r="F34" s="250"/>
      <c r="G34" s="88"/>
      <c r="H34" s="100" t="s">
        <v>339</v>
      </c>
      <c r="I34" s="101"/>
      <c r="J34" s="101"/>
      <c r="K34" s="149" t="s">
        <v>337</v>
      </c>
      <c r="L34" s="67">
        <f>ROUND(-$L20*1/100,0)</f>
        <v>-14</v>
      </c>
      <c r="M34" s="67">
        <f>ROUND(-$L20*1/100,0)</f>
        <v>-14</v>
      </c>
      <c r="N34" s="250"/>
    </row>
    <row r="35" spans="1:14" ht="31.5" customHeight="1" x14ac:dyDescent="0.15">
      <c r="A35" s="79" t="s">
        <v>482</v>
      </c>
      <c r="B35" s="79" t="s">
        <v>351</v>
      </c>
      <c r="C35" s="53" t="s">
        <v>627</v>
      </c>
      <c r="D35" s="393"/>
      <c r="E35" s="394"/>
      <c r="F35" s="362" t="s">
        <v>330</v>
      </c>
      <c r="G35" s="366" t="s">
        <v>289</v>
      </c>
      <c r="H35" s="383"/>
      <c r="I35" s="383"/>
      <c r="J35" s="383"/>
      <c r="K35" s="365"/>
      <c r="L35" s="66">
        <v>59</v>
      </c>
      <c r="M35" s="66">
        <v>59</v>
      </c>
      <c r="N35" s="248" t="s">
        <v>10</v>
      </c>
    </row>
    <row r="36" spans="1:14" ht="31.5" customHeight="1" x14ac:dyDescent="0.15">
      <c r="A36" s="79" t="s">
        <v>482</v>
      </c>
      <c r="B36" s="79" t="s">
        <v>352</v>
      </c>
      <c r="C36" s="53" t="s">
        <v>1069</v>
      </c>
      <c r="D36" s="393"/>
      <c r="E36" s="394"/>
      <c r="F36" s="363"/>
      <c r="G36" s="362" t="s">
        <v>835</v>
      </c>
      <c r="H36" s="80" t="s">
        <v>769</v>
      </c>
      <c r="I36" s="101"/>
      <c r="J36" s="101"/>
      <c r="K36" s="149" t="s">
        <v>1061</v>
      </c>
      <c r="L36" s="66">
        <f>ROUND($L35*92/1000,0)</f>
        <v>5</v>
      </c>
      <c r="M36" s="66">
        <f>ROUND(M35*111/1000,0)</f>
        <v>7</v>
      </c>
      <c r="N36" s="249"/>
    </row>
    <row r="37" spans="1:14" s="63" customFormat="1" ht="31.5" customHeight="1" x14ac:dyDescent="0.15">
      <c r="A37" s="79" t="s">
        <v>482</v>
      </c>
      <c r="B37" s="79">
        <v>4022</v>
      </c>
      <c r="C37" s="53" t="s">
        <v>850</v>
      </c>
      <c r="D37" s="393"/>
      <c r="E37" s="394"/>
      <c r="F37" s="363"/>
      <c r="G37" s="363"/>
      <c r="H37" s="80" t="s">
        <v>780</v>
      </c>
      <c r="I37" s="101"/>
      <c r="J37" s="101"/>
      <c r="K37" s="149" t="s">
        <v>1050</v>
      </c>
      <c r="L37" s="82" t="s">
        <v>849</v>
      </c>
      <c r="M37" s="66">
        <f>ROUND(M35*120/1000,0)</f>
        <v>7</v>
      </c>
      <c r="N37" s="249"/>
    </row>
    <row r="38" spans="1:14" ht="31.5" customHeight="1" x14ac:dyDescent="0.15">
      <c r="A38" s="79" t="s">
        <v>482</v>
      </c>
      <c r="B38" s="79" t="s">
        <v>353</v>
      </c>
      <c r="C38" s="53" t="s">
        <v>1070</v>
      </c>
      <c r="D38" s="393"/>
      <c r="E38" s="394"/>
      <c r="F38" s="363"/>
      <c r="G38" s="363"/>
      <c r="H38" s="80" t="s">
        <v>770</v>
      </c>
      <c r="I38" s="101"/>
      <c r="J38" s="101"/>
      <c r="K38" s="149" t="s">
        <v>1062</v>
      </c>
      <c r="L38" s="66">
        <f>ROUND($L35*90/1000,0)</f>
        <v>5</v>
      </c>
      <c r="M38" s="66">
        <f>ROUND(M35*109/1000,0)</f>
        <v>6</v>
      </c>
      <c r="N38" s="249"/>
    </row>
    <row r="39" spans="1:14" s="63" customFormat="1" ht="31.5" customHeight="1" x14ac:dyDescent="0.15">
      <c r="A39" s="79" t="s">
        <v>482</v>
      </c>
      <c r="B39" s="79">
        <v>4023</v>
      </c>
      <c r="C39" s="53" t="s">
        <v>860</v>
      </c>
      <c r="D39" s="393"/>
      <c r="E39" s="394"/>
      <c r="F39" s="363"/>
      <c r="G39" s="363"/>
      <c r="H39" s="80" t="s">
        <v>848</v>
      </c>
      <c r="I39" s="101"/>
      <c r="J39" s="101"/>
      <c r="K39" s="149" t="s">
        <v>1051</v>
      </c>
      <c r="L39" s="82" t="s">
        <v>849</v>
      </c>
      <c r="M39" s="66">
        <f>ROUND(M35*118/1000,0)</f>
        <v>7</v>
      </c>
      <c r="N39" s="249"/>
    </row>
    <row r="40" spans="1:14" ht="31.5" customHeight="1" x14ac:dyDescent="0.15">
      <c r="A40" s="79" t="s">
        <v>482</v>
      </c>
      <c r="B40" s="79" t="s">
        <v>354</v>
      </c>
      <c r="C40" s="53" t="s">
        <v>1071</v>
      </c>
      <c r="D40" s="393"/>
      <c r="E40" s="394"/>
      <c r="F40" s="363"/>
      <c r="G40" s="363"/>
      <c r="H40" s="80" t="s">
        <v>771</v>
      </c>
      <c r="I40" s="101"/>
      <c r="J40" s="101"/>
      <c r="K40" s="149" t="s">
        <v>1063</v>
      </c>
      <c r="L40" s="66">
        <f>ROUND($L35*80/1000,0)</f>
        <v>5</v>
      </c>
      <c r="M40" s="66">
        <f>ROUND(M35*99/1000,0)</f>
        <v>6</v>
      </c>
      <c r="N40" s="249"/>
    </row>
    <row r="41" spans="1:14" ht="31.5" customHeight="1" x14ac:dyDescent="0.15">
      <c r="A41" s="79" t="s">
        <v>482</v>
      </c>
      <c r="B41" s="79">
        <v>7040</v>
      </c>
      <c r="C41" s="53" t="s">
        <v>1072</v>
      </c>
      <c r="D41" s="393"/>
      <c r="E41" s="394"/>
      <c r="F41" s="363"/>
      <c r="G41" s="364"/>
      <c r="H41" s="80" t="s">
        <v>772</v>
      </c>
      <c r="I41" s="101"/>
      <c r="J41" s="101"/>
      <c r="K41" s="149" t="s">
        <v>1064</v>
      </c>
      <c r="L41" s="66">
        <f>ROUND($L35*64/1000,0)</f>
        <v>4</v>
      </c>
      <c r="M41" s="66">
        <f>ROUND(M35*83/1000,0)</f>
        <v>5</v>
      </c>
      <c r="N41" s="249"/>
    </row>
    <row r="42" spans="1:14" s="63" customFormat="1" ht="31.5" customHeight="1" x14ac:dyDescent="0.15">
      <c r="A42" s="79" t="s">
        <v>482</v>
      </c>
      <c r="B42" s="79">
        <v>4513</v>
      </c>
      <c r="C42" s="53" t="s">
        <v>851</v>
      </c>
      <c r="D42" s="393"/>
      <c r="E42" s="394"/>
      <c r="F42" s="363"/>
      <c r="G42" s="362" t="s">
        <v>836</v>
      </c>
      <c r="H42" s="80" t="s">
        <v>769</v>
      </c>
      <c r="I42" s="101"/>
      <c r="J42" s="101"/>
      <c r="K42" s="149" t="s">
        <v>1052</v>
      </c>
      <c r="L42" s="82" t="s">
        <v>849</v>
      </c>
      <c r="M42" s="66">
        <f>ROUND(M35*117/1000,0)</f>
        <v>7</v>
      </c>
      <c r="N42" s="249"/>
    </row>
    <row r="43" spans="1:14" s="63" customFormat="1" ht="31.5" customHeight="1" x14ac:dyDescent="0.15">
      <c r="A43" s="79" t="s">
        <v>482</v>
      </c>
      <c r="B43" s="79">
        <v>4514</v>
      </c>
      <c r="C43" s="53" t="s">
        <v>861</v>
      </c>
      <c r="D43" s="393"/>
      <c r="E43" s="394"/>
      <c r="F43" s="363"/>
      <c r="G43" s="363"/>
      <c r="H43" s="80" t="s">
        <v>780</v>
      </c>
      <c r="I43" s="101"/>
      <c r="J43" s="101"/>
      <c r="K43" s="149" t="s">
        <v>1053</v>
      </c>
      <c r="L43" s="82" t="s">
        <v>849</v>
      </c>
      <c r="M43" s="66">
        <f>ROUND(M35*127/1000,0)</f>
        <v>7</v>
      </c>
      <c r="N43" s="249"/>
    </row>
    <row r="44" spans="1:14" s="63" customFormat="1" ht="31.5" customHeight="1" x14ac:dyDescent="0.15">
      <c r="A44" s="79" t="s">
        <v>482</v>
      </c>
      <c r="B44" s="79">
        <v>4515</v>
      </c>
      <c r="C44" s="53" t="s">
        <v>865</v>
      </c>
      <c r="D44" s="393"/>
      <c r="E44" s="394"/>
      <c r="F44" s="363"/>
      <c r="G44" s="363"/>
      <c r="H44" s="80" t="s">
        <v>770</v>
      </c>
      <c r="I44" s="101"/>
      <c r="J44" s="101"/>
      <c r="K44" s="149" t="s">
        <v>1054</v>
      </c>
      <c r="L44" s="82" t="s">
        <v>849</v>
      </c>
      <c r="M44" s="66">
        <f>ROUND(M35*115/1000,0)</f>
        <v>7</v>
      </c>
      <c r="N44" s="249"/>
    </row>
    <row r="45" spans="1:14" s="63" customFormat="1" ht="31.5" customHeight="1" x14ac:dyDescent="0.15">
      <c r="A45" s="79" t="s">
        <v>482</v>
      </c>
      <c r="B45" s="79">
        <v>4516</v>
      </c>
      <c r="C45" s="53" t="s">
        <v>862</v>
      </c>
      <c r="D45" s="393"/>
      <c r="E45" s="394"/>
      <c r="F45" s="363"/>
      <c r="G45" s="363"/>
      <c r="H45" s="80" t="s">
        <v>848</v>
      </c>
      <c r="I45" s="101"/>
      <c r="J45" s="101"/>
      <c r="K45" s="149" t="s">
        <v>1055</v>
      </c>
      <c r="L45" s="82" t="s">
        <v>849</v>
      </c>
      <c r="M45" s="66">
        <f>ROUND(M35*125/1000,0)</f>
        <v>7</v>
      </c>
      <c r="N45" s="249"/>
    </row>
    <row r="46" spans="1:14" s="63" customFormat="1" ht="31.5" customHeight="1" x14ac:dyDescent="0.15">
      <c r="A46" s="79" t="s">
        <v>482</v>
      </c>
      <c r="B46" s="79">
        <v>4517</v>
      </c>
      <c r="C46" s="53" t="s">
        <v>863</v>
      </c>
      <c r="D46" s="393"/>
      <c r="E46" s="394"/>
      <c r="F46" s="363"/>
      <c r="G46" s="363"/>
      <c r="H46" s="80" t="s">
        <v>771</v>
      </c>
      <c r="I46" s="101"/>
      <c r="J46" s="101"/>
      <c r="K46" s="149" t="s">
        <v>1056</v>
      </c>
      <c r="L46" s="82" t="s">
        <v>849</v>
      </c>
      <c r="M46" s="66">
        <f>ROUND(M35*105/1000,0)</f>
        <v>6</v>
      </c>
      <c r="N46" s="249"/>
    </row>
    <row r="47" spans="1:14" s="63" customFormat="1" ht="31.5" customHeight="1" x14ac:dyDescent="0.15">
      <c r="A47" s="79" t="s">
        <v>482</v>
      </c>
      <c r="B47" s="79">
        <v>4518</v>
      </c>
      <c r="C47" s="53" t="s">
        <v>864</v>
      </c>
      <c r="D47" s="393"/>
      <c r="E47" s="394"/>
      <c r="F47" s="363"/>
      <c r="G47" s="364"/>
      <c r="H47" s="80" t="s">
        <v>772</v>
      </c>
      <c r="I47" s="101"/>
      <c r="J47" s="101"/>
      <c r="K47" s="149" t="s">
        <v>1057</v>
      </c>
      <c r="L47" s="82" t="s">
        <v>849</v>
      </c>
      <c r="M47" s="66">
        <f>ROUND(M35*89/1000,0)</f>
        <v>5</v>
      </c>
      <c r="N47" s="249"/>
    </row>
    <row r="48" spans="1:14" ht="31.5" customHeight="1" x14ac:dyDescent="0.15">
      <c r="A48" s="79" t="s">
        <v>482</v>
      </c>
      <c r="B48" s="79">
        <v>8412</v>
      </c>
      <c r="C48" s="83" t="s">
        <v>628</v>
      </c>
      <c r="D48" s="393"/>
      <c r="E48" s="394"/>
      <c r="F48" s="363"/>
      <c r="G48" s="96"/>
      <c r="H48" s="100" t="s">
        <v>471</v>
      </c>
      <c r="I48" s="101"/>
      <c r="J48" s="101"/>
      <c r="K48" s="149" t="s">
        <v>337</v>
      </c>
      <c r="L48" s="168">
        <f>ROUND(-$L35*1/100,0)</f>
        <v>-1</v>
      </c>
      <c r="M48" s="67">
        <f>ROUND(-$L35*1/100,0)</f>
        <v>-1</v>
      </c>
      <c r="N48" s="249"/>
    </row>
    <row r="49" spans="1:14" ht="31.5" customHeight="1" x14ac:dyDescent="0.15">
      <c r="A49" s="79" t="s">
        <v>482</v>
      </c>
      <c r="B49" s="79">
        <v>9412</v>
      </c>
      <c r="C49" s="53" t="s">
        <v>629</v>
      </c>
      <c r="D49" s="395"/>
      <c r="E49" s="396"/>
      <c r="F49" s="364"/>
      <c r="G49" s="98"/>
      <c r="H49" s="100" t="s">
        <v>339</v>
      </c>
      <c r="I49" s="101"/>
      <c r="J49" s="101"/>
      <c r="K49" s="149" t="s">
        <v>337</v>
      </c>
      <c r="L49" s="168">
        <f>ROUND(-$L35*1/100,0)</f>
        <v>-1</v>
      </c>
      <c r="M49" s="67">
        <f>ROUND(-$L35*1/100,0)</f>
        <v>-1</v>
      </c>
      <c r="N49" s="250"/>
    </row>
    <row r="50" spans="1:14" ht="31.5" customHeight="1" x14ac:dyDescent="0.15">
      <c r="A50" s="79" t="s">
        <v>482</v>
      </c>
      <c r="B50" s="79" t="s">
        <v>355</v>
      </c>
      <c r="C50" s="53" t="s">
        <v>630</v>
      </c>
      <c r="D50" s="391" t="s">
        <v>877</v>
      </c>
      <c r="E50" s="392"/>
      <c r="F50" s="362" t="s">
        <v>879</v>
      </c>
      <c r="G50" s="366" t="s">
        <v>458</v>
      </c>
      <c r="H50" s="383"/>
      <c r="I50" s="383"/>
      <c r="J50" s="383"/>
      <c r="K50" s="365"/>
      <c r="L50" s="66">
        <v>47</v>
      </c>
      <c r="M50" s="66">
        <v>47</v>
      </c>
      <c r="N50" s="248" t="s">
        <v>1045</v>
      </c>
    </row>
    <row r="51" spans="1:14" ht="31.5" customHeight="1" x14ac:dyDescent="0.15">
      <c r="A51" s="79" t="s">
        <v>482</v>
      </c>
      <c r="B51" s="79" t="s">
        <v>356</v>
      </c>
      <c r="C51" s="53" t="s">
        <v>1073</v>
      </c>
      <c r="D51" s="393"/>
      <c r="E51" s="394"/>
      <c r="F51" s="363"/>
      <c r="G51" s="362" t="s">
        <v>835</v>
      </c>
      <c r="H51" s="80" t="s">
        <v>769</v>
      </c>
      <c r="I51" s="101"/>
      <c r="J51" s="101"/>
      <c r="K51" s="149" t="s">
        <v>1061</v>
      </c>
      <c r="L51" s="66">
        <f>ROUND($L50*92/1000,0)</f>
        <v>4</v>
      </c>
      <c r="M51" s="66">
        <f>ROUND(M50*111/1000,0)</f>
        <v>5</v>
      </c>
      <c r="N51" s="249"/>
    </row>
    <row r="52" spans="1:14" s="63" customFormat="1" ht="31.5" customHeight="1" x14ac:dyDescent="0.15">
      <c r="A52" s="79" t="s">
        <v>482</v>
      </c>
      <c r="B52" s="79">
        <v>4032</v>
      </c>
      <c r="C52" s="53" t="s">
        <v>866</v>
      </c>
      <c r="D52" s="393"/>
      <c r="E52" s="394"/>
      <c r="F52" s="363"/>
      <c r="G52" s="363"/>
      <c r="H52" s="80" t="s">
        <v>780</v>
      </c>
      <c r="I52" s="101"/>
      <c r="J52" s="101"/>
      <c r="K52" s="149" t="s">
        <v>1050</v>
      </c>
      <c r="L52" s="82" t="s">
        <v>849</v>
      </c>
      <c r="M52" s="66">
        <f>ROUND(M50*120/1000,0)</f>
        <v>6</v>
      </c>
      <c r="N52" s="249"/>
    </row>
    <row r="53" spans="1:14" ht="31.5" customHeight="1" x14ac:dyDescent="0.15">
      <c r="A53" s="79" t="s">
        <v>482</v>
      </c>
      <c r="B53" s="79" t="s">
        <v>357</v>
      </c>
      <c r="C53" s="53" t="s">
        <v>1074</v>
      </c>
      <c r="D53" s="393"/>
      <c r="E53" s="394"/>
      <c r="F53" s="363"/>
      <c r="G53" s="363"/>
      <c r="H53" s="80" t="s">
        <v>770</v>
      </c>
      <c r="I53" s="101"/>
      <c r="J53" s="101"/>
      <c r="K53" s="149" t="s">
        <v>1062</v>
      </c>
      <c r="L53" s="66">
        <f>ROUND($L50*90/1000,0)</f>
        <v>4</v>
      </c>
      <c r="M53" s="66">
        <f>ROUND(M50*109/1000,0)</f>
        <v>5</v>
      </c>
      <c r="N53" s="249"/>
    </row>
    <row r="54" spans="1:14" s="63" customFormat="1" ht="31.5" customHeight="1" x14ac:dyDescent="0.15">
      <c r="A54" s="79" t="s">
        <v>482</v>
      </c>
      <c r="B54" s="79">
        <v>4033</v>
      </c>
      <c r="C54" s="53" t="s">
        <v>867</v>
      </c>
      <c r="D54" s="393"/>
      <c r="E54" s="394"/>
      <c r="F54" s="363"/>
      <c r="G54" s="363"/>
      <c r="H54" s="80" t="s">
        <v>848</v>
      </c>
      <c r="I54" s="101"/>
      <c r="J54" s="101"/>
      <c r="K54" s="149" t="s">
        <v>1051</v>
      </c>
      <c r="L54" s="82" t="s">
        <v>849</v>
      </c>
      <c r="M54" s="66">
        <f>ROUND(M50*118/1000,0)</f>
        <v>6</v>
      </c>
      <c r="N54" s="249"/>
    </row>
    <row r="55" spans="1:14" ht="31.5" customHeight="1" x14ac:dyDescent="0.15">
      <c r="A55" s="79" t="s">
        <v>482</v>
      </c>
      <c r="B55" s="79" t="s">
        <v>358</v>
      </c>
      <c r="C55" s="53" t="s">
        <v>1075</v>
      </c>
      <c r="D55" s="393"/>
      <c r="E55" s="394"/>
      <c r="F55" s="363"/>
      <c r="G55" s="363"/>
      <c r="H55" s="80" t="s">
        <v>771</v>
      </c>
      <c r="I55" s="101"/>
      <c r="J55" s="101"/>
      <c r="K55" s="149" t="s">
        <v>1063</v>
      </c>
      <c r="L55" s="66">
        <f>ROUND($L50*80/1000,0)</f>
        <v>4</v>
      </c>
      <c r="M55" s="66">
        <f>ROUND(M50*99/1000,0)</f>
        <v>5</v>
      </c>
      <c r="N55" s="249"/>
    </row>
    <row r="56" spans="1:14" ht="31.5" customHeight="1" x14ac:dyDescent="0.15">
      <c r="A56" s="79" t="s">
        <v>482</v>
      </c>
      <c r="B56" s="79">
        <v>7060</v>
      </c>
      <c r="C56" s="53" t="s">
        <v>1076</v>
      </c>
      <c r="D56" s="393"/>
      <c r="E56" s="394"/>
      <c r="F56" s="363"/>
      <c r="G56" s="364"/>
      <c r="H56" s="80" t="s">
        <v>772</v>
      </c>
      <c r="I56" s="101"/>
      <c r="J56" s="101"/>
      <c r="K56" s="149" t="s">
        <v>1064</v>
      </c>
      <c r="L56" s="66">
        <f>ROUND($L50*64/1000,0)</f>
        <v>3</v>
      </c>
      <c r="M56" s="66">
        <f>ROUND(M50*83/1000,0)</f>
        <v>4</v>
      </c>
      <c r="N56" s="249"/>
    </row>
    <row r="57" spans="1:14" s="63" customFormat="1" ht="31.5" customHeight="1" x14ac:dyDescent="0.15">
      <c r="A57" s="79" t="s">
        <v>482</v>
      </c>
      <c r="B57" s="79">
        <v>4519</v>
      </c>
      <c r="C57" s="53" t="s">
        <v>872</v>
      </c>
      <c r="D57" s="393"/>
      <c r="E57" s="394"/>
      <c r="F57" s="363"/>
      <c r="G57" s="362" t="s">
        <v>836</v>
      </c>
      <c r="H57" s="80" t="s">
        <v>769</v>
      </c>
      <c r="I57" s="101"/>
      <c r="J57" s="101"/>
      <c r="K57" s="149" t="s">
        <v>1052</v>
      </c>
      <c r="L57" s="82" t="s">
        <v>849</v>
      </c>
      <c r="M57" s="66">
        <f>ROUND(M50*117/1000,0)</f>
        <v>5</v>
      </c>
      <c r="N57" s="249"/>
    </row>
    <row r="58" spans="1:14" s="63" customFormat="1" ht="31.5" customHeight="1" x14ac:dyDescent="0.15">
      <c r="A58" s="79" t="s">
        <v>482</v>
      </c>
      <c r="B58" s="79">
        <v>4520</v>
      </c>
      <c r="C58" s="53" t="s">
        <v>868</v>
      </c>
      <c r="D58" s="393"/>
      <c r="E58" s="394"/>
      <c r="F58" s="363"/>
      <c r="G58" s="363"/>
      <c r="H58" s="80" t="s">
        <v>780</v>
      </c>
      <c r="I58" s="101"/>
      <c r="J58" s="101"/>
      <c r="K58" s="149" t="s">
        <v>1053</v>
      </c>
      <c r="L58" s="82" t="s">
        <v>849</v>
      </c>
      <c r="M58" s="66">
        <f>ROUND(M50*127/1000,0)</f>
        <v>6</v>
      </c>
      <c r="N58" s="249"/>
    </row>
    <row r="59" spans="1:14" s="63" customFormat="1" ht="31.5" customHeight="1" x14ac:dyDescent="0.15">
      <c r="A59" s="79" t="s">
        <v>482</v>
      </c>
      <c r="B59" s="79">
        <v>4521</v>
      </c>
      <c r="C59" s="53" t="s">
        <v>873</v>
      </c>
      <c r="D59" s="393"/>
      <c r="E59" s="394"/>
      <c r="F59" s="363"/>
      <c r="G59" s="363"/>
      <c r="H59" s="80" t="s">
        <v>770</v>
      </c>
      <c r="I59" s="101"/>
      <c r="J59" s="101"/>
      <c r="K59" s="149" t="s">
        <v>1054</v>
      </c>
      <c r="L59" s="82" t="s">
        <v>849</v>
      </c>
      <c r="M59" s="66">
        <f>ROUND(M50*115/1000,0)</f>
        <v>5</v>
      </c>
      <c r="N59" s="249"/>
    </row>
    <row r="60" spans="1:14" s="63" customFormat="1" ht="31.5" customHeight="1" x14ac:dyDescent="0.15">
      <c r="A60" s="79" t="s">
        <v>482</v>
      </c>
      <c r="B60" s="79">
        <v>4522</v>
      </c>
      <c r="C60" s="53" t="s">
        <v>869</v>
      </c>
      <c r="D60" s="393"/>
      <c r="E60" s="394"/>
      <c r="F60" s="363"/>
      <c r="G60" s="363"/>
      <c r="H60" s="80" t="s">
        <v>848</v>
      </c>
      <c r="I60" s="101"/>
      <c r="J60" s="101"/>
      <c r="K60" s="149" t="s">
        <v>1055</v>
      </c>
      <c r="L60" s="82" t="s">
        <v>849</v>
      </c>
      <c r="M60" s="66">
        <f>ROUND(M50*125/1000,0)</f>
        <v>6</v>
      </c>
      <c r="N60" s="249"/>
    </row>
    <row r="61" spans="1:14" s="63" customFormat="1" ht="31.5" customHeight="1" x14ac:dyDescent="0.15">
      <c r="A61" s="79" t="s">
        <v>482</v>
      </c>
      <c r="B61" s="79">
        <v>4523</v>
      </c>
      <c r="C61" s="53" t="s">
        <v>870</v>
      </c>
      <c r="D61" s="393"/>
      <c r="E61" s="394"/>
      <c r="F61" s="363"/>
      <c r="G61" s="363"/>
      <c r="H61" s="80" t="s">
        <v>771</v>
      </c>
      <c r="I61" s="101"/>
      <c r="J61" s="101"/>
      <c r="K61" s="149" t="s">
        <v>1056</v>
      </c>
      <c r="L61" s="82" t="s">
        <v>849</v>
      </c>
      <c r="M61" s="66">
        <f>ROUND(M50*105/1000,0)</f>
        <v>5</v>
      </c>
      <c r="N61" s="249"/>
    </row>
    <row r="62" spans="1:14" s="63" customFormat="1" ht="31.5" customHeight="1" x14ac:dyDescent="0.15">
      <c r="A62" s="79" t="s">
        <v>482</v>
      </c>
      <c r="B62" s="79">
        <v>4524</v>
      </c>
      <c r="C62" s="53" t="s">
        <v>871</v>
      </c>
      <c r="D62" s="393"/>
      <c r="E62" s="394"/>
      <c r="F62" s="363"/>
      <c r="G62" s="364"/>
      <c r="H62" s="80" t="s">
        <v>772</v>
      </c>
      <c r="I62" s="101"/>
      <c r="J62" s="101"/>
      <c r="K62" s="149" t="s">
        <v>1057</v>
      </c>
      <c r="L62" s="82" t="s">
        <v>849</v>
      </c>
      <c r="M62" s="66">
        <f>ROUND(M50*89/1000,0)</f>
        <v>4</v>
      </c>
      <c r="N62" s="249"/>
    </row>
    <row r="63" spans="1:14" ht="31.5" customHeight="1" x14ac:dyDescent="0.15">
      <c r="A63" s="79" t="s">
        <v>482</v>
      </c>
      <c r="B63" s="79">
        <v>8512</v>
      </c>
      <c r="C63" s="53" t="s">
        <v>631</v>
      </c>
      <c r="D63" s="393"/>
      <c r="E63" s="394"/>
      <c r="F63" s="363"/>
      <c r="G63" s="96"/>
      <c r="H63" s="100" t="s">
        <v>471</v>
      </c>
      <c r="I63" s="101"/>
      <c r="J63" s="101"/>
      <c r="K63" s="149" t="s">
        <v>337</v>
      </c>
      <c r="L63" s="67">
        <v>-1</v>
      </c>
      <c r="M63" s="67">
        <v>-1</v>
      </c>
      <c r="N63" s="249"/>
    </row>
    <row r="64" spans="1:14" ht="31.5" customHeight="1" x14ac:dyDescent="0.15">
      <c r="A64" s="79" t="s">
        <v>482</v>
      </c>
      <c r="B64" s="79">
        <v>9512</v>
      </c>
      <c r="C64" s="53" t="s">
        <v>632</v>
      </c>
      <c r="D64" s="393"/>
      <c r="E64" s="394"/>
      <c r="F64" s="364"/>
      <c r="G64" s="98"/>
      <c r="H64" s="100" t="s">
        <v>339</v>
      </c>
      <c r="I64" s="101"/>
      <c r="J64" s="101"/>
      <c r="K64" s="149" t="s">
        <v>337</v>
      </c>
      <c r="L64" s="67">
        <v>-1</v>
      </c>
      <c r="M64" s="67">
        <v>-1</v>
      </c>
      <c r="N64" s="250"/>
    </row>
    <row r="65" spans="1:14" ht="31.5" customHeight="1" x14ac:dyDescent="0.15">
      <c r="A65" s="79" t="s">
        <v>482</v>
      </c>
      <c r="B65" s="79" t="s">
        <v>359</v>
      </c>
      <c r="C65" s="53" t="s">
        <v>601</v>
      </c>
      <c r="D65" s="393"/>
      <c r="E65" s="394"/>
      <c r="F65" s="248" t="s">
        <v>746</v>
      </c>
      <c r="G65" s="397" t="s">
        <v>290</v>
      </c>
      <c r="H65" s="398"/>
      <c r="I65" s="398"/>
      <c r="J65" s="398"/>
      <c r="K65" s="399"/>
      <c r="L65" s="66">
        <v>3621</v>
      </c>
      <c r="M65" s="66">
        <v>3621</v>
      </c>
      <c r="N65" s="248" t="s">
        <v>9</v>
      </c>
    </row>
    <row r="66" spans="1:14" ht="31.5" customHeight="1" x14ac:dyDescent="0.15">
      <c r="A66" s="79" t="s">
        <v>482</v>
      </c>
      <c r="B66" s="79" t="s">
        <v>360</v>
      </c>
      <c r="C66" s="53" t="s">
        <v>1077</v>
      </c>
      <c r="D66" s="393"/>
      <c r="E66" s="394"/>
      <c r="F66" s="249"/>
      <c r="G66" s="362" t="s">
        <v>835</v>
      </c>
      <c r="H66" s="80" t="s">
        <v>769</v>
      </c>
      <c r="I66" s="101"/>
      <c r="J66" s="101"/>
      <c r="K66" s="149" t="s">
        <v>1061</v>
      </c>
      <c r="L66" s="66">
        <f>ROUND($L65*92/1000,0)</f>
        <v>333</v>
      </c>
      <c r="M66" s="66">
        <f>ROUND(M65*111/1000,0)</f>
        <v>402</v>
      </c>
      <c r="N66" s="249"/>
    </row>
    <row r="67" spans="1:14" s="63" customFormat="1" ht="31.5" customHeight="1" x14ac:dyDescent="0.15">
      <c r="A67" s="79" t="s">
        <v>482</v>
      </c>
      <c r="B67" s="79">
        <v>4042</v>
      </c>
      <c r="C67" s="53" t="s">
        <v>881</v>
      </c>
      <c r="D67" s="393"/>
      <c r="E67" s="394"/>
      <c r="F67" s="249"/>
      <c r="G67" s="363"/>
      <c r="H67" s="80" t="s">
        <v>780</v>
      </c>
      <c r="I67" s="101"/>
      <c r="J67" s="101"/>
      <c r="K67" s="149" t="s">
        <v>1050</v>
      </c>
      <c r="L67" s="82" t="s">
        <v>849</v>
      </c>
      <c r="M67" s="66">
        <f>ROUND(M65*120/1000,0)</f>
        <v>435</v>
      </c>
      <c r="N67" s="249"/>
    </row>
    <row r="68" spans="1:14" ht="31.5" customHeight="1" x14ac:dyDescent="0.15">
      <c r="A68" s="79" t="s">
        <v>482</v>
      </c>
      <c r="B68" s="79" t="s">
        <v>361</v>
      </c>
      <c r="C68" s="53" t="s">
        <v>1078</v>
      </c>
      <c r="D68" s="393"/>
      <c r="E68" s="394"/>
      <c r="F68" s="249"/>
      <c r="G68" s="363"/>
      <c r="H68" s="80" t="s">
        <v>770</v>
      </c>
      <c r="I68" s="101"/>
      <c r="J68" s="101"/>
      <c r="K68" s="149" t="s">
        <v>1062</v>
      </c>
      <c r="L68" s="66">
        <f>ROUND($L65*90/1000,0)</f>
        <v>326</v>
      </c>
      <c r="M68" s="66">
        <f>ROUND(M65*109/1000,0)</f>
        <v>395</v>
      </c>
      <c r="N68" s="249"/>
    </row>
    <row r="69" spans="1:14" s="63" customFormat="1" ht="31.5" customHeight="1" x14ac:dyDescent="0.15">
      <c r="A69" s="79" t="s">
        <v>482</v>
      </c>
      <c r="B69" s="79">
        <v>4043</v>
      </c>
      <c r="C69" s="53" t="s">
        <v>882</v>
      </c>
      <c r="D69" s="393"/>
      <c r="E69" s="394"/>
      <c r="F69" s="249"/>
      <c r="G69" s="363"/>
      <c r="H69" s="80" t="s">
        <v>848</v>
      </c>
      <c r="I69" s="101"/>
      <c r="J69" s="101"/>
      <c r="K69" s="149" t="s">
        <v>1051</v>
      </c>
      <c r="L69" s="82" t="s">
        <v>849</v>
      </c>
      <c r="M69" s="66">
        <f>ROUND(M65*118/1000,0)</f>
        <v>427</v>
      </c>
      <c r="N69" s="249"/>
    </row>
    <row r="70" spans="1:14" ht="31.5" customHeight="1" x14ac:dyDescent="0.15">
      <c r="A70" s="79" t="s">
        <v>482</v>
      </c>
      <c r="B70" s="79" t="s">
        <v>362</v>
      </c>
      <c r="C70" s="53" t="s">
        <v>1079</v>
      </c>
      <c r="D70" s="393"/>
      <c r="E70" s="394"/>
      <c r="F70" s="249"/>
      <c r="G70" s="363"/>
      <c r="H70" s="80" t="s">
        <v>771</v>
      </c>
      <c r="I70" s="101"/>
      <c r="J70" s="101"/>
      <c r="K70" s="149" t="s">
        <v>1063</v>
      </c>
      <c r="L70" s="66">
        <f>ROUND($L65*80/1000,0)</f>
        <v>290</v>
      </c>
      <c r="M70" s="66">
        <f>ROUND(M65*99/1000,0)</f>
        <v>358</v>
      </c>
      <c r="N70" s="249"/>
    </row>
    <row r="71" spans="1:14" ht="31.5" customHeight="1" x14ac:dyDescent="0.15">
      <c r="A71" s="79" t="s">
        <v>482</v>
      </c>
      <c r="B71" s="79">
        <v>7080</v>
      </c>
      <c r="C71" s="53" t="s">
        <v>1080</v>
      </c>
      <c r="D71" s="393"/>
      <c r="E71" s="394"/>
      <c r="F71" s="249"/>
      <c r="G71" s="364"/>
      <c r="H71" s="80" t="s">
        <v>772</v>
      </c>
      <c r="I71" s="101"/>
      <c r="J71" s="101"/>
      <c r="K71" s="149" t="s">
        <v>1064</v>
      </c>
      <c r="L71" s="66">
        <f>ROUND($L65*64/1000,0)</f>
        <v>232</v>
      </c>
      <c r="M71" s="66">
        <f>ROUND(M65*83/1000,0)</f>
        <v>301</v>
      </c>
      <c r="N71" s="249"/>
    </row>
    <row r="72" spans="1:14" s="63" customFormat="1" ht="31.5" customHeight="1" x14ac:dyDescent="0.15">
      <c r="A72" s="79" t="s">
        <v>482</v>
      </c>
      <c r="B72" s="79">
        <v>4525</v>
      </c>
      <c r="C72" s="53" t="s">
        <v>883</v>
      </c>
      <c r="D72" s="393"/>
      <c r="E72" s="394"/>
      <c r="F72" s="249"/>
      <c r="G72" s="362" t="s">
        <v>836</v>
      </c>
      <c r="H72" s="80" t="s">
        <v>769</v>
      </c>
      <c r="I72" s="101"/>
      <c r="J72" s="101"/>
      <c r="K72" s="149" t="s">
        <v>1052</v>
      </c>
      <c r="L72" s="82" t="s">
        <v>849</v>
      </c>
      <c r="M72" s="66">
        <f>ROUND(M65*117/1000,0)</f>
        <v>424</v>
      </c>
      <c r="N72" s="249"/>
    </row>
    <row r="73" spans="1:14" s="63" customFormat="1" ht="31.5" customHeight="1" x14ac:dyDescent="0.15">
      <c r="A73" s="79" t="s">
        <v>482</v>
      </c>
      <c r="B73" s="79">
        <v>4526</v>
      </c>
      <c r="C73" s="53" t="s">
        <v>884</v>
      </c>
      <c r="D73" s="393"/>
      <c r="E73" s="394"/>
      <c r="F73" s="249"/>
      <c r="G73" s="363"/>
      <c r="H73" s="80" t="s">
        <v>780</v>
      </c>
      <c r="I73" s="101"/>
      <c r="J73" s="101"/>
      <c r="K73" s="149" t="s">
        <v>1053</v>
      </c>
      <c r="L73" s="82" t="s">
        <v>849</v>
      </c>
      <c r="M73" s="66">
        <f>ROUND(M65*127/1000,0)</f>
        <v>460</v>
      </c>
      <c r="N73" s="249"/>
    </row>
    <row r="74" spans="1:14" s="63" customFormat="1" ht="31.5" customHeight="1" x14ac:dyDescent="0.15">
      <c r="A74" s="79" t="s">
        <v>482</v>
      </c>
      <c r="B74" s="79">
        <v>4527</v>
      </c>
      <c r="C74" s="53" t="s">
        <v>887</v>
      </c>
      <c r="D74" s="393"/>
      <c r="E74" s="394"/>
      <c r="F74" s="249"/>
      <c r="G74" s="363"/>
      <c r="H74" s="80" t="s">
        <v>770</v>
      </c>
      <c r="I74" s="101"/>
      <c r="J74" s="101"/>
      <c r="K74" s="149" t="s">
        <v>1054</v>
      </c>
      <c r="L74" s="82" t="s">
        <v>849</v>
      </c>
      <c r="M74" s="66">
        <f>ROUND(M65*115/1000,0)</f>
        <v>416</v>
      </c>
      <c r="N74" s="249"/>
    </row>
    <row r="75" spans="1:14" s="63" customFormat="1" ht="31.5" customHeight="1" x14ac:dyDescent="0.15">
      <c r="A75" s="79" t="s">
        <v>482</v>
      </c>
      <c r="B75" s="79">
        <v>4528</v>
      </c>
      <c r="C75" s="53" t="s">
        <v>885</v>
      </c>
      <c r="D75" s="393"/>
      <c r="E75" s="394"/>
      <c r="F75" s="249"/>
      <c r="G75" s="363"/>
      <c r="H75" s="80" t="s">
        <v>848</v>
      </c>
      <c r="I75" s="101"/>
      <c r="J75" s="101"/>
      <c r="K75" s="149" t="s">
        <v>1055</v>
      </c>
      <c r="L75" s="82" t="s">
        <v>849</v>
      </c>
      <c r="M75" s="66">
        <f>ROUND(M65*125/1000,0)</f>
        <v>453</v>
      </c>
      <c r="N75" s="249"/>
    </row>
    <row r="76" spans="1:14" s="63" customFormat="1" ht="31.5" customHeight="1" x14ac:dyDescent="0.15">
      <c r="A76" s="79" t="s">
        <v>482</v>
      </c>
      <c r="B76" s="79">
        <v>4529</v>
      </c>
      <c r="C76" s="53" t="s">
        <v>886</v>
      </c>
      <c r="D76" s="393"/>
      <c r="E76" s="394"/>
      <c r="F76" s="249"/>
      <c r="G76" s="363"/>
      <c r="H76" s="80" t="s">
        <v>771</v>
      </c>
      <c r="I76" s="101"/>
      <c r="J76" s="101"/>
      <c r="K76" s="149" t="s">
        <v>1056</v>
      </c>
      <c r="L76" s="82" t="s">
        <v>849</v>
      </c>
      <c r="M76" s="66">
        <f>ROUND(M65*105/1000,0)</f>
        <v>380</v>
      </c>
      <c r="N76" s="249"/>
    </row>
    <row r="77" spans="1:14" s="63" customFormat="1" ht="31.5" customHeight="1" x14ac:dyDescent="0.15">
      <c r="A77" s="79" t="s">
        <v>482</v>
      </c>
      <c r="B77" s="79">
        <v>4530</v>
      </c>
      <c r="C77" s="53" t="s">
        <v>880</v>
      </c>
      <c r="D77" s="393"/>
      <c r="E77" s="394"/>
      <c r="F77" s="249"/>
      <c r="G77" s="364"/>
      <c r="H77" s="80" t="s">
        <v>772</v>
      </c>
      <c r="I77" s="101"/>
      <c r="J77" s="101"/>
      <c r="K77" s="149" t="s">
        <v>1057</v>
      </c>
      <c r="L77" s="82" t="s">
        <v>849</v>
      </c>
      <c r="M77" s="66">
        <f>ROUND(M65*89/1000,0)</f>
        <v>322</v>
      </c>
      <c r="N77" s="249"/>
    </row>
    <row r="78" spans="1:14" ht="31.5" customHeight="1" x14ac:dyDescent="0.15">
      <c r="A78" s="79" t="s">
        <v>482</v>
      </c>
      <c r="B78" s="79">
        <v>8413</v>
      </c>
      <c r="C78" s="83" t="s">
        <v>633</v>
      </c>
      <c r="D78" s="393"/>
      <c r="E78" s="394"/>
      <c r="F78" s="249"/>
      <c r="G78" s="95"/>
      <c r="H78" s="100" t="s">
        <v>471</v>
      </c>
      <c r="I78" s="101"/>
      <c r="J78" s="101"/>
      <c r="K78" s="149" t="s">
        <v>337</v>
      </c>
      <c r="L78" s="67">
        <f>ROUND(-$L65*1/100,0)</f>
        <v>-36</v>
      </c>
      <c r="M78" s="67">
        <f>ROUND(-$L65*1/100,0)</f>
        <v>-36</v>
      </c>
      <c r="N78" s="249"/>
    </row>
    <row r="79" spans="1:14" ht="31.5" customHeight="1" x14ac:dyDescent="0.15">
      <c r="A79" s="79" t="s">
        <v>482</v>
      </c>
      <c r="B79" s="79">
        <v>9413</v>
      </c>
      <c r="C79" s="53" t="s">
        <v>634</v>
      </c>
      <c r="D79" s="393"/>
      <c r="E79" s="394"/>
      <c r="F79" s="249"/>
      <c r="G79" s="95"/>
      <c r="H79" s="102" t="s">
        <v>339</v>
      </c>
      <c r="I79" s="103"/>
      <c r="J79" s="103"/>
      <c r="K79" s="92" t="s">
        <v>337</v>
      </c>
      <c r="L79" s="67">
        <f>ROUND(-$L65*1/100,0)</f>
        <v>-36</v>
      </c>
      <c r="M79" s="67">
        <f>ROUND(-$L65*1/100,0)</f>
        <v>-36</v>
      </c>
      <c r="N79" s="249"/>
    </row>
    <row r="80" spans="1:14" ht="31.5" customHeight="1" x14ac:dyDescent="0.15">
      <c r="A80" s="79" t="s">
        <v>482</v>
      </c>
      <c r="B80" s="79" t="s">
        <v>363</v>
      </c>
      <c r="C80" s="53" t="s">
        <v>635</v>
      </c>
      <c r="D80" s="393"/>
      <c r="E80" s="394"/>
      <c r="F80" s="249"/>
      <c r="G80" s="366" t="s">
        <v>459</v>
      </c>
      <c r="H80" s="383"/>
      <c r="I80" s="383"/>
      <c r="J80" s="383"/>
      <c r="K80" s="365"/>
      <c r="L80" s="66">
        <v>2869</v>
      </c>
      <c r="M80" s="66">
        <v>2869</v>
      </c>
      <c r="N80" s="249"/>
    </row>
    <row r="81" spans="1:14" ht="31.5" customHeight="1" x14ac:dyDescent="0.15">
      <c r="A81" s="79" t="s">
        <v>482</v>
      </c>
      <c r="B81" s="79" t="s">
        <v>364</v>
      </c>
      <c r="C81" s="53" t="s">
        <v>1081</v>
      </c>
      <c r="D81" s="393"/>
      <c r="E81" s="394"/>
      <c r="F81" s="249"/>
      <c r="G81" s="362" t="s">
        <v>835</v>
      </c>
      <c r="H81" s="80" t="s">
        <v>769</v>
      </c>
      <c r="I81" s="101"/>
      <c r="J81" s="101"/>
      <c r="K81" s="149" t="s">
        <v>1061</v>
      </c>
      <c r="L81" s="66">
        <f>ROUND($L80*92/1000,0)</f>
        <v>264</v>
      </c>
      <c r="M81" s="66">
        <f>ROUND(M80*111/1000,0)</f>
        <v>318</v>
      </c>
      <c r="N81" s="249"/>
    </row>
    <row r="82" spans="1:14" s="63" customFormat="1" ht="31.5" customHeight="1" x14ac:dyDescent="0.15">
      <c r="A82" s="79" t="s">
        <v>482</v>
      </c>
      <c r="B82" s="79">
        <v>4052</v>
      </c>
      <c r="C82" s="53" t="s">
        <v>888</v>
      </c>
      <c r="D82" s="393"/>
      <c r="E82" s="394"/>
      <c r="F82" s="249"/>
      <c r="G82" s="363"/>
      <c r="H82" s="80" t="s">
        <v>780</v>
      </c>
      <c r="I82" s="101"/>
      <c r="J82" s="101"/>
      <c r="K82" s="149" t="s">
        <v>1050</v>
      </c>
      <c r="L82" s="82" t="s">
        <v>849</v>
      </c>
      <c r="M82" s="66">
        <f>ROUND(M80*120/1000,0)</f>
        <v>344</v>
      </c>
      <c r="N82" s="249"/>
    </row>
    <row r="83" spans="1:14" ht="31.5" customHeight="1" x14ac:dyDescent="0.15">
      <c r="A83" s="79" t="s">
        <v>482</v>
      </c>
      <c r="B83" s="79" t="s">
        <v>365</v>
      </c>
      <c r="C83" s="53" t="s">
        <v>889</v>
      </c>
      <c r="D83" s="393"/>
      <c r="E83" s="394"/>
      <c r="F83" s="249"/>
      <c r="G83" s="363"/>
      <c r="H83" s="80" t="s">
        <v>770</v>
      </c>
      <c r="I83" s="101"/>
      <c r="J83" s="101"/>
      <c r="K83" s="149" t="s">
        <v>1062</v>
      </c>
      <c r="L83" s="66">
        <f>ROUND($L80*90/1000,0)</f>
        <v>258</v>
      </c>
      <c r="M83" s="66">
        <f>ROUND(M80*109/1000,0)</f>
        <v>313</v>
      </c>
      <c r="N83" s="249"/>
    </row>
    <row r="84" spans="1:14" s="63" customFormat="1" ht="31.5" customHeight="1" x14ac:dyDescent="0.15">
      <c r="A84" s="79" t="s">
        <v>482</v>
      </c>
      <c r="B84" s="79">
        <v>4053</v>
      </c>
      <c r="C84" s="53" t="s">
        <v>890</v>
      </c>
      <c r="D84" s="393"/>
      <c r="E84" s="394"/>
      <c r="F84" s="249"/>
      <c r="G84" s="363"/>
      <c r="H84" s="80" t="s">
        <v>848</v>
      </c>
      <c r="I84" s="101"/>
      <c r="J84" s="101"/>
      <c r="K84" s="149" t="s">
        <v>1051</v>
      </c>
      <c r="L84" s="82" t="s">
        <v>849</v>
      </c>
      <c r="M84" s="66">
        <f>ROUND(M80*118/1000,0)</f>
        <v>339</v>
      </c>
      <c r="N84" s="249"/>
    </row>
    <row r="85" spans="1:14" ht="31.5" customHeight="1" x14ac:dyDescent="0.15">
      <c r="A85" s="79" t="s">
        <v>482</v>
      </c>
      <c r="B85" s="79" t="s">
        <v>366</v>
      </c>
      <c r="C85" s="53" t="s">
        <v>1082</v>
      </c>
      <c r="D85" s="393"/>
      <c r="E85" s="394"/>
      <c r="F85" s="249"/>
      <c r="G85" s="363"/>
      <c r="H85" s="80" t="s">
        <v>771</v>
      </c>
      <c r="I85" s="101"/>
      <c r="J85" s="101"/>
      <c r="K85" s="149" t="s">
        <v>1063</v>
      </c>
      <c r="L85" s="66">
        <f>ROUND($L80*80/1000,0)</f>
        <v>230</v>
      </c>
      <c r="M85" s="66">
        <f>ROUND(M80*99/1000,0)</f>
        <v>284</v>
      </c>
      <c r="N85" s="249"/>
    </row>
    <row r="86" spans="1:14" ht="31.5" customHeight="1" x14ac:dyDescent="0.15">
      <c r="A86" s="79" t="s">
        <v>482</v>
      </c>
      <c r="B86" s="79">
        <v>7100</v>
      </c>
      <c r="C86" s="53" t="s">
        <v>1083</v>
      </c>
      <c r="D86" s="393"/>
      <c r="E86" s="394"/>
      <c r="F86" s="249"/>
      <c r="G86" s="364"/>
      <c r="H86" s="80" t="s">
        <v>772</v>
      </c>
      <c r="I86" s="101"/>
      <c r="J86" s="101"/>
      <c r="K86" s="149" t="s">
        <v>1064</v>
      </c>
      <c r="L86" s="66">
        <f>ROUND($L80*64/1000,0)</f>
        <v>184</v>
      </c>
      <c r="M86" s="66">
        <f>ROUND(M80*83/1000,0)</f>
        <v>238</v>
      </c>
      <c r="N86" s="249"/>
    </row>
    <row r="87" spans="1:14" s="63" customFormat="1" ht="31.5" customHeight="1" x14ac:dyDescent="0.15">
      <c r="A87" s="79" t="s">
        <v>482</v>
      </c>
      <c r="B87" s="79">
        <v>4531</v>
      </c>
      <c r="C87" s="53" t="s">
        <v>896</v>
      </c>
      <c r="D87" s="393"/>
      <c r="E87" s="394"/>
      <c r="F87" s="249"/>
      <c r="G87" s="362" t="s">
        <v>836</v>
      </c>
      <c r="H87" s="80" t="s">
        <v>769</v>
      </c>
      <c r="I87" s="101"/>
      <c r="J87" s="101"/>
      <c r="K87" s="149" t="s">
        <v>1052</v>
      </c>
      <c r="L87" s="82" t="s">
        <v>849</v>
      </c>
      <c r="M87" s="66">
        <f>ROUND(M80*117/1000,0)</f>
        <v>336</v>
      </c>
      <c r="N87" s="249"/>
    </row>
    <row r="88" spans="1:14" s="63" customFormat="1" ht="31.5" customHeight="1" x14ac:dyDescent="0.15">
      <c r="A88" s="79" t="s">
        <v>482</v>
      </c>
      <c r="B88" s="79">
        <v>4532</v>
      </c>
      <c r="C88" s="53" t="s">
        <v>891</v>
      </c>
      <c r="D88" s="393"/>
      <c r="E88" s="394"/>
      <c r="F88" s="249"/>
      <c r="G88" s="363"/>
      <c r="H88" s="80" t="s">
        <v>780</v>
      </c>
      <c r="I88" s="101"/>
      <c r="J88" s="101"/>
      <c r="K88" s="149" t="s">
        <v>1053</v>
      </c>
      <c r="L88" s="82" t="s">
        <v>849</v>
      </c>
      <c r="M88" s="66">
        <f>ROUND(M80*127/1000,0)</f>
        <v>364</v>
      </c>
      <c r="N88" s="249"/>
    </row>
    <row r="89" spans="1:14" s="63" customFormat="1" ht="31.5" customHeight="1" x14ac:dyDescent="0.15">
      <c r="A89" s="79" t="s">
        <v>482</v>
      </c>
      <c r="B89" s="79">
        <v>4533</v>
      </c>
      <c r="C89" s="53" t="s">
        <v>892</v>
      </c>
      <c r="D89" s="393"/>
      <c r="E89" s="394"/>
      <c r="F89" s="249"/>
      <c r="G89" s="363"/>
      <c r="H89" s="80" t="s">
        <v>770</v>
      </c>
      <c r="I89" s="101"/>
      <c r="J89" s="101"/>
      <c r="K89" s="149" t="s">
        <v>1054</v>
      </c>
      <c r="L89" s="82" t="s">
        <v>849</v>
      </c>
      <c r="M89" s="66">
        <f>ROUND(M80*115/1000,0)</f>
        <v>330</v>
      </c>
      <c r="N89" s="249"/>
    </row>
    <row r="90" spans="1:14" s="63" customFormat="1" ht="31.5" customHeight="1" x14ac:dyDescent="0.15">
      <c r="A90" s="79" t="s">
        <v>482</v>
      </c>
      <c r="B90" s="79">
        <v>4534</v>
      </c>
      <c r="C90" s="53" t="s">
        <v>893</v>
      </c>
      <c r="D90" s="393"/>
      <c r="E90" s="394"/>
      <c r="F90" s="249"/>
      <c r="G90" s="363"/>
      <c r="H90" s="80" t="s">
        <v>848</v>
      </c>
      <c r="I90" s="101"/>
      <c r="J90" s="101"/>
      <c r="K90" s="149" t="s">
        <v>1055</v>
      </c>
      <c r="L90" s="82" t="s">
        <v>849</v>
      </c>
      <c r="M90" s="66">
        <f>ROUND(M80*125/1000,0)</f>
        <v>359</v>
      </c>
      <c r="N90" s="249"/>
    </row>
    <row r="91" spans="1:14" s="63" customFormat="1" ht="31.5" customHeight="1" x14ac:dyDescent="0.15">
      <c r="A91" s="79" t="s">
        <v>482</v>
      </c>
      <c r="B91" s="79">
        <v>4535</v>
      </c>
      <c r="C91" s="53" t="s">
        <v>894</v>
      </c>
      <c r="D91" s="393"/>
      <c r="E91" s="394"/>
      <c r="F91" s="249"/>
      <c r="G91" s="363"/>
      <c r="H91" s="80" t="s">
        <v>771</v>
      </c>
      <c r="I91" s="101"/>
      <c r="J91" s="101"/>
      <c r="K91" s="149" t="s">
        <v>1056</v>
      </c>
      <c r="L91" s="82" t="s">
        <v>849</v>
      </c>
      <c r="M91" s="66">
        <f>ROUND(M80*105/1000,0)</f>
        <v>301</v>
      </c>
      <c r="N91" s="249"/>
    </row>
    <row r="92" spans="1:14" s="63" customFormat="1" ht="31.5" customHeight="1" x14ac:dyDescent="0.15">
      <c r="A92" s="79" t="s">
        <v>482</v>
      </c>
      <c r="B92" s="79">
        <v>4536</v>
      </c>
      <c r="C92" s="53" t="s">
        <v>895</v>
      </c>
      <c r="D92" s="393"/>
      <c r="E92" s="394"/>
      <c r="F92" s="249"/>
      <c r="G92" s="364"/>
      <c r="H92" s="80" t="s">
        <v>772</v>
      </c>
      <c r="I92" s="101"/>
      <c r="J92" s="101"/>
      <c r="K92" s="149" t="s">
        <v>1057</v>
      </c>
      <c r="L92" s="82" t="s">
        <v>849</v>
      </c>
      <c r="M92" s="66">
        <f>ROUND(M80*89/1000,0)</f>
        <v>255</v>
      </c>
      <c r="N92" s="249"/>
    </row>
    <row r="93" spans="1:14" ht="31.5" customHeight="1" x14ac:dyDescent="0.15">
      <c r="A93" s="79" t="s">
        <v>482</v>
      </c>
      <c r="B93" s="79">
        <v>8513</v>
      </c>
      <c r="C93" s="53" t="s">
        <v>636</v>
      </c>
      <c r="D93" s="393"/>
      <c r="E93" s="394"/>
      <c r="F93" s="249"/>
      <c r="G93" s="95"/>
      <c r="H93" s="100" t="s">
        <v>471</v>
      </c>
      <c r="I93" s="101"/>
      <c r="J93" s="101"/>
      <c r="K93" s="149" t="s">
        <v>337</v>
      </c>
      <c r="L93" s="67">
        <f>ROUND(-$L80*1/100,0)</f>
        <v>-29</v>
      </c>
      <c r="M93" s="67">
        <f>ROUND(-$L80*1/100,0)</f>
        <v>-29</v>
      </c>
      <c r="N93" s="249"/>
    </row>
    <row r="94" spans="1:14" ht="31.5" customHeight="1" x14ac:dyDescent="0.15">
      <c r="A94" s="79" t="s">
        <v>482</v>
      </c>
      <c r="B94" s="79">
        <v>9513</v>
      </c>
      <c r="C94" s="53" t="s">
        <v>637</v>
      </c>
      <c r="D94" s="395"/>
      <c r="E94" s="396"/>
      <c r="F94" s="250"/>
      <c r="G94" s="88"/>
      <c r="H94" s="100" t="s">
        <v>339</v>
      </c>
      <c r="I94" s="101"/>
      <c r="J94" s="101"/>
      <c r="K94" s="149" t="s">
        <v>337</v>
      </c>
      <c r="L94" s="67">
        <f>ROUND(-$L80*1/100,0)</f>
        <v>-29</v>
      </c>
      <c r="M94" s="67">
        <f>ROUND(-$L80*1/100,0)</f>
        <v>-29</v>
      </c>
      <c r="N94" s="250"/>
    </row>
    <row r="95" spans="1:14" ht="31.5" customHeight="1" x14ac:dyDescent="0.15">
      <c r="A95" s="79" t="s">
        <v>482</v>
      </c>
      <c r="B95" s="79" t="s">
        <v>367</v>
      </c>
      <c r="C95" s="53" t="s">
        <v>638</v>
      </c>
      <c r="D95" s="391" t="s">
        <v>877</v>
      </c>
      <c r="E95" s="392"/>
      <c r="F95" s="382" t="s">
        <v>747</v>
      </c>
      <c r="G95" s="366" t="s">
        <v>291</v>
      </c>
      <c r="H95" s="383"/>
      <c r="I95" s="383"/>
      <c r="J95" s="383"/>
      <c r="K95" s="365"/>
      <c r="L95" s="66">
        <v>119</v>
      </c>
      <c r="M95" s="66">
        <v>119</v>
      </c>
      <c r="N95" s="248" t="s">
        <v>10</v>
      </c>
    </row>
    <row r="96" spans="1:14" ht="31.5" customHeight="1" x14ac:dyDescent="0.15">
      <c r="A96" s="79" t="s">
        <v>482</v>
      </c>
      <c r="B96" s="79" t="s">
        <v>368</v>
      </c>
      <c r="C96" s="53" t="s">
        <v>1084</v>
      </c>
      <c r="D96" s="393"/>
      <c r="E96" s="394"/>
      <c r="F96" s="382"/>
      <c r="G96" s="362" t="s">
        <v>835</v>
      </c>
      <c r="H96" s="80" t="s">
        <v>769</v>
      </c>
      <c r="I96" s="101"/>
      <c r="J96" s="101"/>
      <c r="K96" s="149" t="s">
        <v>1061</v>
      </c>
      <c r="L96" s="66">
        <f>ROUND($L95*92/1000,0)</f>
        <v>11</v>
      </c>
      <c r="M96" s="66">
        <f>ROUND(M95*111/1000,0)</f>
        <v>13</v>
      </c>
      <c r="N96" s="249"/>
    </row>
    <row r="97" spans="1:14" s="63" customFormat="1" ht="31.5" customHeight="1" x14ac:dyDescent="0.15">
      <c r="A97" s="79" t="s">
        <v>482</v>
      </c>
      <c r="B97" s="79">
        <v>4062</v>
      </c>
      <c r="C97" s="53" t="s">
        <v>897</v>
      </c>
      <c r="D97" s="393"/>
      <c r="E97" s="394"/>
      <c r="F97" s="382"/>
      <c r="G97" s="363"/>
      <c r="H97" s="80" t="s">
        <v>780</v>
      </c>
      <c r="I97" s="101"/>
      <c r="J97" s="101"/>
      <c r="K97" s="149" t="s">
        <v>1050</v>
      </c>
      <c r="L97" s="82" t="s">
        <v>849</v>
      </c>
      <c r="M97" s="66">
        <f>ROUND(M95*120/1000,0)</f>
        <v>14</v>
      </c>
      <c r="N97" s="249"/>
    </row>
    <row r="98" spans="1:14" ht="31.5" customHeight="1" x14ac:dyDescent="0.15">
      <c r="A98" s="79" t="s">
        <v>482</v>
      </c>
      <c r="B98" s="79" t="s">
        <v>369</v>
      </c>
      <c r="C98" s="53" t="s">
        <v>1085</v>
      </c>
      <c r="D98" s="393"/>
      <c r="E98" s="394"/>
      <c r="F98" s="382"/>
      <c r="G98" s="363"/>
      <c r="H98" s="80" t="s">
        <v>770</v>
      </c>
      <c r="I98" s="101"/>
      <c r="J98" s="101"/>
      <c r="K98" s="149" t="s">
        <v>1062</v>
      </c>
      <c r="L98" s="66">
        <f>ROUND($L95*90/1000,0)</f>
        <v>11</v>
      </c>
      <c r="M98" s="66">
        <f>ROUND(M95*109/1000,0)</f>
        <v>13</v>
      </c>
      <c r="N98" s="249"/>
    </row>
    <row r="99" spans="1:14" s="63" customFormat="1" ht="31.5" customHeight="1" x14ac:dyDescent="0.15">
      <c r="A99" s="79" t="s">
        <v>482</v>
      </c>
      <c r="B99" s="79">
        <v>4063</v>
      </c>
      <c r="C99" s="53" t="s">
        <v>898</v>
      </c>
      <c r="D99" s="393"/>
      <c r="E99" s="394"/>
      <c r="F99" s="382"/>
      <c r="G99" s="363"/>
      <c r="H99" s="80" t="s">
        <v>848</v>
      </c>
      <c r="I99" s="101"/>
      <c r="J99" s="101"/>
      <c r="K99" s="149" t="s">
        <v>1051</v>
      </c>
      <c r="L99" s="82" t="s">
        <v>849</v>
      </c>
      <c r="M99" s="66">
        <f>ROUND(M95*118/1000,0)</f>
        <v>14</v>
      </c>
      <c r="N99" s="249"/>
    </row>
    <row r="100" spans="1:14" ht="31.5" customHeight="1" x14ac:dyDescent="0.15">
      <c r="A100" s="79" t="s">
        <v>482</v>
      </c>
      <c r="B100" s="79" t="s">
        <v>370</v>
      </c>
      <c r="C100" s="53" t="s">
        <v>1086</v>
      </c>
      <c r="D100" s="393"/>
      <c r="E100" s="394"/>
      <c r="F100" s="382"/>
      <c r="G100" s="363"/>
      <c r="H100" s="80" t="s">
        <v>771</v>
      </c>
      <c r="I100" s="101"/>
      <c r="J100" s="101"/>
      <c r="K100" s="149" t="s">
        <v>1063</v>
      </c>
      <c r="L100" s="66">
        <f>ROUND($L95*80/1000,0)</f>
        <v>10</v>
      </c>
      <c r="M100" s="66">
        <f>ROUND(M95*99/1000,0)</f>
        <v>12</v>
      </c>
      <c r="N100" s="249"/>
    </row>
    <row r="101" spans="1:14" ht="31.5" customHeight="1" x14ac:dyDescent="0.15">
      <c r="A101" s="79" t="s">
        <v>482</v>
      </c>
      <c r="B101" s="79">
        <v>7120</v>
      </c>
      <c r="C101" s="53" t="s">
        <v>1087</v>
      </c>
      <c r="D101" s="393"/>
      <c r="E101" s="394"/>
      <c r="F101" s="382"/>
      <c r="G101" s="364"/>
      <c r="H101" s="80" t="s">
        <v>772</v>
      </c>
      <c r="I101" s="101"/>
      <c r="J101" s="101"/>
      <c r="K101" s="149" t="s">
        <v>1064</v>
      </c>
      <c r="L101" s="66">
        <f>ROUND($L95*64/1000,0)</f>
        <v>8</v>
      </c>
      <c r="M101" s="66">
        <f>ROUND(M95*83/1000,0)</f>
        <v>10</v>
      </c>
      <c r="N101" s="249"/>
    </row>
    <row r="102" spans="1:14" ht="31.5" customHeight="1" x14ac:dyDescent="0.15">
      <c r="A102" s="79" t="s">
        <v>482</v>
      </c>
      <c r="B102" s="79">
        <v>4537</v>
      </c>
      <c r="C102" s="53" t="s">
        <v>899</v>
      </c>
      <c r="D102" s="393"/>
      <c r="E102" s="394"/>
      <c r="F102" s="382"/>
      <c r="G102" s="362" t="s">
        <v>836</v>
      </c>
      <c r="H102" s="80" t="s">
        <v>769</v>
      </c>
      <c r="I102" s="101"/>
      <c r="J102" s="101"/>
      <c r="K102" s="149" t="s">
        <v>1052</v>
      </c>
      <c r="L102" s="82" t="s">
        <v>849</v>
      </c>
      <c r="M102" s="66">
        <f>ROUND(M95*117/1000,0)</f>
        <v>14</v>
      </c>
      <c r="N102" s="249"/>
    </row>
    <row r="103" spans="1:14" ht="31.5" customHeight="1" x14ac:dyDescent="0.15">
      <c r="A103" s="79" t="s">
        <v>482</v>
      </c>
      <c r="B103" s="79">
        <v>4538</v>
      </c>
      <c r="C103" s="53" t="s">
        <v>900</v>
      </c>
      <c r="D103" s="393"/>
      <c r="E103" s="394"/>
      <c r="F103" s="382"/>
      <c r="G103" s="363"/>
      <c r="H103" s="80" t="s">
        <v>780</v>
      </c>
      <c r="I103" s="101"/>
      <c r="J103" s="101"/>
      <c r="K103" s="149" t="s">
        <v>1053</v>
      </c>
      <c r="L103" s="82" t="s">
        <v>849</v>
      </c>
      <c r="M103" s="66">
        <f>ROUND(M95*127/1000,0)</f>
        <v>15</v>
      </c>
      <c r="N103" s="249"/>
    </row>
    <row r="104" spans="1:14" ht="31.5" customHeight="1" x14ac:dyDescent="0.15">
      <c r="A104" s="79" t="s">
        <v>482</v>
      </c>
      <c r="B104" s="79">
        <v>4539</v>
      </c>
      <c r="C104" s="53" t="s">
        <v>901</v>
      </c>
      <c r="D104" s="393"/>
      <c r="E104" s="394"/>
      <c r="F104" s="382"/>
      <c r="G104" s="363"/>
      <c r="H104" s="80" t="s">
        <v>770</v>
      </c>
      <c r="I104" s="101"/>
      <c r="J104" s="101"/>
      <c r="K104" s="149" t="s">
        <v>1054</v>
      </c>
      <c r="L104" s="82" t="s">
        <v>849</v>
      </c>
      <c r="M104" s="66">
        <f>ROUND(M95*115/1000,0)</f>
        <v>14</v>
      </c>
      <c r="N104" s="249"/>
    </row>
    <row r="105" spans="1:14" ht="31.5" customHeight="1" x14ac:dyDescent="0.15">
      <c r="A105" s="79" t="s">
        <v>482</v>
      </c>
      <c r="B105" s="79">
        <v>4540</v>
      </c>
      <c r="C105" s="53" t="s">
        <v>902</v>
      </c>
      <c r="D105" s="393"/>
      <c r="E105" s="394"/>
      <c r="F105" s="382"/>
      <c r="G105" s="363"/>
      <c r="H105" s="80" t="s">
        <v>848</v>
      </c>
      <c r="I105" s="101"/>
      <c r="J105" s="101"/>
      <c r="K105" s="149" t="s">
        <v>1055</v>
      </c>
      <c r="L105" s="82" t="s">
        <v>849</v>
      </c>
      <c r="M105" s="66">
        <f>ROUND(M95*125/1000,0)</f>
        <v>15</v>
      </c>
      <c r="N105" s="249"/>
    </row>
    <row r="106" spans="1:14" ht="31.5" customHeight="1" x14ac:dyDescent="0.15">
      <c r="A106" s="79" t="s">
        <v>482</v>
      </c>
      <c r="B106" s="79">
        <v>4541</v>
      </c>
      <c r="C106" s="53" t="s">
        <v>903</v>
      </c>
      <c r="D106" s="393"/>
      <c r="E106" s="394"/>
      <c r="F106" s="382"/>
      <c r="G106" s="363"/>
      <c r="H106" s="80" t="s">
        <v>771</v>
      </c>
      <c r="I106" s="101"/>
      <c r="J106" s="101"/>
      <c r="K106" s="149" t="s">
        <v>1056</v>
      </c>
      <c r="L106" s="82" t="s">
        <v>849</v>
      </c>
      <c r="M106" s="66">
        <f>ROUND(M95*105/1000,0)</f>
        <v>12</v>
      </c>
      <c r="N106" s="249"/>
    </row>
    <row r="107" spans="1:14" ht="31.5" customHeight="1" x14ac:dyDescent="0.15">
      <c r="A107" s="79" t="s">
        <v>482</v>
      </c>
      <c r="B107" s="79">
        <v>4542</v>
      </c>
      <c r="C107" s="53" t="s">
        <v>904</v>
      </c>
      <c r="D107" s="393"/>
      <c r="E107" s="394"/>
      <c r="F107" s="382"/>
      <c r="G107" s="364"/>
      <c r="H107" s="80" t="s">
        <v>772</v>
      </c>
      <c r="I107" s="101"/>
      <c r="J107" s="101"/>
      <c r="K107" s="149" t="s">
        <v>1057</v>
      </c>
      <c r="L107" s="82" t="s">
        <v>849</v>
      </c>
      <c r="M107" s="66">
        <f>ROUND(M95*89/1000,0)</f>
        <v>11</v>
      </c>
      <c r="N107" s="249"/>
    </row>
    <row r="108" spans="1:14" ht="31.5" customHeight="1" x14ac:dyDescent="0.15">
      <c r="A108" s="79" t="s">
        <v>482</v>
      </c>
      <c r="B108" s="79">
        <v>8414</v>
      </c>
      <c r="C108" s="83" t="s">
        <v>639</v>
      </c>
      <c r="D108" s="393"/>
      <c r="E108" s="394"/>
      <c r="F108" s="382"/>
      <c r="G108" s="97"/>
      <c r="H108" s="100" t="s">
        <v>471</v>
      </c>
      <c r="I108" s="101"/>
      <c r="J108" s="101"/>
      <c r="K108" s="149" t="s">
        <v>337</v>
      </c>
      <c r="L108" s="67">
        <f>ROUND(-$L95*1/100,0)</f>
        <v>-1</v>
      </c>
      <c r="M108" s="67">
        <f>ROUND(-$L95*1/100,0)</f>
        <v>-1</v>
      </c>
      <c r="N108" s="249"/>
    </row>
    <row r="109" spans="1:14" ht="31.5" customHeight="1" x14ac:dyDescent="0.15">
      <c r="A109" s="79" t="s">
        <v>482</v>
      </c>
      <c r="B109" s="79">
        <v>9414</v>
      </c>
      <c r="C109" s="53" t="s">
        <v>640</v>
      </c>
      <c r="D109" s="393"/>
      <c r="E109" s="394"/>
      <c r="F109" s="382"/>
      <c r="G109" s="97"/>
      <c r="H109" s="100" t="s">
        <v>339</v>
      </c>
      <c r="I109" s="101"/>
      <c r="J109" s="101"/>
      <c r="K109" s="149" t="s">
        <v>337</v>
      </c>
      <c r="L109" s="67">
        <f>ROUND(-$L95*1/100,0)</f>
        <v>-1</v>
      </c>
      <c r="M109" s="67">
        <f>ROUND(-$L95*1/100,0)</f>
        <v>-1</v>
      </c>
      <c r="N109" s="249"/>
    </row>
    <row r="110" spans="1:14" ht="31.5" customHeight="1" x14ac:dyDescent="0.15">
      <c r="A110" s="79" t="s">
        <v>482</v>
      </c>
      <c r="B110" s="79">
        <v>2071</v>
      </c>
      <c r="C110" s="53" t="s">
        <v>641</v>
      </c>
      <c r="D110" s="393"/>
      <c r="E110" s="394"/>
      <c r="F110" s="382"/>
      <c r="G110" s="366" t="s">
        <v>460</v>
      </c>
      <c r="H110" s="383"/>
      <c r="I110" s="383"/>
      <c r="J110" s="383"/>
      <c r="K110" s="365"/>
      <c r="L110" s="66">
        <v>94</v>
      </c>
      <c r="M110" s="66">
        <v>94</v>
      </c>
      <c r="N110" s="249"/>
    </row>
    <row r="111" spans="1:14" ht="31.5" customHeight="1" x14ac:dyDescent="0.15">
      <c r="A111" s="79" t="s">
        <v>482</v>
      </c>
      <c r="B111" s="79">
        <v>2072</v>
      </c>
      <c r="C111" s="53" t="s">
        <v>1088</v>
      </c>
      <c r="D111" s="393"/>
      <c r="E111" s="394"/>
      <c r="F111" s="382"/>
      <c r="G111" s="362" t="s">
        <v>835</v>
      </c>
      <c r="H111" s="80" t="s">
        <v>769</v>
      </c>
      <c r="I111" s="101"/>
      <c r="J111" s="101"/>
      <c r="K111" s="149" t="s">
        <v>1061</v>
      </c>
      <c r="L111" s="66">
        <f>ROUND($L110*92/1000,0)</f>
        <v>9</v>
      </c>
      <c r="M111" s="66">
        <f>ROUND(M110*111/1000,0)</f>
        <v>10</v>
      </c>
      <c r="N111" s="249"/>
    </row>
    <row r="112" spans="1:14" s="63" customFormat="1" ht="31.5" customHeight="1" x14ac:dyDescent="0.15">
      <c r="A112" s="79" t="s">
        <v>482</v>
      </c>
      <c r="B112" s="79">
        <v>4072</v>
      </c>
      <c r="C112" s="53" t="s">
        <v>905</v>
      </c>
      <c r="D112" s="393"/>
      <c r="E112" s="394"/>
      <c r="F112" s="382"/>
      <c r="G112" s="363"/>
      <c r="H112" s="80" t="s">
        <v>780</v>
      </c>
      <c r="I112" s="101"/>
      <c r="J112" s="101"/>
      <c r="K112" s="149" t="s">
        <v>1050</v>
      </c>
      <c r="L112" s="82" t="s">
        <v>849</v>
      </c>
      <c r="M112" s="66">
        <f>ROUND(M110*120/1000,0)</f>
        <v>11</v>
      </c>
      <c r="N112" s="249"/>
    </row>
    <row r="113" spans="1:14" ht="31.5" customHeight="1" x14ac:dyDescent="0.15">
      <c r="A113" s="79" t="s">
        <v>482</v>
      </c>
      <c r="B113" s="79">
        <v>2073</v>
      </c>
      <c r="C113" s="53" t="s">
        <v>1089</v>
      </c>
      <c r="D113" s="393"/>
      <c r="E113" s="394"/>
      <c r="F113" s="382"/>
      <c r="G113" s="363"/>
      <c r="H113" s="80" t="s">
        <v>770</v>
      </c>
      <c r="I113" s="101"/>
      <c r="J113" s="101"/>
      <c r="K113" s="149" t="s">
        <v>1062</v>
      </c>
      <c r="L113" s="66">
        <f>ROUND($L110*90/1000,0)</f>
        <v>8</v>
      </c>
      <c r="M113" s="66">
        <f>ROUND(M110*109/1000,0)</f>
        <v>10</v>
      </c>
      <c r="N113" s="249"/>
    </row>
    <row r="114" spans="1:14" s="63" customFormat="1" ht="31.5" customHeight="1" x14ac:dyDescent="0.15">
      <c r="A114" s="79" t="s">
        <v>482</v>
      </c>
      <c r="B114" s="79">
        <v>4073</v>
      </c>
      <c r="C114" s="53" t="s">
        <v>906</v>
      </c>
      <c r="D114" s="393"/>
      <c r="E114" s="394"/>
      <c r="F114" s="382"/>
      <c r="G114" s="363"/>
      <c r="H114" s="80" t="s">
        <v>848</v>
      </c>
      <c r="I114" s="101"/>
      <c r="J114" s="101"/>
      <c r="K114" s="149" t="s">
        <v>1051</v>
      </c>
      <c r="L114" s="82" t="s">
        <v>849</v>
      </c>
      <c r="M114" s="66">
        <f>ROUND(M110*118/1000,0)</f>
        <v>11</v>
      </c>
      <c r="N114" s="249"/>
    </row>
    <row r="115" spans="1:14" ht="31.5" customHeight="1" x14ac:dyDescent="0.15">
      <c r="A115" s="79" t="s">
        <v>482</v>
      </c>
      <c r="B115" s="79">
        <v>2074</v>
      </c>
      <c r="C115" s="53" t="s">
        <v>1090</v>
      </c>
      <c r="D115" s="393"/>
      <c r="E115" s="394"/>
      <c r="F115" s="382"/>
      <c r="G115" s="363"/>
      <c r="H115" s="80" t="s">
        <v>771</v>
      </c>
      <c r="I115" s="101"/>
      <c r="J115" s="101"/>
      <c r="K115" s="149" t="s">
        <v>1063</v>
      </c>
      <c r="L115" s="66">
        <f>ROUND($L110*80/1000,0)</f>
        <v>8</v>
      </c>
      <c r="M115" s="66">
        <f>ROUND(M110*99/1000,0)</f>
        <v>9</v>
      </c>
      <c r="N115" s="249"/>
    </row>
    <row r="116" spans="1:14" ht="31.5" customHeight="1" x14ac:dyDescent="0.15">
      <c r="A116" s="79" t="s">
        <v>482</v>
      </c>
      <c r="B116" s="79">
        <v>7140</v>
      </c>
      <c r="C116" s="53" t="s">
        <v>1091</v>
      </c>
      <c r="D116" s="393"/>
      <c r="E116" s="394"/>
      <c r="F116" s="382"/>
      <c r="G116" s="364"/>
      <c r="H116" s="80" t="s">
        <v>772</v>
      </c>
      <c r="I116" s="101"/>
      <c r="J116" s="101"/>
      <c r="K116" s="149" t="s">
        <v>1064</v>
      </c>
      <c r="L116" s="66">
        <f>ROUND($L110*64/1000,0)</f>
        <v>6</v>
      </c>
      <c r="M116" s="66">
        <f>ROUND(M110*83/1000,0)</f>
        <v>8</v>
      </c>
      <c r="N116" s="249"/>
    </row>
    <row r="117" spans="1:14" s="63" customFormat="1" ht="31.5" customHeight="1" x14ac:dyDescent="0.15">
      <c r="A117" s="79" t="s">
        <v>482</v>
      </c>
      <c r="B117" s="79">
        <v>4543</v>
      </c>
      <c r="C117" s="53" t="s">
        <v>911</v>
      </c>
      <c r="D117" s="393"/>
      <c r="E117" s="394"/>
      <c r="F117" s="382"/>
      <c r="G117" s="362" t="s">
        <v>836</v>
      </c>
      <c r="H117" s="80" t="s">
        <v>769</v>
      </c>
      <c r="I117" s="101"/>
      <c r="J117" s="101"/>
      <c r="K117" s="149" t="s">
        <v>1052</v>
      </c>
      <c r="L117" s="82" t="s">
        <v>849</v>
      </c>
      <c r="M117" s="66">
        <f>ROUND(M110*117/1000,0)</f>
        <v>11</v>
      </c>
      <c r="N117" s="249"/>
    </row>
    <row r="118" spans="1:14" s="63" customFormat="1" ht="31.5" customHeight="1" x14ac:dyDescent="0.15">
      <c r="A118" s="79" t="s">
        <v>482</v>
      </c>
      <c r="B118" s="79">
        <v>4544</v>
      </c>
      <c r="C118" s="53" t="s">
        <v>907</v>
      </c>
      <c r="D118" s="393"/>
      <c r="E118" s="394"/>
      <c r="F118" s="382"/>
      <c r="G118" s="363"/>
      <c r="H118" s="80" t="s">
        <v>780</v>
      </c>
      <c r="I118" s="101"/>
      <c r="J118" s="101"/>
      <c r="K118" s="149" t="s">
        <v>1053</v>
      </c>
      <c r="L118" s="82" t="s">
        <v>849</v>
      </c>
      <c r="M118" s="66">
        <f>ROUND(M110*127/1000,0)</f>
        <v>12</v>
      </c>
      <c r="N118" s="249"/>
    </row>
    <row r="119" spans="1:14" s="63" customFormat="1" ht="31.5" customHeight="1" x14ac:dyDescent="0.15">
      <c r="A119" s="79" t="s">
        <v>482</v>
      </c>
      <c r="B119" s="79">
        <v>4545</v>
      </c>
      <c r="C119" s="53" t="s">
        <v>912</v>
      </c>
      <c r="D119" s="393"/>
      <c r="E119" s="394"/>
      <c r="F119" s="382"/>
      <c r="G119" s="363"/>
      <c r="H119" s="80" t="s">
        <v>770</v>
      </c>
      <c r="I119" s="101"/>
      <c r="J119" s="101"/>
      <c r="K119" s="149" t="s">
        <v>1054</v>
      </c>
      <c r="L119" s="82" t="s">
        <v>849</v>
      </c>
      <c r="M119" s="66">
        <f>ROUND(M110*115/1000,0)</f>
        <v>11</v>
      </c>
      <c r="N119" s="249"/>
    </row>
    <row r="120" spans="1:14" s="63" customFormat="1" ht="31.5" customHeight="1" x14ac:dyDescent="0.15">
      <c r="A120" s="79" t="s">
        <v>482</v>
      </c>
      <c r="B120" s="79">
        <v>4546</v>
      </c>
      <c r="C120" s="53" t="s">
        <v>908</v>
      </c>
      <c r="D120" s="393"/>
      <c r="E120" s="394"/>
      <c r="F120" s="382"/>
      <c r="G120" s="363"/>
      <c r="H120" s="80" t="s">
        <v>848</v>
      </c>
      <c r="I120" s="101"/>
      <c r="J120" s="101"/>
      <c r="K120" s="149" t="s">
        <v>1055</v>
      </c>
      <c r="L120" s="82" t="s">
        <v>849</v>
      </c>
      <c r="M120" s="66">
        <f>ROUND(M110*125/1000,0)</f>
        <v>12</v>
      </c>
      <c r="N120" s="249"/>
    </row>
    <row r="121" spans="1:14" s="63" customFormat="1" ht="31.5" customHeight="1" x14ac:dyDescent="0.15">
      <c r="A121" s="79" t="s">
        <v>482</v>
      </c>
      <c r="B121" s="79">
        <v>4547</v>
      </c>
      <c r="C121" s="53" t="s">
        <v>909</v>
      </c>
      <c r="D121" s="393"/>
      <c r="E121" s="394"/>
      <c r="F121" s="382"/>
      <c r="G121" s="363"/>
      <c r="H121" s="80" t="s">
        <v>771</v>
      </c>
      <c r="I121" s="101"/>
      <c r="J121" s="101"/>
      <c r="K121" s="149" t="s">
        <v>1056</v>
      </c>
      <c r="L121" s="82" t="s">
        <v>849</v>
      </c>
      <c r="M121" s="66">
        <f>ROUND(M110*105/1000,0)</f>
        <v>10</v>
      </c>
      <c r="N121" s="249"/>
    </row>
    <row r="122" spans="1:14" s="63" customFormat="1" ht="31.5" customHeight="1" x14ac:dyDescent="0.15">
      <c r="A122" s="79" t="s">
        <v>482</v>
      </c>
      <c r="B122" s="79">
        <v>4548</v>
      </c>
      <c r="C122" s="53" t="s">
        <v>910</v>
      </c>
      <c r="D122" s="393"/>
      <c r="E122" s="394"/>
      <c r="F122" s="382"/>
      <c r="G122" s="364"/>
      <c r="H122" s="80" t="s">
        <v>772</v>
      </c>
      <c r="I122" s="101"/>
      <c r="J122" s="101"/>
      <c r="K122" s="149" t="s">
        <v>1057</v>
      </c>
      <c r="L122" s="82" t="s">
        <v>849</v>
      </c>
      <c r="M122" s="66">
        <f>ROUND(M110*89/1000,0)</f>
        <v>8</v>
      </c>
      <c r="N122" s="249"/>
    </row>
    <row r="123" spans="1:14" ht="31.5" customHeight="1" x14ac:dyDescent="0.15">
      <c r="A123" s="79" t="s">
        <v>482</v>
      </c>
      <c r="B123" s="79">
        <v>8514</v>
      </c>
      <c r="C123" s="53" t="s">
        <v>642</v>
      </c>
      <c r="D123" s="393"/>
      <c r="E123" s="394"/>
      <c r="F123" s="382"/>
      <c r="G123" s="97"/>
      <c r="H123" s="100" t="s">
        <v>471</v>
      </c>
      <c r="I123" s="101"/>
      <c r="J123" s="101"/>
      <c r="K123" s="149" t="s">
        <v>337</v>
      </c>
      <c r="L123" s="67">
        <f>ROUND(-$L110*1/100,0)</f>
        <v>-1</v>
      </c>
      <c r="M123" s="67">
        <f>ROUND(-$L110*1/100,0)</f>
        <v>-1</v>
      </c>
      <c r="N123" s="249"/>
    </row>
    <row r="124" spans="1:14" ht="31.5" customHeight="1" x14ac:dyDescent="0.15">
      <c r="A124" s="79" t="s">
        <v>482</v>
      </c>
      <c r="B124" s="79">
        <v>9514</v>
      </c>
      <c r="C124" s="53" t="s">
        <v>643</v>
      </c>
      <c r="D124" s="395"/>
      <c r="E124" s="396"/>
      <c r="F124" s="382"/>
      <c r="G124" s="97"/>
      <c r="H124" s="100" t="s">
        <v>339</v>
      </c>
      <c r="I124" s="101"/>
      <c r="J124" s="101"/>
      <c r="K124" s="149" t="s">
        <v>337</v>
      </c>
      <c r="L124" s="67">
        <f>ROUND(-$L110*1/100,0)</f>
        <v>-1</v>
      </c>
      <c r="M124" s="67">
        <f>ROUND(-$L110*1/100,0)</f>
        <v>-1</v>
      </c>
      <c r="N124" s="250"/>
    </row>
    <row r="125" spans="1:14" ht="31.5" customHeight="1" x14ac:dyDescent="0.15">
      <c r="A125" s="79" t="s">
        <v>482</v>
      </c>
      <c r="B125" s="79">
        <v>5712</v>
      </c>
      <c r="C125" s="53" t="s">
        <v>334</v>
      </c>
      <c r="D125" s="377" t="s">
        <v>878</v>
      </c>
      <c r="E125" s="247"/>
      <c r="F125" s="413"/>
      <c r="G125" s="99"/>
      <c r="H125" s="56"/>
      <c r="I125" s="56"/>
      <c r="J125" s="56"/>
      <c r="K125" s="149" t="s">
        <v>335</v>
      </c>
      <c r="L125" s="67">
        <v>-47</v>
      </c>
      <c r="M125" s="67">
        <v>-47</v>
      </c>
      <c r="N125" s="128" t="s">
        <v>336</v>
      </c>
    </row>
    <row r="126" spans="1:14" ht="31.5" customHeight="1" x14ac:dyDescent="0.15">
      <c r="A126" s="79" t="s">
        <v>482</v>
      </c>
      <c r="B126" s="79" t="s">
        <v>371</v>
      </c>
      <c r="C126" s="53" t="s">
        <v>108</v>
      </c>
      <c r="D126" s="252" t="s">
        <v>461</v>
      </c>
      <c r="E126" s="246"/>
      <c r="F126" s="412"/>
      <c r="G126" s="102"/>
      <c r="H126" s="56"/>
      <c r="I126" s="56"/>
      <c r="J126" s="56"/>
      <c r="K126" s="149" t="s">
        <v>474</v>
      </c>
      <c r="L126" s="66">
        <v>100</v>
      </c>
      <c r="M126" s="66">
        <v>100</v>
      </c>
      <c r="N126" s="248" t="s">
        <v>9</v>
      </c>
    </row>
    <row r="127" spans="1:14" ht="31.5" customHeight="1" x14ac:dyDescent="0.15">
      <c r="A127" s="79" t="s">
        <v>482</v>
      </c>
      <c r="B127" s="79" t="s">
        <v>372</v>
      </c>
      <c r="C127" s="53" t="s">
        <v>105</v>
      </c>
      <c r="D127" s="252" t="s">
        <v>208</v>
      </c>
      <c r="E127" s="246"/>
      <c r="F127" s="412"/>
      <c r="G127" s="102"/>
      <c r="H127" s="56"/>
      <c r="I127" s="56"/>
      <c r="J127" s="56"/>
      <c r="K127" s="149" t="s">
        <v>475</v>
      </c>
      <c r="L127" s="66">
        <v>240</v>
      </c>
      <c r="M127" s="66">
        <v>240</v>
      </c>
      <c r="N127" s="249"/>
    </row>
    <row r="128" spans="1:14" s="47" customFormat="1" ht="31.5" customHeight="1" x14ac:dyDescent="0.15">
      <c r="A128" s="79" t="s">
        <v>482</v>
      </c>
      <c r="B128" s="79" t="s">
        <v>373</v>
      </c>
      <c r="C128" s="53" t="s">
        <v>204</v>
      </c>
      <c r="D128" s="252" t="s">
        <v>170</v>
      </c>
      <c r="E128" s="246"/>
      <c r="F128" s="412"/>
      <c r="G128" s="102"/>
      <c r="H128" s="56"/>
      <c r="I128" s="56"/>
      <c r="J128" s="56"/>
      <c r="K128" s="149" t="s">
        <v>476</v>
      </c>
      <c r="L128" s="66">
        <v>50</v>
      </c>
      <c r="M128" s="66">
        <v>50</v>
      </c>
      <c r="N128" s="249"/>
    </row>
    <row r="129" spans="1:14" ht="31.5" customHeight="1" x14ac:dyDescent="0.15">
      <c r="A129" s="79" t="s">
        <v>482</v>
      </c>
      <c r="B129" s="79" t="s">
        <v>374</v>
      </c>
      <c r="C129" s="53" t="s">
        <v>110</v>
      </c>
      <c r="D129" s="254" t="s">
        <v>207</v>
      </c>
      <c r="E129" s="406"/>
      <c r="F129" s="255"/>
      <c r="G129" s="102"/>
      <c r="H129" s="56"/>
      <c r="I129" s="56"/>
      <c r="J129" s="56"/>
      <c r="K129" s="149" t="s">
        <v>477</v>
      </c>
      <c r="L129" s="66">
        <v>200</v>
      </c>
      <c r="M129" s="66">
        <v>200</v>
      </c>
      <c r="N129" s="249"/>
    </row>
    <row r="130" spans="1:14" ht="31.5" customHeight="1" x14ac:dyDescent="0.15">
      <c r="A130" s="79" t="s">
        <v>482</v>
      </c>
      <c r="B130" s="79" t="s">
        <v>375</v>
      </c>
      <c r="C130" s="53" t="s">
        <v>175</v>
      </c>
      <c r="D130" s="237" t="s">
        <v>284</v>
      </c>
      <c r="E130" s="384" t="s">
        <v>178</v>
      </c>
      <c r="F130" s="386"/>
      <c r="G130" s="104"/>
      <c r="H130" s="56"/>
      <c r="I130" s="56"/>
      <c r="J130" s="56"/>
      <c r="K130" s="149" t="s">
        <v>478</v>
      </c>
      <c r="L130" s="66">
        <v>150</v>
      </c>
      <c r="M130" s="66">
        <v>150</v>
      </c>
      <c r="N130" s="249"/>
    </row>
    <row r="131" spans="1:14" s="47" customFormat="1" ht="31.5" customHeight="1" x14ac:dyDescent="0.15">
      <c r="A131" s="79" t="s">
        <v>482</v>
      </c>
      <c r="B131" s="79" t="s">
        <v>376</v>
      </c>
      <c r="C131" s="53" t="s">
        <v>176</v>
      </c>
      <c r="D131" s="238"/>
      <c r="E131" s="384" t="s">
        <v>197</v>
      </c>
      <c r="F131" s="386"/>
      <c r="G131" s="104"/>
      <c r="H131" s="56"/>
      <c r="I131" s="56"/>
      <c r="J131" s="56"/>
      <c r="K131" s="149" t="s">
        <v>479</v>
      </c>
      <c r="L131" s="66">
        <v>160</v>
      </c>
      <c r="M131" s="66">
        <v>160</v>
      </c>
      <c r="N131" s="249"/>
    </row>
    <row r="132" spans="1:14" ht="31.5" customHeight="1" x14ac:dyDescent="0.15">
      <c r="A132" s="79" t="s">
        <v>482</v>
      </c>
      <c r="B132" s="79">
        <v>7310</v>
      </c>
      <c r="C132" s="53" t="s">
        <v>333</v>
      </c>
      <c r="D132" s="254" t="s">
        <v>332</v>
      </c>
      <c r="E132" s="406"/>
      <c r="F132" s="255"/>
      <c r="G132" s="100"/>
      <c r="H132" s="56"/>
      <c r="I132" s="56"/>
      <c r="J132" s="56"/>
      <c r="K132" s="149" t="s">
        <v>480</v>
      </c>
      <c r="L132" s="66">
        <v>480</v>
      </c>
      <c r="M132" s="66">
        <v>480</v>
      </c>
      <c r="N132" s="249"/>
    </row>
    <row r="133" spans="1:14" ht="31.5" customHeight="1" x14ac:dyDescent="0.15">
      <c r="A133" s="79" t="s">
        <v>482</v>
      </c>
      <c r="B133" s="79" t="s">
        <v>377</v>
      </c>
      <c r="C133" s="53" t="s">
        <v>186</v>
      </c>
      <c r="D133" s="374" t="s">
        <v>462</v>
      </c>
      <c r="E133" s="358"/>
      <c r="F133" s="362" t="s">
        <v>198</v>
      </c>
      <c r="G133" s="99" t="s">
        <v>1046</v>
      </c>
      <c r="H133" s="101"/>
      <c r="I133" s="101"/>
      <c r="J133" s="101"/>
      <c r="K133" s="149" t="s">
        <v>182</v>
      </c>
      <c r="L133" s="66">
        <v>88</v>
      </c>
      <c r="M133" s="66">
        <v>88</v>
      </c>
      <c r="N133" s="249"/>
    </row>
    <row r="134" spans="1:14" ht="31.5" customHeight="1" x14ac:dyDescent="0.15">
      <c r="A134" s="79" t="s">
        <v>482</v>
      </c>
      <c r="B134" s="79" t="s">
        <v>378</v>
      </c>
      <c r="C134" s="53" t="s">
        <v>187</v>
      </c>
      <c r="D134" s="239"/>
      <c r="E134" s="359"/>
      <c r="F134" s="363"/>
      <c r="G134" s="99" t="s">
        <v>1047</v>
      </c>
      <c r="H134" s="101"/>
      <c r="I134" s="101"/>
      <c r="J134" s="101"/>
      <c r="K134" s="149" t="s">
        <v>183</v>
      </c>
      <c r="L134" s="66">
        <v>176</v>
      </c>
      <c r="M134" s="66">
        <v>176</v>
      </c>
      <c r="N134" s="249"/>
    </row>
    <row r="135" spans="1:14" ht="31.5" customHeight="1" x14ac:dyDescent="0.15">
      <c r="A135" s="79" t="s">
        <v>482</v>
      </c>
      <c r="B135" s="79" t="s">
        <v>379</v>
      </c>
      <c r="C135" s="53" t="s">
        <v>121</v>
      </c>
      <c r="D135" s="239"/>
      <c r="E135" s="359"/>
      <c r="F135" s="362" t="s">
        <v>181</v>
      </c>
      <c r="G135" s="99" t="s">
        <v>1046</v>
      </c>
      <c r="H135" s="101"/>
      <c r="I135" s="101"/>
      <c r="J135" s="101"/>
      <c r="K135" s="149" t="s">
        <v>45</v>
      </c>
      <c r="L135" s="66">
        <v>72</v>
      </c>
      <c r="M135" s="66">
        <v>72</v>
      </c>
      <c r="N135" s="249"/>
    </row>
    <row r="136" spans="1:14" ht="31.5" customHeight="1" x14ac:dyDescent="0.15">
      <c r="A136" s="79" t="s">
        <v>482</v>
      </c>
      <c r="B136" s="79" t="s">
        <v>380</v>
      </c>
      <c r="C136" s="53" t="s">
        <v>122</v>
      </c>
      <c r="D136" s="239"/>
      <c r="E136" s="359"/>
      <c r="F136" s="363"/>
      <c r="G136" s="99" t="s">
        <v>1047</v>
      </c>
      <c r="H136" s="101"/>
      <c r="I136" s="101"/>
      <c r="J136" s="101"/>
      <c r="K136" s="149" t="s">
        <v>46</v>
      </c>
      <c r="L136" s="66">
        <v>144</v>
      </c>
      <c r="M136" s="66">
        <v>144</v>
      </c>
      <c r="N136" s="249"/>
    </row>
    <row r="137" spans="1:14" ht="31.5" customHeight="1" x14ac:dyDescent="0.15">
      <c r="A137" s="79" t="s">
        <v>482</v>
      </c>
      <c r="B137" s="79" t="s">
        <v>381</v>
      </c>
      <c r="C137" s="53" t="s">
        <v>199</v>
      </c>
      <c r="D137" s="239"/>
      <c r="E137" s="359"/>
      <c r="F137" s="362" t="s">
        <v>205</v>
      </c>
      <c r="G137" s="99" t="s">
        <v>1046</v>
      </c>
      <c r="H137" s="101"/>
      <c r="I137" s="101"/>
      <c r="J137" s="101"/>
      <c r="K137" s="149" t="s">
        <v>49</v>
      </c>
      <c r="L137" s="66">
        <v>24</v>
      </c>
      <c r="M137" s="66">
        <v>24</v>
      </c>
      <c r="N137" s="249"/>
    </row>
    <row r="138" spans="1:14" ht="31.5" customHeight="1" x14ac:dyDescent="0.15">
      <c r="A138" s="79" t="s">
        <v>482</v>
      </c>
      <c r="B138" s="79" t="s">
        <v>382</v>
      </c>
      <c r="C138" s="53" t="s">
        <v>212</v>
      </c>
      <c r="D138" s="239"/>
      <c r="E138" s="359"/>
      <c r="F138" s="363"/>
      <c r="G138" s="99" t="s">
        <v>1047</v>
      </c>
      <c r="H138" s="101"/>
      <c r="I138" s="101"/>
      <c r="J138" s="101"/>
      <c r="K138" s="149" t="s">
        <v>47</v>
      </c>
      <c r="L138" s="66">
        <v>48</v>
      </c>
      <c r="M138" s="66">
        <v>48</v>
      </c>
      <c r="N138" s="249"/>
    </row>
    <row r="139" spans="1:14" ht="31.5" customHeight="1" x14ac:dyDescent="0.15">
      <c r="A139" s="79" t="s">
        <v>482</v>
      </c>
      <c r="B139" s="79" t="s">
        <v>383</v>
      </c>
      <c r="C139" s="53" t="s">
        <v>188</v>
      </c>
      <c r="D139" s="374" t="s">
        <v>463</v>
      </c>
      <c r="E139" s="225"/>
      <c r="F139" s="358"/>
      <c r="G139" s="99"/>
      <c r="H139" s="56"/>
      <c r="I139" s="56"/>
      <c r="J139" s="56"/>
      <c r="K139" s="149" t="s">
        <v>19</v>
      </c>
      <c r="L139" s="66">
        <v>100</v>
      </c>
      <c r="M139" s="66">
        <v>100</v>
      </c>
      <c r="N139" s="249"/>
    </row>
    <row r="140" spans="1:14" ht="31.5" customHeight="1" x14ac:dyDescent="0.15">
      <c r="A140" s="79" t="s">
        <v>482</v>
      </c>
      <c r="B140" s="79" t="s">
        <v>384</v>
      </c>
      <c r="C140" s="53" t="s">
        <v>287</v>
      </c>
      <c r="D140" s="239"/>
      <c r="E140" s="407"/>
      <c r="F140" s="359"/>
      <c r="G140" s="99"/>
      <c r="H140" s="56"/>
      <c r="I140" s="56"/>
      <c r="J140" s="56"/>
      <c r="K140" s="149" t="s">
        <v>18</v>
      </c>
      <c r="L140" s="66">
        <v>200</v>
      </c>
      <c r="M140" s="66">
        <v>200</v>
      </c>
      <c r="N140" s="250"/>
    </row>
    <row r="141" spans="1:14" ht="31.5" customHeight="1" x14ac:dyDescent="0.15">
      <c r="A141" s="79" t="s">
        <v>482</v>
      </c>
      <c r="B141" s="79" t="s">
        <v>385</v>
      </c>
      <c r="C141" s="80" t="s">
        <v>192</v>
      </c>
      <c r="D141" s="254" t="s">
        <v>453</v>
      </c>
      <c r="E141" s="406"/>
      <c r="F141" s="255"/>
      <c r="G141" s="100" t="s">
        <v>1048</v>
      </c>
      <c r="H141" s="56"/>
      <c r="I141" s="56"/>
      <c r="J141" s="56"/>
      <c r="K141" s="149" t="s">
        <v>342</v>
      </c>
      <c r="L141" s="66">
        <v>20</v>
      </c>
      <c r="M141" s="66">
        <v>20</v>
      </c>
      <c r="N141" s="248" t="s">
        <v>163</v>
      </c>
    </row>
    <row r="142" spans="1:14" s="47" customFormat="1" ht="31.5" customHeight="1" x14ac:dyDescent="0.15">
      <c r="A142" s="79" t="s">
        <v>482</v>
      </c>
      <c r="B142" s="79" t="s">
        <v>386</v>
      </c>
      <c r="C142" s="80" t="s">
        <v>193</v>
      </c>
      <c r="D142" s="256"/>
      <c r="E142" s="408"/>
      <c r="F142" s="257"/>
      <c r="G142" s="100" t="s">
        <v>1049</v>
      </c>
      <c r="H142" s="56"/>
      <c r="I142" s="56"/>
      <c r="J142" s="56"/>
      <c r="K142" s="149" t="s">
        <v>341</v>
      </c>
      <c r="L142" s="66">
        <v>5</v>
      </c>
      <c r="M142" s="66">
        <v>5</v>
      </c>
      <c r="N142" s="249"/>
    </row>
    <row r="143" spans="1:14" s="47" customFormat="1" ht="31.5" customHeight="1" x14ac:dyDescent="0.15">
      <c r="A143" s="79" t="s">
        <v>482</v>
      </c>
      <c r="B143" s="79" t="s">
        <v>387</v>
      </c>
      <c r="C143" s="53" t="s">
        <v>206</v>
      </c>
      <c r="D143" s="251" t="s">
        <v>464</v>
      </c>
      <c r="E143" s="251"/>
      <c r="F143" s="251"/>
      <c r="G143" s="100"/>
      <c r="H143" s="107"/>
      <c r="I143" s="56"/>
      <c r="J143" s="56"/>
      <c r="K143" s="149" t="s">
        <v>473</v>
      </c>
      <c r="L143" s="66">
        <v>40</v>
      </c>
      <c r="M143" s="66">
        <v>40</v>
      </c>
      <c r="N143" s="79" t="s">
        <v>202</v>
      </c>
    </row>
    <row r="144" spans="1:14" ht="31.5" customHeight="1" x14ac:dyDescent="0.15">
      <c r="A144" s="71" t="s">
        <v>1058</v>
      </c>
      <c r="B144" s="108"/>
      <c r="C144" s="109"/>
      <c r="D144" s="110"/>
      <c r="E144" s="110"/>
      <c r="F144" s="110"/>
      <c r="G144" s="110"/>
      <c r="H144" s="111"/>
      <c r="I144" s="111"/>
      <c r="J144" s="111"/>
      <c r="K144" s="112"/>
      <c r="L144" s="169"/>
      <c r="M144" s="68"/>
      <c r="N144" s="109"/>
    </row>
    <row r="145" spans="1:14" ht="31.5" customHeight="1" x14ac:dyDescent="0.15">
      <c r="A145" s="226" t="s">
        <v>2</v>
      </c>
      <c r="B145" s="226"/>
      <c r="C145" s="236" t="s">
        <v>3</v>
      </c>
      <c r="D145" s="236" t="s">
        <v>4</v>
      </c>
      <c r="E145" s="236"/>
      <c r="F145" s="236"/>
      <c r="G145" s="236"/>
      <c r="H145" s="236"/>
      <c r="I145" s="236"/>
      <c r="J145" s="236"/>
      <c r="K145" s="236"/>
      <c r="L145" s="375" t="s">
        <v>456</v>
      </c>
      <c r="M145" s="375" t="s">
        <v>1164</v>
      </c>
      <c r="N145" s="236" t="s">
        <v>8</v>
      </c>
    </row>
    <row r="146" spans="1:14" ht="31.5" customHeight="1" x14ac:dyDescent="0.15">
      <c r="A146" s="77" t="s">
        <v>0</v>
      </c>
      <c r="B146" s="77" t="s">
        <v>1</v>
      </c>
      <c r="C146" s="226"/>
      <c r="D146" s="226"/>
      <c r="E146" s="226"/>
      <c r="F146" s="226"/>
      <c r="G146" s="226"/>
      <c r="H146" s="226"/>
      <c r="I146" s="226"/>
      <c r="J146" s="226"/>
      <c r="K146" s="226"/>
      <c r="L146" s="376"/>
      <c r="M146" s="404"/>
      <c r="N146" s="226"/>
    </row>
    <row r="147" spans="1:14" ht="31.5" customHeight="1" x14ac:dyDescent="0.15">
      <c r="A147" s="79" t="s">
        <v>482</v>
      </c>
      <c r="B147" s="79" t="s">
        <v>388</v>
      </c>
      <c r="C147" s="53" t="s">
        <v>612</v>
      </c>
      <c r="D147" s="416" t="s">
        <v>162</v>
      </c>
      <c r="E147" s="417"/>
      <c r="F147" s="248" t="s">
        <v>24</v>
      </c>
      <c r="G147" s="366" t="s">
        <v>288</v>
      </c>
      <c r="H147" s="383"/>
      <c r="I147" s="383"/>
      <c r="J147" s="365"/>
      <c r="K147" s="362" t="s">
        <v>140</v>
      </c>
      <c r="L147" s="66">
        <v>1259</v>
      </c>
      <c r="M147" s="66">
        <v>1259</v>
      </c>
      <c r="N147" s="248" t="s">
        <v>9</v>
      </c>
    </row>
    <row r="148" spans="1:14" ht="31.5" customHeight="1" x14ac:dyDescent="0.15">
      <c r="A148" s="79" t="s">
        <v>482</v>
      </c>
      <c r="B148" s="79" t="s">
        <v>389</v>
      </c>
      <c r="C148" s="53" t="s">
        <v>1092</v>
      </c>
      <c r="D148" s="418"/>
      <c r="E148" s="419"/>
      <c r="F148" s="249"/>
      <c r="G148" s="382" t="s">
        <v>835</v>
      </c>
      <c r="H148" s="80" t="s">
        <v>769</v>
      </c>
      <c r="I148" s="101"/>
      <c r="J148" s="149" t="s">
        <v>1061</v>
      </c>
      <c r="K148" s="363"/>
      <c r="L148" s="66">
        <f>ROUND($L147*92/1000,0)</f>
        <v>116</v>
      </c>
      <c r="M148" s="66">
        <f>ROUND(M147*111/1000,0)</f>
        <v>140</v>
      </c>
      <c r="N148" s="249"/>
    </row>
    <row r="149" spans="1:14" s="63" customFormat="1" ht="31.5" customHeight="1" x14ac:dyDescent="0.15">
      <c r="A149" s="79" t="s">
        <v>482</v>
      </c>
      <c r="B149" s="79">
        <v>4302</v>
      </c>
      <c r="C149" s="53" t="s">
        <v>913</v>
      </c>
      <c r="D149" s="418"/>
      <c r="E149" s="419"/>
      <c r="F149" s="249"/>
      <c r="G149" s="244"/>
      <c r="H149" s="80" t="s">
        <v>780</v>
      </c>
      <c r="I149" s="101"/>
      <c r="J149" s="149" t="s">
        <v>1050</v>
      </c>
      <c r="K149" s="363"/>
      <c r="L149" s="82" t="s">
        <v>849</v>
      </c>
      <c r="M149" s="66">
        <f>ROUND(M147*120/1000,0)</f>
        <v>151</v>
      </c>
      <c r="N149" s="249"/>
    </row>
    <row r="150" spans="1:14" ht="31.5" customHeight="1" x14ac:dyDescent="0.15">
      <c r="A150" s="79" t="s">
        <v>482</v>
      </c>
      <c r="B150" s="79" t="s">
        <v>390</v>
      </c>
      <c r="C150" s="53" t="s">
        <v>1093</v>
      </c>
      <c r="D150" s="418"/>
      <c r="E150" s="419"/>
      <c r="F150" s="249"/>
      <c r="G150" s="244"/>
      <c r="H150" s="80" t="s">
        <v>770</v>
      </c>
      <c r="I150" s="101"/>
      <c r="J150" s="149" t="s">
        <v>1062</v>
      </c>
      <c r="K150" s="363"/>
      <c r="L150" s="66">
        <f>ROUND($L147*90/1000,0)</f>
        <v>113</v>
      </c>
      <c r="M150" s="66">
        <f>ROUND(M147*109/1000,0)</f>
        <v>137</v>
      </c>
      <c r="N150" s="249"/>
    </row>
    <row r="151" spans="1:14" s="63" customFormat="1" ht="31.5" customHeight="1" x14ac:dyDescent="0.15">
      <c r="A151" s="79" t="s">
        <v>482</v>
      </c>
      <c r="B151" s="79">
        <v>4303</v>
      </c>
      <c r="C151" s="53" t="s">
        <v>914</v>
      </c>
      <c r="D151" s="418"/>
      <c r="E151" s="419"/>
      <c r="F151" s="249"/>
      <c r="G151" s="244"/>
      <c r="H151" s="80" t="s">
        <v>848</v>
      </c>
      <c r="I151" s="101"/>
      <c r="J151" s="149" t="s">
        <v>1051</v>
      </c>
      <c r="K151" s="363"/>
      <c r="L151" s="82" t="s">
        <v>849</v>
      </c>
      <c r="M151" s="66">
        <f>ROUND(M147*118/1000,0)</f>
        <v>149</v>
      </c>
      <c r="N151" s="249"/>
    </row>
    <row r="152" spans="1:14" ht="31.5" customHeight="1" x14ac:dyDescent="0.15">
      <c r="A152" s="79" t="s">
        <v>482</v>
      </c>
      <c r="B152" s="79" t="s">
        <v>391</v>
      </c>
      <c r="C152" s="53" t="s">
        <v>1094</v>
      </c>
      <c r="D152" s="418"/>
      <c r="E152" s="419"/>
      <c r="F152" s="249"/>
      <c r="G152" s="244"/>
      <c r="H152" s="80" t="s">
        <v>771</v>
      </c>
      <c r="I152" s="101"/>
      <c r="J152" s="149" t="s">
        <v>1063</v>
      </c>
      <c r="K152" s="363"/>
      <c r="L152" s="66">
        <f>ROUND($L147*80/1000,0)</f>
        <v>101</v>
      </c>
      <c r="M152" s="66">
        <f>ROUND(M147*99/1000,0)</f>
        <v>125</v>
      </c>
      <c r="N152" s="249"/>
    </row>
    <row r="153" spans="1:14" ht="31.5" customHeight="1" x14ac:dyDescent="0.15">
      <c r="A153" s="79" t="s">
        <v>482</v>
      </c>
      <c r="B153" s="79">
        <v>7200</v>
      </c>
      <c r="C153" s="53" t="s">
        <v>1095</v>
      </c>
      <c r="D153" s="418"/>
      <c r="E153" s="419"/>
      <c r="F153" s="249"/>
      <c r="G153" s="244"/>
      <c r="H153" s="80" t="s">
        <v>772</v>
      </c>
      <c r="I153" s="101"/>
      <c r="J153" s="149" t="s">
        <v>1064</v>
      </c>
      <c r="K153" s="363"/>
      <c r="L153" s="66">
        <f>ROUND($L147*64/1000,0)</f>
        <v>81</v>
      </c>
      <c r="M153" s="66">
        <f>ROUND(M147*83/1000,0)</f>
        <v>104</v>
      </c>
      <c r="N153" s="249"/>
    </row>
    <row r="154" spans="1:14" s="63" customFormat="1" ht="31.5" customHeight="1" x14ac:dyDescent="0.15">
      <c r="A154" s="79" t="s">
        <v>482</v>
      </c>
      <c r="B154" s="79">
        <v>4549</v>
      </c>
      <c r="C154" s="53" t="s">
        <v>915</v>
      </c>
      <c r="D154" s="418"/>
      <c r="E154" s="419"/>
      <c r="F154" s="249"/>
      <c r="G154" s="382" t="s">
        <v>836</v>
      </c>
      <c r="H154" s="80" t="s">
        <v>769</v>
      </c>
      <c r="I154" s="101"/>
      <c r="J154" s="149" t="s">
        <v>1052</v>
      </c>
      <c r="K154" s="363"/>
      <c r="L154" s="82" t="s">
        <v>849</v>
      </c>
      <c r="M154" s="66">
        <f>ROUND(M147*117/1000,0)</f>
        <v>147</v>
      </c>
      <c r="N154" s="249"/>
    </row>
    <row r="155" spans="1:14" s="63" customFormat="1" ht="31.5" customHeight="1" x14ac:dyDescent="0.15">
      <c r="A155" s="79" t="s">
        <v>482</v>
      </c>
      <c r="B155" s="79">
        <v>4550</v>
      </c>
      <c r="C155" s="53" t="s">
        <v>916</v>
      </c>
      <c r="D155" s="418"/>
      <c r="E155" s="419"/>
      <c r="F155" s="249"/>
      <c r="G155" s="244"/>
      <c r="H155" s="80" t="s">
        <v>780</v>
      </c>
      <c r="I155" s="101"/>
      <c r="J155" s="149" t="s">
        <v>1053</v>
      </c>
      <c r="K155" s="363"/>
      <c r="L155" s="82" t="s">
        <v>849</v>
      </c>
      <c r="M155" s="66">
        <f>ROUND(M147*127/1000,0)</f>
        <v>160</v>
      </c>
      <c r="N155" s="249"/>
    </row>
    <row r="156" spans="1:14" s="63" customFormat="1" ht="31.5" customHeight="1" x14ac:dyDescent="0.15">
      <c r="A156" s="79" t="s">
        <v>482</v>
      </c>
      <c r="B156" s="79">
        <v>4551</v>
      </c>
      <c r="C156" s="53" t="s">
        <v>917</v>
      </c>
      <c r="D156" s="418"/>
      <c r="E156" s="419"/>
      <c r="F156" s="249"/>
      <c r="G156" s="244"/>
      <c r="H156" s="80" t="s">
        <v>770</v>
      </c>
      <c r="I156" s="101"/>
      <c r="J156" s="149" t="s">
        <v>1054</v>
      </c>
      <c r="K156" s="363"/>
      <c r="L156" s="82" t="s">
        <v>849</v>
      </c>
      <c r="M156" s="66">
        <f>ROUND(M147*115/1000,0)</f>
        <v>145</v>
      </c>
      <c r="N156" s="249"/>
    </row>
    <row r="157" spans="1:14" s="63" customFormat="1" ht="31.5" customHeight="1" x14ac:dyDescent="0.15">
      <c r="A157" s="79" t="s">
        <v>482</v>
      </c>
      <c r="B157" s="79">
        <v>4552</v>
      </c>
      <c r="C157" s="53" t="s">
        <v>918</v>
      </c>
      <c r="D157" s="418"/>
      <c r="E157" s="419"/>
      <c r="F157" s="249"/>
      <c r="G157" s="244"/>
      <c r="H157" s="80" t="s">
        <v>848</v>
      </c>
      <c r="I157" s="101"/>
      <c r="J157" s="149" t="s">
        <v>1055</v>
      </c>
      <c r="K157" s="363"/>
      <c r="L157" s="82" t="s">
        <v>849</v>
      </c>
      <c r="M157" s="66">
        <f>ROUND(M147*125/1000,0)</f>
        <v>157</v>
      </c>
      <c r="N157" s="249"/>
    </row>
    <row r="158" spans="1:14" s="63" customFormat="1" ht="31.5" customHeight="1" x14ac:dyDescent="0.15">
      <c r="A158" s="79" t="s">
        <v>482</v>
      </c>
      <c r="B158" s="79">
        <v>4553</v>
      </c>
      <c r="C158" s="53" t="s">
        <v>919</v>
      </c>
      <c r="D158" s="418"/>
      <c r="E158" s="419"/>
      <c r="F158" s="249"/>
      <c r="G158" s="244"/>
      <c r="H158" s="80" t="s">
        <v>771</v>
      </c>
      <c r="I158" s="101"/>
      <c r="J158" s="149" t="s">
        <v>1056</v>
      </c>
      <c r="K158" s="363"/>
      <c r="L158" s="82" t="s">
        <v>849</v>
      </c>
      <c r="M158" s="66">
        <f>ROUND(M147*105/1000,0)</f>
        <v>132</v>
      </c>
      <c r="N158" s="249"/>
    </row>
    <row r="159" spans="1:14" s="63" customFormat="1" ht="31.5" customHeight="1" x14ac:dyDescent="0.15">
      <c r="A159" s="79" t="s">
        <v>482</v>
      </c>
      <c r="B159" s="79">
        <v>4554</v>
      </c>
      <c r="C159" s="53" t="s">
        <v>920</v>
      </c>
      <c r="D159" s="418"/>
      <c r="E159" s="419"/>
      <c r="F159" s="249"/>
      <c r="G159" s="244"/>
      <c r="H159" s="80" t="s">
        <v>772</v>
      </c>
      <c r="I159" s="101"/>
      <c r="J159" s="149" t="s">
        <v>1057</v>
      </c>
      <c r="K159" s="363"/>
      <c r="L159" s="82" t="s">
        <v>849</v>
      </c>
      <c r="M159" s="66">
        <f>ROUND(M147*89/1000,0)</f>
        <v>112</v>
      </c>
      <c r="N159" s="249"/>
    </row>
    <row r="160" spans="1:14" ht="31.5" customHeight="1" x14ac:dyDescent="0.15">
      <c r="A160" s="79" t="s">
        <v>482</v>
      </c>
      <c r="B160" s="79">
        <v>8415</v>
      </c>
      <c r="C160" s="53" t="s">
        <v>644</v>
      </c>
      <c r="D160" s="418"/>
      <c r="E160" s="419"/>
      <c r="F160" s="249"/>
      <c r="G160" s="95"/>
      <c r="H160" s="100" t="s">
        <v>297</v>
      </c>
      <c r="I160" s="148"/>
      <c r="J160" s="149" t="s">
        <v>338</v>
      </c>
      <c r="K160" s="363"/>
      <c r="L160" s="113">
        <f>ROUND(-$L147*1/100,0)</f>
        <v>-13</v>
      </c>
      <c r="M160" s="113">
        <f>ROUND(-$L147*1/100,0)</f>
        <v>-13</v>
      </c>
      <c r="N160" s="249"/>
    </row>
    <row r="161" spans="1:14" ht="31.5" customHeight="1" x14ac:dyDescent="0.15">
      <c r="A161" s="79" t="s">
        <v>482</v>
      </c>
      <c r="B161" s="79">
        <v>9415</v>
      </c>
      <c r="C161" s="53" t="s">
        <v>645</v>
      </c>
      <c r="D161" s="418"/>
      <c r="E161" s="419"/>
      <c r="F161" s="249"/>
      <c r="G161" s="95"/>
      <c r="H161" s="102" t="s">
        <v>340</v>
      </c>
      <c r="I161" s="114"/>
      <c r="J161" s="92" t="s">
        <v>338</v>
      </c>
      <c r="K161" s="363"/>
      <c r="L161" s="113">
        <f>ROUND(-$L147*1/100,0)</f>
        <v>-13</v>
      </c>
      <c r="M161" s="113">
        <f>ROUND(-$L147*1/100,0)</f>
        <v>-13</v>
      </c>
      <c r="N161" s="249"/>
    </row>
    <row r="162" spans="1:14" ht="31.5" customHeight="1" x14ac:dyDescent="0.15">
      <c r="A162" s="79" t="s">
        <v>482</v>
      </c>
      <c r="B162" s="79" t="s">
        <v>392</v>
      </c>
      <c r="C162" s="53" t="s">
        <v>646</v>
      </c>
      <c r="D162" s="418"/>
      <c r="E162" s="419"/>
      <c r="F162" s="249"/>
      <c r="G162" s="366" t="s">
        <v>465</v>
      </c>
      <c r="H162" s="383"/>
      <c r="I162" s="383"/>
      <c r="J162" s="365"/>
      <c r="K162" s="363"/>
      <c r="L162" s="66">
        <v>995</v>
      </c>
      <c r="M162" s="66">
        <v>995</v>
      </c>
      <c r="N162" s="249"/>
    </row>
    <row r="163" spans="1:14" ht="31.5" customHeight="1" x14ac:dyDescent="0.15">
      <c r="A163" s="79" t="s">
        <v>482</v>
      </c>
      <c r="B163" s="79" t="s">
        <v>393</v>
      </c>
      <c r="C163" s="53" t="s">
        <v>1096</v>
      </c>
      <c r="D163" s="418"/>
      <c r="E163" s="419"/>
      <c r="F163" s="249"/>
      <c r="G163" s="382" t="s">
        <v>835</v>
      </c>
      <c r="H163" s="80" t="s">
        <v>769</v>
      </c>
      <c r="I163" s="101"/>
      <c r="J163" s="149" t="s">
        <v>1061</v>
      </c>
      <c r="K163" s="363"/>
      <c r="L163" s="66">
        <f>ROUND($L162*92/1000,0)</f>
        <v>92</v>
      </c>
      <c r="M163" s="66">
        <f>ROUND(M162*111/1000,0)</f>
        <v>110</v>
      </c>
      <c r="N163" s="249"/>
    </row>
    <row r="164" spans="1:14" s="63" customFormat="1" ht="31.5" customHeight="1" x14ac:dyDescent="0.15">
      <c r="A164" s="79" t="s">
        <v>482</v>
      </c>
      <c r="B164" s="79">
        <v>4312</v>
      </c>
      <c r="C164" s="53" t="s">
        <v>921</v>
      </c>
      <c r="D164" s="418"/>
      <c r="E164" s="419"/>
      <c r="F164" s="249"/>
      <c r="G164" s="244"/>
      <c r="H164" s="80" t="s">
        <v>780</v>
      </c>
      <c r="I164" s="101"/>
      <c r="J164" s="149" t="s">
        <v>1050</v>
      </c>
      <c r="K164" s="363"/>
      <c r="L164" s="82" t="s">
        <v>849</v>
      </c>
      <c r="M164" s="66">
        <f>ROUND(M162*120/1000,0)</f>
        <v>119</v>
      </c>
      <c r="N164" s="249"/>
    </row>
    <row r="165" spans="1:14" ht="31.5" customHeight="1" x14ac:dyDescent="0.15">
      <c r="A165" s="79" t="s">
        <v>482</v>
      </c>
      <c r="B165" s="79" t="s">
        <v>394</v>
      </c>
      <c r="C165" s="53" t="s">
        <v>1097</v>
      </c>
      <c r="D165" s="418"/>
      <c r="E165" s="419"/>
      <c r="F165" s="249"/>
      <c r="G165" s="244"/>
      <c r="H165" s="80" t="s">
        <v>770</v>
      </c>
      <c r="I165" s="101"/>
      <c r="J165" s="149" t="s">
        <v>1062</v>
      </c>
      <c r="K165" s="363"/>
      <c r="L165" s="66">
        <f>ROUND($L162*90/1000,0)</f>
        <v>90</v>
      </c>
      <c r="M165" s="66">
        <f>ROUND(M162*109/1000,0)</f>
        <v>108</v>
      </c>
      <c r="N165" s="249"/>
    </row>
    <row r="166" spans="1:14" s="63" customFormat="1" ht="31.5" customHeight="1" x14ac:dyDescent="0.15">
      <c r="A166" s="79" t="s">
        <v>482</v>
      </c>
      <c r="B166" s="79">
        <v>4313</v>
      </c>
      <c r="C166" s="53" t="s">
        <v>922</v>
      </c>
      <c r="D166" s="418"/>
      <c r="E166" s="419"/>
      <c r="F166" s="249"/>
      <c r="G166" s="244"/>
      <c r="H166" s="80" t="s">
        <v>848</v>
      </c>
      <c r="I166" s="101"/>
      <c r="J166" s="149" t="s">
        <v>1051</v>
      </c>
      <c r="K166" s="363"/>
      <c r="L166" s="82" t="s">
        <v>849</v>
      </c>
      <c r="M166" s="66">
        <f>ROUND(M162*118/1000,0)</f>
        <v>117</v>
      </c>
      <c r="N166" s="249"/>
    </row>
    <row r="167" spans="1:14" ht="31.5" customHeight="1" x14ac:dyDescent="0.15">
      <c r="A167" s="79" t="s">
        <v>482</v>
      </c>
      <c r="B167" s="79" t="s">
        <v>395</v>
      </c>
      <c r="C167" s="53" t="s">
        <v>1098</v>
      </c>
      <c r="D167" s="418"/>
      <c r="E167" s="419"/>
      <c r="F167" s="249"/>
      <c r="G167" s="244"/>
      <c r="H167" s="80" t="s">
        <v>771</v>
      </c>
      <c r="I167" s="101"/>
      <c r="J167" s="149" t="s">
        <v>1063</v>
      </c>
      <c r="K167" s="363"/>
      <c r="L167" s="66">
        <f>ROUND($L162*80/1000,0)</f>
        <v>80</v>
      </c>
      <c r="M167" s="66">
        <f>ROUND(M162*99/1000,0)</f>
        <v>99</v>
      </c>
      <c r="N167" s="249"/>
    </row>
    <row r="168" spans="1:14" ht="31.5" customHeight="1" x14ac:dyDescent="0.15">
      <c r="A168" s="79" t="s">
        <v>482</v>
      </c>
      <c r="B168" s="79">
        <v>7220</v>
      </c>
      <c r="C168" s="53" t="s">
        <v>1099</v>
      </c>
      <c r="D168" s="418"/>
      <c r="E168" s="419"/>
      <c r="F168" s="249"/>
      <c r="G168" s="244"/>
      <c r="H168" s="80" t="s">
        <v>772</v>
      </c>
      <c r="I168" s="101"/>
      <c r="J168" s="149" t="s">
        <v>1064</v>
      </c>
      <c r="K168" s="363"/>
      <c r="L168" s="66">
        <f>ROUND($L162*64/1000,0)</f>
        <v>64</v>
      </c>
      <c r="M168" s="66">
        <f>ROUND(M162*83/1000,0)</f>
        <v>83</v>
      </c>
      <c r="N168" s="249"/>
    </row>
    <row r="169" spans="1:14" s="63" customFormat="1" ht="31.5" customHeight="1" x14ac:dyDescent="0.15">
      <c r="A169" s="79" t="s">
        <v>482</v>
      </c>
      <c r="B169" s="79">
        <v>4555</v>
      </c>
      <c r="C169" s="53" t="s">
        <v>923</v>
      </c>
      <c r="D169" s="418"/>
      <c r="E169" s="419"/>
      <c r="F169" s="249"/>
      <c r="G169" s="382" t="s">
        <v>836</v>
      </c>
      <c r="H169" s="80" t="s">
        <v>769</v>
      </c>
      <c r="I169" s="101"/>
      <c r="J169" s="149" t="s">
        <v>1052</v>
      </c>
      <c r="K169" s="363"/>
      <c r="L169" s="82" t="s">
        <v>849</v>
      </c>
      <c r="M169" s="66">
        <f>ROUND(M162*117/1000,0)</f>
        <v>116</v>
      </c>
      <c r="N169" s="249"/>
    </row>
    <row r="170" spans="1:14" s="63" customFormat="1" ht="31.5" customHeight="1" x14ac:dyDescent="0.15">
      <c r="A170" s="79" t="s">
        <v>482</v>
      </c>
      <c r="B170" s="79">
        <v>4556</v>
      </c>
      <c r="C170" s="53" t="s">
        <v>924</v>
      </c>
      <c r="D170" s="418"/>
      <c r="E170" s="419"/>
      <c r="F170" s="249"/>
      <c r="G170" s="244"/>
      <c r="H170" s="80" t="s">
        <v>780</v>
      </c>
      <c r="I170" s="101"/>
      <c r="J170" s="149" t="s">
        <v>1053</v>
      </c>
      <c r="K170" s="363"/>
      <c r="L170" s="82" t="s">
        <v>849</v>
      </c>
      <c r="M170" s="66">
        <f>ROUND(M162*127/1000,0)</f>
        <v>126</v>
      </c>
      <c r="N170" s="249"/>
    </row>
    <row r="171" spans="1:14" s="63" customFormat="1" ht="31.5" customHeight="1" x14ac:dyDescent="0.15">
      <c r="A171" s="79" t="s">
        <v>482</v>
      </c>
      <c r="B171" s="79">
        <v>4557</v>
      </c>
      <c r="C171" s="53" t="s">
        <v>925</v>
      </c>
      <c r="D171" s="418"/>
      <c r="E171" s="419"/>
      <c r="F171" s="249"/>
      <c r="G171" s="244"/>
      <c r="H171" s="80" t="s">
        <v>770</v>
      </c>
      <c r="I171" s="101"/>
      <c r="J171" s="149" t="s">
        <v>1054</v>
      </c>
      <c r="K171" s="363"/>
      <c r="L171" s="82" t="s">
        <v>849</v>
      </c>
      <c r="M171" s="66">
        <f>ROUND(M162*115/1000,0)</f>
        <v>114</v>
      </c>
      <c r="N171" s="249"/>
    </row>
    <row r="172" spans="1:14" s="63" customFormat="1" ht="31.5" customHeight="1" x14ac:dyDescent="0.15">
      <c r="A172" s="79" t="s">
        <v>482</v>
      </c>
      <c r="B172" s="79">
        <v>4558</v>
      </c>
      <c r="C172" s="53" t="s">
        <v>926</v>
      </c>
      <c r="D172" s="418"/>
      <c r="E172" s="419"/>
      <c r="F172" s="249"/>
      <c r="G172" s="244"/>
      <c r="H172" s="80" t="s">
        <v>848</v>
      </c>
      <c r="I172" s="101"/>
      <c r="J172" s="149" t="s">
        <v>1055</v>
      </c>
      <c r="K172" s="363"/>
      <c r="L172" s="82" t="s">
        <v>849</v>
      </c>
      <c r="M172" s="66">
        <f>ROUND(M162*125/1000,0)</f>
        <v>124</v>
      </c>
      <c r="N172" s="249"/>
    </row>
    <row r="173" spans="1:14" s="63" customFormat="1" ht="31.5" customHeight="1" x14ac:dyDescent="0.15">
      <c r="A173" s="79" t="s">
        <v>482</v>
      </c>
      <c r="B173" s="79">
        <v>4559</v>
      </c>
      <c r="C173" s="53" t="s">
        <v>927</v>
      </c>
      <c r="D173" s="418"/>
      <c r="E173" s="419"/>
      <c r="F173" s="249"/>
      <c r="G173" s="244"/>
      <c r="H173" s="80" t="s">
        <v>771</v>
      </c>
      <c r="I173" s="101"/>
      <c r="J173" s="149" t="s">
        <v>1056</v>
      </c>
      <c r="K173" s="363"/>
      <c r="L173" s="82" t="s">
        <v>849</v>
      </c>
      <c r="M173" s="66">
        <f>ROUND(M162*105/1000,0)</f>
        <v>104</v>
      </c>
      <c r="N173" s="249"/>
    </row>
    <row r="174" spans="1:14" s="63" customFormat="1" ht="31.5" customHeight="1" x14ac:dyDescent="0.15">
      <c r="A174" s="79" t="s">
        <v>482</v>
      </c>
      <c r="B174" s="79">
        <v>4560</v>
      </c>
      <c r="C174" s="53" t="s">
        <v>928</v>
      </c>
      <c r="D174" s="418"/>
      <c r="E174" s="419"/>
      <c r="F174" s="249"/>
      <c r="G174" s="244"/>
      <c r="H174" s="80" t="s">
        <v>772</v>
      </c>
      <c r="I174" s="101"/>
      <c r="J174" s="149" t="s">
        <v>1057</v>
      </c>
      <c r="K174" s="363"/>
      <c r="L174" s="82" t="s">
        <v>849</v>
      </c>
      <c r="M174" s="66">
        <f>ROUND(M162*89/1000,0)</f>
        <v>89</v>
      </c>
      <c r="N174" s="249"/>
    </row>
    <row r="175" spans="1:14" ht="31.5" customHeight="1" x14ac:dyDescent="0.15">
      <c r="A175" s="79" t="s">
        <v>482</v>
      </c>
      <c r="B175" s="79">
        <v>8515</v>
      </c>
      <c r="C175" s="53" t="s">
        <v>647</v>
      </c>
      <c r="D175" s="418"/>
      <c r="E175" s="419"/>
      <c r="F175" s="249"/>
      <c r="G175" s="95"/>
      <c r="H175" s="100" t="s">
        <v>297</v>
      </c>
      <c r="I175" s="148"/>
      <c r="J175" s="149" t="s">
        <v>338</v>
      </c>
      <c r="K175" s="363"/>
      <c r="L175" s="67">
        <f>ROUND(-$L162*1/100,0)</f>
        <v>-10</v>
      </c>
      <c r="M175" s="67">
        <f>ROUND(-$L162*1/100,0)</f>
        <v>-10</v>
      </c>
      <c r="N175" s="249"/>
    </row>
    <row r="176" spans="1:14" ht="31.5" customHeight="1" x14ac:dyDescent="0.15">
      <c r="A176" s="79" t="s">
        <v>482</v>
      </c>
      <c r="B176" s="79">
        <v>9515</v>
      </c>
      <c r="C176" s="53" t="s">
        <v>648</v>
      </c>
      <c r="D176" s="418"/>
      <c r="E176" s="419"/>
      <c r="F176" s="250"/>
      <c r="G176" s="88"/>
      <c r="H176" s="100" t="s">
        <v>340</v>
      </c>
      <c r="I176" s="148"/>
      <c r="J176" s="149" t="s">
        <v>338</v>
      </c>
      <c r="K176" s="363"/>
      <c r="L176" s="67">
        <f>ROUND(-$L162*1/100,0)</f>
        <v>-10</v>
      </c>
      <c r="M176" s="67">
        <f>ROUND(-$L162*1/100,0)</f>
        <v>-10</v>
      </c>
      <c r="N176" s="250"/>
    </row>
    <row r="177" spans="1:14" ht="31.5" customHeight="1" x14ac:dyDescent="0.15">
      <c r="A177" s="79" t="s">
        <v>482</v>
      </c>
      <c r="B177" s="79" t="s">
        <v>396</v>
      </c>
      <c r="C177" s="53" t="s">
        <v>613</v>
      </c>
      <c r="D177" s="418"/>
      <c r="E177" s="419"/>
      <c r="F177" s="362" t="s">
        <v>330</v>
      </c>
      <c r="G177" s="384" t="s">
        <v>289</v>
      </c>
      <c r="H177" s="385"/>
      <c r="I177" s="385"/>
      <c r="J177" s="386"/>
      <c r="K177" s="363"/>
      <c r="L177" s="66">
        <v>41</v>
      </c>
      <c r="M177" s="66">
        <v>41</v>
      </c>
      <c r="N177" s="248" t="s">
        <v>10</v>
      </c>
    </row>
    <row r="178" spans="1:14" ht="31.5" customHeight="1" x14ac:dyDescent="0.15">
      <c r="A178" s="79" t="s">
        <v>482</v>
      </c>
      <c r="B178" s="79" t="s">
        <v>397</v>
      </c>
      <c r="C178" s="53" t="s">
        <v>1100</v>
      </c>
      <c r="D178" s="418"/>
      <c r="E178" s="419"/>
      <c r="F178" s="363"/>
      <c r="G178" s="382" t="s">
        <v>835</v>
      </c>
      <c r="H178" s="80" t="s">
        <v>769</v>
      </c>
      <c r="I178" s="101"/>
      <c r="J178" s="149" t="s">
        <v>1061</v>
      </c>
      <c r="K178" s="363"/>
      <c r="L178" s="66">
        <f>ROUND($L177*92/1000,0)</f>
        <v>4</v>
      </c>
      <c r="M178" s="66">
        <f>ROUND(M177*111/1000,0)</f>
        <v>5</v>
      </c>
      <c r="N178" s="249"/>
    </row>
    <row r="179" spans="1:14" s="63" customFormat="1" ht="31.5" customHeight="1" x14ac:dyDescent="0.15">
      <c r="A179" s="79" t="s">
        <v>482</v>
      </c>
      <c r="B179" s="79">
        <v>4322</v>
      </c>
      <c r="C179" s="53" t="s">
        <v>929</v>
      </c>
      <c r="D179" s="418"/>
      <c r="E179" s="419"/>
      <c r="F179" s="363"/>
      <c r="G179" s="244"/>
      <c r="H179" s="80" t="s">
        <v>780</v>
      </c>
      <c r="I179" s="101"/>
      <c r="J179" s="149" t="s">
        <v>1050</v>
      </c>
      <c r="K179" s="363"/>
      <c r="L179" s="82" t="s">
        <v>849</v>
      </c>
      <c r="M179" s="66">
        <f>ROUND(M177*120/1000,0)</f>
        <v>5</v>
      </c>
      <c r="N179" s="249"/>
    </row>
    <row r="180" spans="1:14" ht="31.5" customHeight="1" x14ac:dyDescent="0.15">
      <c r="A180" s="79" t="s">
        <v>482</v>
      </c>
      <c r="B180" s="79" t="s">
        <v>398</v>
      </c>
      <c r="C180" s="53" t="s">
        <v>1101</v>
      </c>
      <c r="D180" s="418"/>
      <c r="E180" s="419"/>
      <c r="F180" s="363"/>
      <c r="G180" s="244"/>
      <c r="H180" s="80" t="s">
        <v>770</v>
      </c>
      <c r="I180" s="101"/>
      <c r="J180" s="149" t="s">
        <v>1062</v>
      </c>
      <c r="K180" s="363"/>
      <c r="L180" s="66">
        <f>ROUND($L177*90/1000,0)</f>
        <v>4</v>
      </c>
      <c r="M180" s="66">
        <f>ROUND(M177*109/1000,0)</f>
        <v>4</v>
      </c>
      <c r="N180" s="249"/>
    </row>
    <row r="181" spans="1:14" s="63" customFormat="1" ht="31.5" customHeight="1" x14ac:dyDescent="0.15">
      <c r="A181" s="79" t="s">
        <v>482</v>
      </c>
      <c r="B181" s="79">
        <v>4323</v>
      </c>
      <c r="C181" s="53" t="s">
        <v>930</v>
      </c>
      <c r="D181" s="418"/>
      <c r="E181" s="419"/>
      <c r="F181" s="363"/>
      <c r="G181" s="244"/>
      <c r="H181" s="80" t="s">
        <v>848</v>
      </c>
      <c r="I181" s="101"/>
      <c r="J181" s="149" t="s">
        <v>1051</v>
      </c>
      <c r="K181" s="363"/>
      <c r="L181" s="82" t="s">
        <v>849</v>
      </c>
      <c r="M181" s="66">
        <f>ROUND(M177*118/1000,0)</f>
        <v>5</v>
      </c>
      <c r="N181" s="249"/>
    </row>
    <row r="182" spans="1:14" ht="31.5" customHeight="1" x14ac:dyDescent="0.15">
      <c r="A182" s="79" t="s">
        <v>482</v>
      </c>
      <c r="B182" s="79" t="s">
        <v>399</v>
      </c>
      <c r="C182" s="53" t="s">
        <v>1102</v>
      </c>
      <c r="D182" s="418"/>
      <c r="E182" s="419"/>
      <c r="F182" s="363"/>
      <c r="G182" s="244"/>
      <c r="H182" s="80" t="s">
        <v>771</v>
      </c>
      <c r="I182" s="101"/>
      <c r="J182" s="149" t="s">
        <v>1063</v>
      </c>
      <c r="K182" s="363"/>
      <c r="L182" s="66">
        <f>ROUND($L177*80/1000,0)</f>
        <v>3</v>
      </c>
      <c r="M182" s="66">
        <f>ROUND(M177*99/1000,0)</f>
        <v>4</v>
      </c>
      <c r="N182" s="249"/>
    </row>
    <row r="183" spans="1:14" ht="31.5" customHeight="1" x14ac:dyDescent="0.15">
      <c r="A183" s="79" t="s">
        <v>482</v>
      </c>
      <c r="B183" s="79">
        <v>7240</v>
      </c>
      <c r="C183" s="53" t="s">
        <v>1103</v>
      </c>
      <c r="D183" s="418"/>
      <c r="E183" s="419"/>
      <c r="F183" s="363"/>
      <c r="G183" s="244"/>
      <c r="H183" s="80" t="s">
        <v>772</v>
      </c>
      <c r="I183" s="101"/>
      <c r="J183" s="149" t="s">
        <v>1064</v>
      </c>
      <c r="K183" s="363"/>
      <c r="L183" s="66">
        <f>ROUND($L177*64/1000,0)</f>
        <v>3</v>
      </c>
      <c r="M183" s="66">
        <f>ROUND(M177*83/1000,0)</f>
        <v>3</v>
      </c>
      <c r="N183" s="249"/>
    </row>
    <row r="184" spans="1:14" s="63" customFormat="1" ht="31.5" customHeight="1" x14ac:dyDescent="0.15">
      <c r="A184" s="79" t="s">
        <v>482</v>
      </c>
      <c r="B184" s="79">
        <v>4561</v>
      </c>
      <c r="C184" s="53" t="s">
        <v>931</v>
      </c>
      <c r="D184" s="418"/>
      <c r="E184" s="419"/>
      <c r="F184" s="363"/>
      <c r="G184" s="382" t="s">
        <v>836</v>
      </c>
      <c r="H184" s="80" t="s">
        <v>769</v>
      </c>
      <c r="I184" s="101"/>
      <c r="J184" s="149" t="s">
        <v>1052</v>
      </c>
      <c r="K184" s="363"/>
      <c r="L184" s="82" t="s">
        <v>849</v>
      </c>
      <c r="M184" s="66">
        <f>ROUND(M177*117/1000,0)</f>
        <v>5</v>
      </c>
      <c r="N184" s="249"/>
    </row>
    <row r="185" spans="1:14" s="63" customFormat="1" ht="31.5" customHeight="1" x14ac:dyDescent="0.15">
      <c r="A185" s="79" t="s">
        <v>482</v>
      </c>
      <c r="B185" s="79">
        <v>4562</v>
      </c>
      <c r="C185" s="53" t="s">
        <v>932</v>
      </c>
      <c r="D185" s="418"/>
      <c r="E185" s="419"/>
      <c r="F185" s="363"/>
      <c r="G185" s="244"/>
      <c r="H185" s="80" t="s">
        <v>780</v>
      </c>
      <c r="I185" s="101"/>
      <c r="J185" s="149" t="s">
        <v>1053</v>
      </c>
      <c r="K185" s="363"/>
      <c r="L185" s="82" t="s">
        <v>849</v>
      </c>
      <c r="M185" s="66">
        <f>ROUND(M177*127/1000,0)</f>
        <v>5</v>
      </c>
      <c r="N185" s="249"/>
    </row>
    <row r="186" spans="1:14" s="63" customFormat="1" ht="31.5" customHeight="1" x14ac:dyDescent="0.15">
      <c r="A186" s="79" t="s">
        <v>482</v>
      </c>
      <c r="B186" s="79">
        <v>4563</v>
      </c>
      <c r="C186" s="53" t="s">
        <v>933</v>
      </c>
      <c r="D186" s="418"/>
      <c r="E186" s="419"/>
      <c r="F186" s="363"/>
      <c r="G186" s="244"/>
      <c r="H186" s="80" t="s">
        <v>770</v>
      </c>
      <c r="I186" s="101"/>
      <c r="J186" s="149" t="s">
        <v>1054</v>
      </c>
      <c r="K186" s="363"/>
      <c r="L186" s="82" t="s">
        <v>849</v>
      </c>
      <c r="M186" s="66">
        <f>ROUND(M177*115/1000,0)</f>
        <v>5</v>
      </c>
      <c r="N186" s="249"/>
    </row>
    <row r="187" spans="1:14" s="63" customFormat="1" ht="31.5" customHeight="1" x14ac:dyDescent="0.15">
      <c r="A187" s="79" t="s">
        <v>482</v>
      </c>
      <c r="B187" s="79">
        <v>4564</v>
      </c>
      <c r="C187" s="53" t="s">
        <v>934</v>
      </c>
      <c r="D187" s="418"/>
      <c r="E187" s="419"/>
      <c r="F187" s="363"/>
      <c r="G187" s="244"/>
      <c r="H187" s="80" t="s">
        <v>848</v>
      </c>
      <c r="I187" s="101"/>
      <c r="J187" s="149" t="s">
        <v>1055</v>
      </c>
      <c r="K187" s="363"/>
      <c r="L187" s="82" t="s">
        <v>849</v>
      </c>
      <c r="M187" s="66">
        <f>ROUND(M177*125/1000,0)</f>
        <v>5</v>
      </c>
      <c r="N187" s="249"/>
    </row>
    <row r="188" spans="1:14" s="63" customFormat="1" ht="31.5" customHeight="1" x14ac:dyDescent="0.15">
      <c r="A188" s="79" t="s">
        <v>482</v>
      </c>
      <c r="B188" s="79">
        <v>4565</v>
      </c>
      <c r="C188" s="53" t="s">
        <v>936</v>
      </c>
      <c r="D188" s="418"/>
      <c r="E188" s="419"/>
      <c r="F188" s="363"/>
      <c r="G188" s="244"/>
      <c r="H188" s="80" t="s">
        <v>771</v>
      </c>
      <c r="I188" s="101"/>
      <c r="J188" s="149" t="s">
        <v>1056</v>
      </c>
      <c r="K188" s="363"/>
      <c r="L188" s="82" t="s">
        <v>849</v>
      </c>
      <c r="M188" s="66">
        <f>ROUND(M177*105/1000,0)</f>
        <v>4</v>
      </c>
      <c r="N188" s="249"/>
    </row>
    <row r="189" spans="1:14" s="63" customFormat="1" ht="31.5" customHeight="1" x14ac:dyDescent="0.15">
      <c r="A189" s="79" t="s">
        <v>482</v>
      </c>
      <c r="B189" s="79">
        <v>4566</v>
      </c>
      <c r="C189" s="53" t="s">
        <v>935</v>
      </c>
      <c r="D189" s="418"/>
      <c r="E189" s="419"/>
      <c r="F189" s="363"/>
      <c r="G189" s="244"/>
      <c r="H189" s="80" t="s">
        <v>772</v>
      </c>
      <c r="I189" s="101"/>
      <c r="J189" s="149" t="s">
        <v>1057</v>
      </c>
      <c r="K189" s="363"/>
      <c r="L189" s="82" t="s">
        <v>849</v>
      </c>
      <c r="M189" s="66">
        <f>ROUND(M177*89/1000,0)</f>
        <v>4</v>
      </c>
      <c r="N189" s="249"/>
    </row>
    <row r="190" spans="1:14" ht="31.5" customHeight="1" x14ac:dyDescent="0.15">
      <c r="A190" s="79" t="s">
        <v>482</v>
      </c>
      <c r="B190" s="79">
        <v>8416</v>
      </c>
      <c r="C190" s="53" t="s">
        <v>649</v>
      </c>
      <c r="D190" s="418"/>
      <c r="E190" s="419"/>
      <c r="F190" s="363"/>
      <c r="G190" s="105"/>
      <c r="H190" s="100" t="s">
        <v>297</v>
      </c>
      <c r="I190" s="148"/>
      <c r="J190" s="149" t="s">
        <v>338</v>
      </c>
      <c r="K190" s="363"/>
      <c r="L190" s="67">
        <v>-1</v>
      </c>
      <c r="M190" s="67">
        <v>-1</v>
      </c>
      <c r="N190" s="249"/>
    </row>
    <row r="191" spans="1:14" ht="31.5" customHeight="1" x14ac:dyDescent="0.15">
      <c r="A191" s="79" t="s">
        <v>482</v>
      </c>
      <c r="B191" s="79">
        <v>9416</v>
      </c>
      <c r="C191" s="53" t="s">
        <v>650</v>
      </c>
      <c r="D191" s="420"/>
      <c r="E191" s="421"/>
      <c r="F191" s="364"/>
      <c r="G191" s="118"/>
      <c r="H191" s="100" t="s">
        <v>340</v>
      </c>
      <c r="I191" s="148"/>
      <c r="J191" s="149" t="s">
        <v>338</v>
      </c>
      <c r="K191" s="364"/>
      <c r="L191" s="67">
        <v>-1</v>
      </c>
      <c r="M191" s="67">
        <v>-1</v>
      </c>
      <c r="N191" s="250"/>
    </row>
    <row r="192" spans="1:14" s="47" customFormat="1" ht="31.5" customHeight="1" x14ac:dyDescent="0.15">
      <c r="A192" s="79" t="s">
        <v>482</v>
      </c>
      <c r="B192" s="79">
        <v>2367</v>
      </c>
      <c r="C192" s="53" t="s">
        <v>651</v>
      </c>
      <c r="D192" s="416" t="s">
        <v>876</v>
      </c>
      <c r="E192" s="417"/>
      <c r="F192" s="362" t="s">
        <v>879</v>
      </c>
      <c r="G192" s="366" t="s">
        <v>466</v>
      </c>
      <c r="H192" s="383"/>
      <c r="I192" s="383"/>
      <c r="J192" s="365"/>
      <c r="K192" s="362" t="s">
        <v>874</v>
      </c>
      <c r="L192" s="66">
        <v>33</v>
      </c>
      <c r="M192" s="66">
        <v>33</v>
      </c>
      <c r="N192" s="248" t="s">
        <v>1045</v>
      </c>
    </row>
    <row r="193" spans="1:14" s="47" customFormat="1" ht="31.5" customHeight="1" x14ac:dyDescent="0.15">
      <c r="A193" s="79" t="s">
        <v>482</v>
      </c>
      <c r="B193" s="79" t="s">
        <v>400</v>
      </c>
      <c r="C193" s="53" t="s">
        <v>1104</v>
      </c>
      <c r="D193" s="418"/>
      <c r="E193" s="419"/>
      <c r="F193" s="363"/>
      <c r="G193" s="382" t="s">
        <v>835</v>
      </c>
      <c r="H193" s="80" t="s">
        <v>769</v>
      </c>
      <c r="I193" s="101"/>
      <c r="J193" s="149" t="s">
        <v>1061</v>
      </c>
      <c r="K193" s="363"/>
      <c r="L193" s="66">
        <f>ROUND($L192*92/1000,0)</f>
        <v>3</v>
      </c>
      <c r="M193" s="66">
        <f>ROUND(M192*111/1000,0)</f>
        <v>4</v>
      </c>
      <c r="N193" s="249"/>
    </row>
    <row r="194" spans="1:14" s="64" customFormat="1" ht="31.5" customHeight="1" x14ac:dyDescent="0.15">
      <c r="A194" s="79" t="s">
        <v>482</v>
      </c>
      <c r="B194" s="79">
        <v>4368</v>
      </c>
      <c r="C194" s="53" t="s">
        <v>937</v>
      </c>
      <c r="D194" s="418"/>
      <c r="E194" s="419"/>
      <c r="F194" s="363"/>
      <c r="G194" s="244"/>
      <c r="H194" s="80" t="s">
        <v>780</v>
      </c>
      <c r="I194" s="101"/>
      <c r="J194" s="149" t="s">
        <v>1050</v>
      </c>
      <c r="K194" s="363"/>
      <c r="L194" s="82" t="s">
        <v>849</v>
      </c>
      <c r="M194" s="66">
        <f>ROUND(M192*120/1000,0)</f>
        <v>4</v>
      </c>
      <c r="N194" s="249"/>
    </row>
    <row r="195" spans="1:14" s="47" customFormat="1" ht="31.5" customHeight="1" x14ac:dyDescent="0.15">
      <c r="A195" s="79" t="s">
        <v>482</v>
      </c>
      <c r="B195" s="79" t="s">
        <v>401</v>
      </c>
      <c r="C195" s="53" t="s">
        <v>1105</v>
      </c>
      <c r="D195" s="418"/>
      <c r="E195" s="419"/>
      <c r="F195" s="363"/>
      <c r="G195" s="244"/>
      <c r="H195" s="80" t="s">
        <v>770</v>
      </c>
      <c r="I195" s="101"/>
      <c r="J195" s="149" t="s">
        <v>1062</v>
      </c>
      <c r="K195" s="363"/>
      <c r="L195" s="66">
        <f>ROUND($L192*90/1000,0)</f>
        <v>3</v>
      </c>
      <c r="M195" s="66">
        <f>ROUND(M192*109/1000,0)</f>
        <v>4</v>
      </c>
      <c r="N195" s="249"/>
    </row>
    <row r="196" spans="1:14" s="64" customFormat="1" ht="31.5" customHeight="1" x14ac:dyDescent="0.15">
      <c r="A196" s="79" t="s">
        <v>482</v>
      </c>
      <c r="B196" s="79">
        <v>4369</v>
      </c>
      <c r="C196" s="53" t="s">
        <v>938</v>
      </c>
      <c r="D196" s="418"/>
      <c r="E196" s="419"/>
      <c r="F196" s="363"/>
      <c r="G196" s="244"/>
      <c r="H196" s="80" t="s">
        <v>848</v>
      </c>
      <c r="I196" s="101"/>
      <c r="J196" s="149" t="s">
        <v>1051</v>
      </c>
      <c r="K196" s="363"/>
      <c r="L196" s="82" t="s">
        <v>849</v>
      </c>
      <c r="M196" s="66">
        <f>ROUND(M192*118/1000,0)</f>
        <v>4</v>
      </c>
      <c r="N196" s="249"/>
    </row>
    <row r="197" spans="1:14" s="47" customFormat="1" ht="31.5" customHeight="1" x14ac:dyDescent="0.15">
      <c r="A197" s="79" t="s">
        <v>482</v>
      </c>
      <c r="B197" s="79">
        <v>2370</v>
      </c>
      <c r="C197" s="53" t="s">
        <v>1106</v>
      </c>
      <c r="D197" s="418"/>
      <c r="E197" s="419"/>
      <c r="F197" s="363"/>
      <c r="G197" s="244"/>
      <c r="H197" s="80" t="s">
        <v>771</v>
      </c>
      <c r="I197" s="101"/>
      <c r="J197" s="149" t="s">
        <v>1063</v>
      </c>
      <c r="K197" s="363"/>
      <c r="L197" s="66">
        <f>ROUND($L192*80/1000,0)</f>
        <v>3</v>
      </c>
      <c r="M197" s="66">
        <f>ROUND(M192*99/1000,0)</f>
        <v>3</v>
      </c>
      <c r="N197" s="249"/>
    </row>
    <row r="198" spans="1:14" s="47" customFormat="1" ht="31.5" customHeight="1" x14ac:dyDescent="0.15">
      <c r="A198" s="79" t="s">
        <v>482</v>
      </c>
      <c r="B198" s="79">
        <v>7260</v>
      </c>
      <c r="C198" s="53" t="s">
        <v>1107</v>
      </c>
      <c r="D198" s="418"/>
      <c r="E198" s="419"/>
      <c r="F198" s="363"/>
      <c r="G198" s="244"/>
      <c r="H198" s="80" t="s">
        <v>772</v>
      </c>
      <c r="I198" s="101"/>
      <c r="J198" s="149" t="s">
        <v>1064</v>
      </c>
      <c r="K198" s="363"/>
      <c r="L198" s="66">
        <f>ROUND($L192*64/1000,0)</f>
        <v>2</v>
      </c>
      <c r="M198" s="66">
        <f>ROUND(M192*83/1000,0)</f>
        <v>3</v>
      </c>
      <c r="N198" s="249"/>
    </row>
    <row r="199" spans="1:14" s="63" customFormat="1" ht="31.5" customHeight="1" x14ac:dyDescent="0.15">
      <c r="A199" s="79" t="s">
        <v>482</v>
      </c>
      <c r="B199" s="79">
        <v>4567</v>
      </c>
      <c r="C199" s="53" t="s">
        <v>943</v>
      </c>
      <c r="D199" s="418"/>
      <c r="E199" s="419"/>
      <c r="F199" s="363"/>
      <c r="G199" s="382" t="s">
        <v>836</v>
      </c>
      <c r="H199" s="80" t="s">
        <v>769</v>
      </c>
      <c r="I199" s="101"/>
      <c r="J199" s="149" t="s">
        <v>1052</v>
      </c>
      <c r="K199" s="363"/>
      <c r="L199" s="82" t="s">
        <v>849</v>
      </c>
      <c r="M199" s="66">
        <f>ROUND(M192*117/1000,0)</f>
        <v>4</v>
      </c>
      <c r="N199" s="249"/>
    </row>
    <row r="200" spans="1:14" s="63" customFormat="1" ht="31.5" customHeight="1" x14ac:dyDescent="0.15">
      <c r="A200" s="79" t="s">
        <v>482</v>
      </c>
      <c r="B200" s="79">
        <v>4568</v>
      </c>
      <c r="C200" s="53" t="s">
        <v>939</v>
      </c>
      <c r="D200" s="418"/>
      <c r="E200" s="419"/>
      <c r="F200" s="363"/>
      <c r="G200" s="244"/>
      <c r="H200" s="80" t="s">
        <v>780</v>
      </c>
      <c r="I200" s="101"/>
      <c r="J200" s="149" t="s">
        <v>1053</v>
      </c>
      <c r="K200" s="363"/>
      <c r="L200" s="82" t="s">
        <v>849</v>
      </c>
      <c r="M200" s="66">
        <f>ROUND(M192*127/1000,0)</f>
        <v>4</v>
      </c>
      <c r="N200" s="249"/>
    </row>
    <row r="201" spans="1:14" s="63" customFormat="1" ht="31.5" customHeight="1" x14ac:dyDescent="0.15">
      <c r="A201" s="79" t="s">
        <v>482</v>
      </c>
      <c r="B201" s="79">
        <v>4569</v>
      </c>
      <c r="C201" s="53" t="s">
        <v>944</v>
      </c>
      <c r="D201" s="418"/>
      <c r="E201" s="419"/>
      <c r="F201" s="363"/>
      <c r="G201" s="244"/>
      <c r="H201" s="80" t="s">
        <v>770</v>
      </c>
      <c r="I201" s="101"/>
      <c r="J201" s="149" t="s">
        <v>1054</v>
      </c>
      <c r="K201" s="363"/>
      <c r="L201" s="82" t="s">
        <v>849</v>
      </c>
      <c r="M201" s="66">
        <f>ROUND(M192*115/1000,0)</f>
        <v>4</v>
      </c>
      <c r="N201" s="249"/>
    </row>
    <row r="202" spans="1:14" s="63" customFormat="1" ht="31.5" customHeight="1" x14ac:dyDescent="0.15">
      <c r="A202" s="79" t="s">
        <v>482</v>
      </c>
      <c r="B202" s="79">
        <v>4570</v>
      </c>
      <c r="C202" s="53" t="s">
        <v>940</v>
      </c>
      <c r="D202" s="418"/>
      <c r="E202" s="419"/>
      <c r="F202" s="363"/>
      <c r="G202" s="244"/>
      <c r="H202" s="80" t="s">
        <v>848</v>
      </c>
      <c r="I202" s="101"/>
      <c r="J202" s="149" t="s">
        <v>1055</v>
      </c>
      <c r="K202" s="363"/>
      <c r="L202" s="82" t="s">
        <v>849</v>
      </c>
      <c r="M202" s="66">
        <f>ROUND(M192*125/1000,0)</f>
        <v>4</v>
      </c>
      <c r="N202" s="249"/>
    </row>
    <row r="203" spans="1:14" s="63" customFormat="1" ht="31.5" customHeight="1" x14ac:dyDescent="0.15">
      <c r="A203" s="79" t="s">
        <v>482</v>
      </c>
      <c r="B203" s="79">
        <v>4571</v>
      </c>
      <c r="C203" s="53" t="s">
        <v>941</v>
      </c>
      <c r="D203" s="418"/>
      <c r="E203" s="419"/>
      <c r="F203" s="363"/>
      <c r="G203" s="244"/>
      <c r="H203" s="80" t="s">
        <v>771</v>
      </c>
      <c r="I203" s="101"/>
      <c r="J203" s="149" t="s">
        <v>1056</v>
      </c>
      <c r="K203" s="363"/>
      <c r="L203" s="82" t="s">
        <v>849</v>
      </c>
      <c r="M203" s="66">
        <f>ROUND(M192*105/1000,0)</f>
        <v>3</v>
      </c>
      <c r="N203" s="249"/>
    </row>
    <row r="204" spans="1:14" s="63" customFormat="1" ht="31.5" customHeight="1" x14ac:dyDescent="0.15">
      <c r="A204" s="79" t="s">
        <v>482</v>
      </c>
      <c r="B204" s="79">
        <v>4572</v>
      </c>
      <c r="C204" s="53" t="s">
        <v>942</v>
      </c>
      <c r="D204" s="418"/>
      <c r="E204" s="419"/>
      <c r="F204" s="363"/>
      <c r="G204" s="244"/>
      <c r="H204" s="80" t="s">
        <v>772</v>
      </c>
      <c r="I204" s="101"/>
      <c r="J204" s="149" t="s">
        <v>1057</v>
      </c>
      <c r="K204" s="363"/>
      <c r="L204" s="82" t="s">
        <v>849</v>
      </c>
      <c r="M204" s="66">
        <f>ROUND(M192*89/1000,0)</f>
        <v>3</v>
      </c>
      <c r="N204" s="249"/>
    </row>
    <row r="205" spans="1:14" s="47" customFormat="1" ht="31.5" customHeight="1" x14ac:dyDescent="0.15">
      <c r="A205" s="79" t="s">
        <v>482</v>
      </c>
      <c r="B205" s="79">
        <v>8516</v>
      </c>
      <c r="C205" s="53" t="s">
        <v>652</v>
      </c>
      <c r="D205" s="418"/>
      <c r="E205" s="419"/>
      <c r="F205" s="363"/>
      <c r="G205" s="96"/>
      <c r="H205" s="100" t="s">
        <v>297</v>
      </c>
      <c r="I205" s="148"/>
      <c r="J205" s="149" t="s">
        <v>338</v>
      </c>
      <c r="K205" s="363"/>
      <c r="L205" s="67">
        <v>-1</v>
      </c>
      <c r="M205" s="67">
        <v>-1</v>
      </c>
      <c r="N205" s="249"/>
    </row>
    <row r="206" spans="1:14" s="47" customFormat="1" ht="31.5" customHeight="1" x14ac:dyDescent="0.15">
      <c r="A206" s="79" t="s">
        <v>482</v>
      </c>
      <c r="B206" s="79">
        <v>9516</v>
      </c>
      <c r="C206" s="53" t="s">
        <v>653</v>
      </c>
      <c r="D206" s="418"/>
      <c r="E206" s="419"/>
      <c r="F206" s="364"/>
      <c r="G206" s="98"/>
      <c r="H206" s="100" t="s">
        <v>340</v>
      </c>
      <c r="I206" s="148"/>
      <c r="J206" s="149" t="s">
        <v>338</v>
      </c>
      <c r="K206" s="363"/>
      <c r="L206" s="67">
        <v>-1</v>
      </c>
      <c r="M206" s="67">
        <v>-1</v>
      </c>
      <c r="N206" s="250"/>
    </row>
    <row r="207" spans="1:14" ht="31.5" customHeight="1" x14ac:dyDescent="0.15">
      <c r="A207" s="79" t="s">
        <v>482</v>
      </c>
      <c r="B207" s="79" t="s">
        <v>402</v>
      </c>
      <c r="C207" s="53" t="s">
        <v>654</v>
      </c>
      <c r="D207" s="418"/>
      <c r="E207" s="419"/>
      <c r="F207" s="248" t="s">
        <v>746</v>
      </c>
      <c r="G207" s="384" t="s">
        <v>290</v>
      </c>
      <c r="H207" s="385"/>
      <c r="I207" s="385"/>
      <c r="J207" s="386"/>
      <c r="K207" s="363"/>
      <c r="L207" s="66">
        <v>2535</v>
      </c>
      <c r="M207" s="66">
        <v>2535</v>
      </c>
      <c r="N207" s="248" t="s">
        <v>9</v>
      </c>
    </row>
    <row r="208" spans="1:14" ht="31.5" customHeight="1" x14ac:dyDescent="0.15">
      <c r="A208" s="79" t="s">
        <v>482</v>
      </c>
      <c r="B208" s="79" t="s">
        <v>403</v>
      </c>
      <c r="C208" s="53" t="s">
        <v>1108</v>
      </c>
      <c r="D208" s="418"/>
      <c r="E208" s="419"/>
      <c r="F208" s="249"/>
      <c r="G208" s="382" t="s">
        <v>835</v>
      </c>
      <c r="H208" s="80" t="s">
        <v>769</v>
      </c>
      <c r="I208" s="101"/>
      <c r="J208" s="149" t="s">
        <v>1061</v>
      </c>
      <c r="K208" s="363"/>
      <c r="L208" s="66">
        <f>ROUND($L207*92/1000,0)</f>
        <v>233</v>
      </c>
      <c r="M208" s="66">
        <f>ROUND(M207*111/1000,0)</f>
        <v>281</v>
      </c>
      <c r="N208" s="249"/>
    </row>
    <row r="209" spans="1:14" s="63" customFormat="1" ht="31.5" customHeight="1" x14ac:dyDescent="0.15">
      <c r="A209" s="79" t="s">
        <v>482</v>
      </c>
      <c r="B209" s="79">
        <v>4332</v>
      </c>
      <c r="C209" s="53" t="s">
        <v>945</v>
      </c>
      <c r="D209" s="418"/>
      <c r="E209" s="419"/>
      <c r="F209" s="249"/>
      <c r="G209" s="244"/>
      <c r="H209" s="80" t="s">
        <v>780</v>
      </c>
      <c r="I209" s="101"/>
      <c r="J209" s="149" t="s">
        <v>1050</v>
      </c>
      <c r="K209" s="363"/>
      <c r="L209" s="82" t="s">
        <v>849</v>
      </c>
      <c r="M209" s="66">
        <f>ROUND(M207*120/1000,0)</f>
        <v>304</v>
      </c>
      <c r="N209" s="249"/>
    </row>
    <row r="210" spans="1:14" ht="31.5" customHeight="1" x14ac:dyDescent="0.15">
      <c r="A210" s="79" t="s">
        <v>482</v>
      </c>
      <c r="B210" s="79" t="s">
        <v>404</v>
      </c>
      <c r="C210" s="53" t="s">
        <v>1109</v>
      </c>
      <c r="D210" s="418"/>
      <c r="E210" s="419"/>
      <c r="F210" s="249"/>
      <c r="G210" s="244"/>
      <c r="H210" s="80" t="s">
        <v>770</v>
      </c>
      <c r="I210" s="101"/>
      <c r="J210" s="149" t="s">
        <v>1062</v>
      </c>
      <c r="K210" s="363"/>
      <c r="L210" s="66">
        <f>ROUND($L207*90/1000,0)</f>
        <v>228</v>
      </c>
      <c r="M210" s="66">
        <f>ROUND(M207*109/1000,0)</f>
        <v>276</v>
      </c>
      <c r="N210" s="249"/>
    </row>
    <row r="211" spans="1:14" s="63" customFormat="1" ht="31.5" customHeight="1" x14ac:dyDescent="0.15">
      <c r="A211" s="79" t="s">
        <v>482</v>
      </c>
      <c r="B211" s="79">
        <v>4333</v>
      </c>
      <c r="C211" s="53" t="s">
        <v>946</v>
      </c>
      <c r="D211" s="418"/>
      <c r="E211" s="419"/>
      <c r="F211" s="249"/>
      <c r="G211" s="244"/>
      <c r="H211" s="80" t="s">
        <v>848</v>
      </c>
      <c r="I211" s="101"/>
      <c r="J211" s="149" t="s">
        <v>1051</v>
      </c>
      <c r="K211" s="363"/>
      <c r="L211" s="82" t="s">
        <v>849</v>
      </c>
      <c r="M211" s="66">
        <f>ROUND(M207*118/1000,0)</f>
        <v>299</v>
      </c>
      <c r="N211" s="249"/>
    </row>
    <row r="212" spans="1:14" ht="31.5" customHeight="1" x14ac:dyDescent="0.15">
      <c r="A212" s="79" t="s">
        <v>482</v>
      </c>
      <c r="B212" s="79" t="s">
        <v>405</v>
      </c>
      <c r="C212" s="53" t="s">
        <v>947</v>
      </c>
      <c r="D212" s="418"/>
      <c r="E212" s="419"/>
      <c r="F212" s="249"/>
      <c r="G212" s="244"/>
      <c r="H212" s="80" t="s">
        <v>771</v>
      </c>
      <c r="I212" s="101"/>
      <c r="J212" s="149" t="s">
        <v>1063</v>
      </c>
      <c r="K212" s="363"/>
      <c r="L212" s="66">
        <f>ROUND($L207*80/1000,0)</f>
        <v>203</v>
      </c>
      <c r="M212" s="66">
        <f>ROUND(M207*99/1000,0)</f>
        <v>251</v>
      </c>
      <c r="N212" s="249"/>
    </row>
    <row r="213" spans="1:14" ht="31.5" customHeight="1" x14ac:dyDescent="0.15">
      <c r="A213" s="79" t="s">
        <v>482</v>
      </c>
      <c r="B213" s="79">
        <v>7280</v>
      </c>
      <c r="C213" s="53" t="s">
        <v>948</v>
      </c>
      <c r="D213" s="418"/>
      <c r="E213" s="419"/>
      <c r="F213" s="249"/>
      <c r="G213" s="244"/>
      <c r="H213" s="80" t="s">
        <v>772</v>
      </c>
      <c r="I213" s="101"/>
      <c r="J213" s="149" t="s">
        <v>1064</v>
      </c>
      <c r="K213" s="363"/>
      <c r="L213" s="66">
        <f>ROUND($L207*64/1000,0)</f>
        <v>162</v>
      </c>
      <c r="M213" s="66">
        <f>ROUND(M207*83/1000,0)</f>
        <v>210</v>
      </c>
      <c r="N213" s="249"/>
    </row>
    <row r="214" spans="1:14" s="63" customFormat="1" ht="31.5" customHeight="1" x14ac:dyDescent="0.15">
      <c r="A214" s="79" t="s">
        <v>482</v>
      </c>
      <c r="B214" s="79">
        <v>4573</v>
      </c>
      <c r="C214" s="53" t="s">
        <v>949</v>
      </c>
      <c r="D214" s="418"/>
      <c r="E214" s="419"/>
      <c r="F214" s="249"/>
      <c r="G214" s="382" t="s">
        <v>836</v>
      </c>
      <c r="H214" s="80" t="s">
        <v>769</v>
      </c>
      <c r="I214" s="101"/>
      <c r="J214" s="149" t="s">
        <v>1052</v>
      </c>
      <c r="K214" s="363"/>
      <c r="L214" s="82" t="s">
        <v>849</v>
      </c>
      <c r="M214" s="66">
        <f>ROUND(M207*117/1000,0)</f>
        <v>297</v>
      </c>
      <c r="N214" s="249"/>
    </row>
    <row r="215" spans="1:14" s="63" customFormat="1" ht="31.5" customHeight="1" x14ac:dyDescent="0.15">
      <c r="A215" s="79" t="s">
        <v>482</v>
      </c>
      <c r="B215" s="79">
        <v>4574</v>
      </c>
      <c r="C215" s="53" t="s">
        <v>950</v>
      </c>
      <c r="D215" s="418"/>
      <c r="E215" s="419"/>
      <c r="F215" s="249"/>
      <c r="G215" s="244"/>
      <c r="H215" s="80" t="s">
        <v>780</v>
      </c>
      <c r="I215" s="101"/>
      <c r="J215" s="149" t="s">
        <v>1053</v>
      </c>
      <c r="K215" s="363"/>
      <c r="L215" s="82" t="s">
        <v>849</v>
      </c>
      <c r="M215" s="66">
        <f>ROUND(M207*127/1000,0)</f>
        <v>322</v>
      </c>
      <c r="N215" s="249"/>
    </row>
    <row r="216" spans="1:14" s="63" customFormat="1" ht="31.5" customHeight="1" x14ac:dyDescent="0.15">
      <c r="A216" s="79" t="s">
        <v>482</v>
      </c>
      <c r="B216" s="79">
        <v>4575</v>
      </c>
      <c r="C216" s="53" t="s">
        <v>951</v>
      </c>
      <c r="D216" s="418"/>
      <c r="E216" s="419"/>
      <c r="F216" s="249"/>
      <c r="G216" s="244"/>
      <c r="H216" s="80" t="s">
        <v>770</v>
      </c>
      <c r="I216" s="101"/>
      <c r="J216" s="149" t="s">
        <v>1054</v>
      </c>
      <c r="K216" s="363"/>
      <c r="L216" s="82" t="s">
        <v>849</v>
      </c>
      <c r="M216" s="66">
        <f>ROUND(M207*115/1000,0)</f>
        <v>292</v>
      </c>
      <c r="N216" s="249"/>
    </row>
    <row r="217" spans="1:14" s="63" customFormat="1" ht="31.5" customHeight="1" x14ac:dyDescent="0.15">
      <c r="A217" s="79" t="s">
        <v>482</v>
      </c>
      <c r="B217" s="79">
        <v>4576</v>
      </c>
      <c r="C217" s="53" t="s">
        <v>952</v>
      </c>
      <c r="D217" s="418"/>
      <c r="E217" s="419"/>
      <c r="F217" s="249"/>
      <c r="G217" s="244"/>
      <c r="H217" s="80" t="s">
        <v>848</v>
      </c>
      <c r="I217" s="101"/>
      <c r="J217" s="149" t="s">
        <v>1055</v>
      </c>
      <c r="K217" s="363"/>
      <c r="L217" s="82" t="s">
        <v>849</v>
      </c>
      <c r="M217" s="66">
        <f>ROUND(M207*125/1000,0)</f>
        <v>317</v>
      </c>
      <c r="N217" s="249"/>
    </row>
    <row r="218" spans="1:14" s="63" customFormat="1" ht="31.5" customHeight="1" x14ac:dyDescent="0.15">
      <c r="A218" s="79" t="s">
        <v>482</v>
      </c>
      <c r="B218" s="79">
        <v>4577</v>
      </c>
      <c r="C218" s="53" t="s">
        <v>953</v>
      </c>
      <c r="D218" s="418"/>
      <c r="E218" s="419"/>
      <c r="F218" s="249"/>
      <c r="G218" s="244"/>
      <c r="H218" s="80" t="s">
        <v>771</v>
      </c>
      <c r="I218" s="101"/>
      <c r="J218" s="149" t="s">
        <v>1056</v>
      </c>
      <c r="K218" s="363"/>
      <c r="L218" s="82" t="s">
        <v>849</v>
      </c>
      <c r="M218" s="66">
        <f>ROUND(M207*105/1000,0)</f>
        <v>266</v>
      </c>
      <c r="N218" s="249"/>
    </row>
    <row r="219" spans="1:14" s="63" customFormat="1" ht="31.5" customHeight="1" x14ac:dyDescent="0.15">
      <c r="A219" s="79" t="s">
        <v>482</v>
      </c>
      <c r="B219" s="79">
        <v>4578</v>
      </c>
      <c r="C219" s="53" t="s">
        <v>954</v>
      </c>
      <c r="D219" s="418"/>
      <c r="E219" s="419"/>
      <c r="F219" s="249"/>
      <c r="G219" s="244"/>
      <c r="H219" s="80" t="s">
        <v>772</v>
      </c>
      <c r="I219" s="101"/>
      <c r="J219" s="149" t="s">
        <v>1057</v>
      </c>
      <c r="K219" s="363"/>
      <c r="L219" s="82" t="s">
        <v>849</v>
      </c>
      <c r="M219" s="66">
        <f>ROUND(M207*89/1000,0)</f>
        <v>226</v>
      </c>
      <c r="N219" s="249"/>
    </row>
    <row r="220" spans="1:14" ht="31.5" customHeight="1" x14ac:dyDescent="0.15">
      <c r="A220" s="79" t="s">
        <v>482</v>
      </c>
      <c r="B220" s="79">
        <v>8417</v>
      </c>
      <c r="C220" s="53" t="s">
        <v>655</v>
      </c>
      <c r="D220" s="418"/>
      <c r="E220" s="419"/>
      <c r="F220" s="249"/>
      <c r="G220" s="95"/>
      <c r="H220" s="100" t="s">
        <v>297</v>
      </c>
      <c r="I220" s="148"/>
      <c r="J220" s="149" t="s">
        <v>338</v>
      </c>
      <c r="K220" s="363"/>
      <c r="L220" s="67">
        <f>ROUND(-$L207*1/100,0)</f>
        <v>-25</v>
      </c>
      <c r="M220" s="67">
        <f>ROUND(-$L207*1/100,0)</f>
        <v>-25</v>
      </c>
      <c r="N220" s="249"/>
    </row>
    <row r="221" spans="1:14" ht="31.5" customHeight="1" x14ac:dyDescent="0.15">
      <c r="A221" s="79" t="s">
        <v>482</v>
      </c>
      <c r="B221" s="79">
        <v>9417</v>
      </c>
      <c r="C221" s="53" t="s">
        <v>656</v>
      </c>
      <c r="D221" s="418"/>
      <c r="E221" s="419"/>
      <c r="F221" s="249"/>
      <c r="G221" s="95"/>
      <c r="H221" s="102" t="s">
        <v>340</v>
      </c>
      <c r="I221" s="114"/>
      <c r="J221" s="92" t="s">
        <v>338</v>
      </c>
      <c r="K221" s="363"/>
      <c r="L221" s="67">
        <f>ROUND(-$L207*1/100,0)</f>
        <v>-25</v>
      </c>
      <c r="M221" s="67">
        <f>ROUND(-$L207*1/100,0)</f>
        <v>-25</v>
      </c>
      <c r="N221" s="249"/>
    </row>
    <row r="222" spans="1:14" ht="31.5" customHeight="1" x14ac:dyDescent="0.15">
      <c r="A222" s="79" t="s">
        <v>482</v>
      </c>
      <c r="B222" s="79" t="s">
        <v>406</v>
      </c>
      <c r="C222" s="53" t="s">
        <v>657</v>
      </c>
      <c r="D222" s="418"/>
      <c r="E222" s="419"/>
      <c r="F222" s="249"/>
      <c r="G222" s="366" t="s">
        <v>467</v>
      </c>
      <c r="H222" s="383"/>
      <c r="I222" s="383"/>
      <c r="J222" s="365"/>
      <c r="K222" s="363"/>
      <c r="L222" s="66">
        <v>2008</v>
      </c>
      <c r="M222" s="66">
        <v>2008</v>
      </c>
      <c r="N222" s="249"/>
    </row>
    <row r="223" spans="1:14" ht="31.5" customHeight="1" x14ac:dyDescent="0.15">
      <c r="A223" s="79" t="s">
        <v>482</v>
      </c>
      <c r="B223" s="79" t="s">
        <v>407</v>
      </c>
      <c r="C223" s="53" t="s">
        <v>1110</v>
      </c>
      <c r="D223" s="418"/>
      <c r="E223" s="419"/>
      <c r="F223" s="249"/>
      <c r="G223" s="382" t="s">
        <v>835</v>
      </c>
      <c r="H223" s="80" t="s">
        <v>769</v>
      </c>
      <c r="I223" s="101"/>
      <c r="J223" s="149" t="s">
        <v>1061</v>
      </c>
      <c r="K223" s="363"/>
      <c r="L223" s="66">
        <f>ROUND($L222*92/1000,0)</f>
        <v>185</v>
      </c>
      <c r="M223" s="66">
        <f>ROUND(M222*111/1000,0)</f>
        <v>223</v>
      </c>
      <c r="N223" s="249"/>
    </row>
    <row r="224" spans="1:14" s="63" customFormat="1" ht="31.5" customHeight="1" x14ac:dyDescent="0.15">
      <c r="A224" s="79" t="s">
        <v>482</v>
      </c>
      <c r="B224" s="79">
        <v>4342</v>
      </c>
      <c r="C224" s="53" t="s">
        <v>955</v>
      </c>
      <c r="D224" s="418"/>
      <c r="E224" s="419"/>
      <c r="F224" s="249"/>
      <c r="G224" s="244"/>
      <c r="H224" s="80" t="s">
        <v>780</v>
      </c>
      <c r="I224" s="101"/>
      <c r="J224" s="149" t="s">
        <v>1050</v>
      </c>
      <c r="K224" s="363"/>
      <c r="L224" s="82" t="s">
        <v>849</v>
      </c>
      <c r="M224" s="66">
        <f>ROUND(M222*120/1000,0)</f>
        <v>241</v>
      </c>
      <c r="N224" s="249"/>
    </row>
    <row r="225" spans="1:14" ht="31.5" customHeight="1" x14ac:dyDescent="0.15">
      <c r="A225" s="79" t="s">
        <v>482</v>
      </c>
      <c r="B225" s="79" t="s">
        <v>408</v>
      </c>
      <c r="C225" s="53" t="s">
        <v>1111</v>
      </c>
      <c r="D225" s="418"/>
      <c r="E225" s="419"/>
      <c r="F225" s="249"/>
      <c r="G225" s="244"/>
      <c r="H225" s="80" t="s">
        <v>770</v>
      </c>
      <c r="I225" s="101"/>
      <c r="J225" s="149" t="s">
        <v>1062</v>
      </c>
      <c r="K225" s="363"/>
      <c r="L225" s="66">
        <f>ROUND($L222*90/1000,0)</f>
        <v>181</v>
      </c>
      <c r="M225" s="66">
        <f>ROUND(M222*109/1000,0)</f>
        <v>219</v>
      </c>
      <c r="N225" s="249"/>
    </row>
    <row r="226" spans="1:14" s="63" customFormat="1" ht="31.5" customHeight="1" x14ac:dyDescent="0.15">
      <c r="A226" s="79" t="s">
        <v>482</v>
      </c>
      <c r="B226" s="79">
        <v>4343</v>
      </c>
      <c r="C226" s="53" t="s">
        <v>956</v>
      </c>
      <c r="D226" s="418"/>
      <c r="E226" s="419"/>
      <c r="F226" s="249"/>
      <c r="G226" s="244"/>
      <c r="H226" s="80" t="s">
        <v>848</v>
      </c>
      <c r="I226" s="101"/>
      <c r="J226" s="149" t="s">
        <v>1051</v>
      </c>
      <c r="K226" s="363"/>
      <c r="L226" s="82" t="s">
        <v>849</v>
      </c>
      <c r="M226" s="66">
        <f>ROUND(M222*118/1000,0)</f>
        <v>237</v>
      </c>
      <c r="N226" s="249"/>
    </row>
    <row r="227" spans="1:14" ht="31.5" customHeight="1" x14ac:dyDescent="0.15">
      <c r="A227" s="79" t="s">
        <v>482</v>
      </c>
      <c r="B227" s="79" t="s">
        <v>409</v>
      </c>
      <c r="C227" s="53" t="s">
        <v>1112</v>
      </c>
      <c r="D227" s="418"/>
      <c r="E227" s="419"/>
      <c r="F227" s="249"/>
      <c r="G227" s="244"/>
      <c r="H227" s="80" t="s">
        <v>771</v>
      </c>
      <c r="I227" s="101"/>
      <c r="J227" s="149" t="s">
        <v>1063</v>
      </c>
      <c r="K227" s="363"/>
      <c r="L227" s="66">
        <f>ROUND($L222*80/1000,0)</f>
        <v>161</v>
      </c>
      <c r="M227" s="66">
        <f>ROUND(M222*99/1000,0)</f>
        <v>199</v>
      </c>
      <c r="N227" s="249"/>
    </row>
    <row r="228" spans="1:14" ht="31.5" customHeight="1" x14ac:dyDescent="0.15">
      <c r="A228" s="79" t="s">
        <v>482</v>
      </c>
      <c r="B228" s="79">
        <v>7320</v>
      </c>
      <c r="C228" s="53" t="s">
        <v>1113</v>
      </c>
      <c r="D228" s="418"/>
      <c r="E228" s="419"/>
      <c r="F228" s="249"/>
      <c r="G228" s="244"/>
      <c r="H228" s="80" t="s">
        <v>772</v>
      </c>
      <c r="I228" s="101"/>
      <c r="J228" s="149" t="s">
        <v>1064</v>
      </c>
      <c r="K228" s="363"/>
      <c r="L228" s="66">
        <f>ROUND($L222*64/1000,0)</f>
        <v>129</v>
      </c>
      <c r="M228" s="66">
        <f>ROUND(M222*83/1000,0)</f>
        <v>167</v>
      </c>
      <c r="N228" s="249"/>
    </row>
    <row r="229" spans="1:14" s="63" customFormat="1" ht="31.5" customHeight="1" x14ac:dyDescent="0.15">
      <c r="A229" s="79" t="s">
        <v>482</v>
      </c>
      <c r="B229" s="79">
        <v>4579</v>
      </c>
      <c r="C229" s="53" t="s">
        <v>958</v>
      </c>
      <c r="D229" s="418"/>
      <c r="E229" s="419"/>
      <c r="F229" s="249"/>
      <c r="G229" s="382" t="s">
        <v>836</v>
      </c>
      <c r="H229" s="80" t="s">
        <v>769</v>
      </c>
      <c r="I229" s="101"/>
      <c r="J229" s="149" t="s">
        <v>1052</v>
      </c>
      <c r="K229" s="363"/>
      <c r="L229" s="82" t="s">
        <v>849</v>
      </c>
      <c r="M229" s="66">
        <f>ROUND(M222*117/1000,0)</f>
        <v>235</v>
      </c>
      <c r="N229" s="249"/>
    </row>
    <row r="230" spans="1:14" s="63" customFormat="1" ht="31.5" customHeight="1" x14ac:dyDescent="0.15">
      <c r="A230" s="79" t="s">
        <v>482</v>
      </c>
      <c r="B230" s="79">
        <v>4580</v>
      </c>
      <c r="C230" s="53" t="s">
        <v>959</v>
      </c>
      <c r="D230" s="418"/>
      <c r="E230" s="419"/>
      <c r="F230" s="249"/>
      <c r="G230" s="244"/>
      <c r="H230" s="80" t="s">
        <v>780</v>
      </c>
      <c r="I230" s="101"/>
      <c r="J230" s="149" t="s">
        <v>1053</v>
      </c>
      <c r="K230" s="363"/>
      <c r="L230" s="82" t="s">
        <v>849</v>
      </c>
      <c r="M230" s="66">
        <f>ROUND(M222*127/1000,0)</f>
        <v>255</v>
      </c>
      <c r="N230" s="249"/>
    </row>
    <row r="231" spans="1:14" s="63" customFormat="1" ht="31.5" customHeight="1" x14ac:dyDescent="0.15">
      <c r="A231" s="79" t="s">
        <v>482</v>
      </c>
      <c r="B231" s="79">
        <v>4581</v>
      </c>
      <c r="C231" s="53" t="s">
        <v>960</v>
      </c>
      <c r="D231" s="418"/>
      <c r="E231" s="419"/>
      <c r="F231" s="249"/>
      <c r="G231" s="244"/>
      <c r="H231" s="80" t="s">
        <v>770</v>
      </c>
      <c r="I231" s="101"/>
      <c r="J231" s="149" t="s">
        <v>1054</v>
      </c>
      <c r="K231" s="363"/>
      <c r="L231" s="82" t="s">
        <v>849</v>
      </c>
      <c r="M231" s="66">
        <f>ROUND(M222*115/1000,0)</f>
        <v>231</v>
      </c>
      <c r="N231" s="249"/>
    </row>
    <row r="232" spans="1:14" s="63" customFormat="1" ht="31.5" customHeight="1" x14ac:dyDescent="0.15">
      <c r="A232" s="79" t="s">
        <v>482</v>
      </c>
      <c r="B232" s="79">
        <v>4582</v>
      </c>
      <c r="C232" s="53" t="s">
        <v>961</v>
      </c>
      <c r="D232" s="418"/>
      <c r="E232" s="419"/>
      <c r="F232" s="249"/>
      <c r="G232" s="244"/>
      <c r="H232" s="80" t="s">
        <v>848</v>
      </c>
      <c r="I232" s="101"/>
      <c r="J232" s="149" t="s">
        <v>1055</v>
      </c>
      <c r="K232" s="363"/>
      <c r="L232" s="82" t="s">
        <v>849</v>
      </c>
      <c r="M232" s="66">
        <f>ROUND(M222*125/1000,0)</f>
        <v>251</v>
      </c>
      <c r="N232" s="249"/>
    </row>
    <row r="233" spans="1:14" s="63" customFormat="1" ht="31.5" customHeight="1" x14ac:dyDescent="0.15">
      <c r="A233" s="79" t="s">
        <v>482</v>
      </c>
      <c r="B233" s="79">
        <v>4583</v>
      </c>
      <c r="C233" s="53" t="s">
        <v>957</v>
      </c>
      <c r="D233" s="418"/>
      <c r="E233" s="419"/>
      <c r="F233" s="249"/>
      <c r="G233" s="244"/>
      <c r="H233" s="80" t="s">
        <v>771</v>
      </c>
      <c r="I233" s="101"/>
      <c r="J233" s="149" t="s">
        <v>1056</v>
      </c>
      <c r="K233" s="363"/>
      <c r="L233" s="82" t="s">
        <v>849</v>
      </c>
      <c r="M233" s="66">
        <f>ROUND(M222*105/1000,0)</f>
        <v>211</v>
      </c>
      <c r="N233" s="249"/>
    </row>
    <row r="234" spans="1:14" s="63" customFormat="1" ht="31.5" customHeight="1" x14ac:dyDescent="0.15">
      <c r="A234" s="79" t="s">
        <v>482</v>
      </c>
      <c r="B234" s="79">
        <v>4584</v>
      </c>
      <c r="C234" s="53" t="s">
        <v>962</v>
      </c>
      <c r="D234" s="418"/>
      <c r="E234" s="419"/>
      <c r="F234" s="249"/>
      <c r="G234" s="244"/>
      <c r="H234" s="80" t="s">
        <v>772</v>
      </c>
      <c r="I234" s="101"/>
      <c r="J234" s="149" t="s">
        <v>1057</v>
      </c>
      <c r="K234" s="363"/>
      <c r="L234" s="82" t="s">
        <v>849</v>
      </c>
      <c r="M234" s="66">
        <f>ROUND(M222*89/1000,0)</f>
        <v>179</v>
      </c>
      <c r="N234" s="249"/>
    </row>
    <row r="235" spans="1:14" ht="31.5" customHeight="1" x14ac:dyDescent="0.15">
      <c r="A235" s="79" t="s">
        <v>482</v>
      </c>
      <c r="B235" s="79">
        <v>8517</v>
      </c>
      <c r="C235" s="53" t="s">
        <v>658</v>
      </c>
      <c r="D235" s="418"/>
      <c r="E235" s="419"/>
      <c r="F235" s="249"/>
      <c r="G235" s="95"/>
      <c r="H235" s="100" t="s">
        <v>297</v>
      </c>
      <c r="I235" s="148"/>
      <c r="J235" s="149" t="s">
        <v>338</v>
      </c>
      <c r="K235" s="363"/>
      <c r="L235" s="67">
        <f>ROUND(-$L222*1/100,0)</f>
        <v>-20</v>
      </c>
      <c r="M235" s="67">
        <f>ROUND(-$L222*1/100,0)</f>
        <v>-20</v>
      </c>
      <c r="N235" s="249"/>
    </row>
    <row r="236" spans="1:14" ht="31.5" customHeight="1" x14ac:dyDescent="0.15">
      <c r="A236" s="79" t="s">
        <v>482</v>
      </c>
      <c r="B236" s="79">
        <v>9517</v>
      </c>
      <c r="C236" s="53" t="s">
        <v>659</v>
      </c>
      <c r="D236" s="420"/>
      <c r="E236" s="421"/>
      <c r="F236" s="250"/>
      <c r="G236" s="88"/>
      <c r="H236" s="100" t="s">
        <v>340</v>
      </c>
      <c r="I236" s="148"/>
      <c r="J236" s="149" t="s">
        <v>338</v>
      </c>
      <c r="K236" s="364"/>
      <c r="L236" s="67">
        <f>ROUND(-$L222*1/100,0)</f>
        <v>-20</v>
      </c>
      <c r="M236" s="67">
        <f>ROUND(-$L222*1/100,0)</f>
        <v>-20</v>
      </c>
      <c r="N236" s="250"/>
    </row>
    <row r="237" spans="1:14" ht="31.5" customHeight="1" x14ac:dyDescent="0.15">
      <c r="A237" s="79" t="s">
        <v>482</v>
      </c>
      <c r="B237" s="79" t="s">
        <v>410</v>
      </c>
      <c r="C237" s="53" t="s">
        <v>660</v>
      </c>
      <c r="D237" s="416" t="s">
        <v>876</v>
      </c>
      <c r="E237" s="417"/>
      <c r="F237" s="362" t="s">
        <v>747</v>
      </c>
      <c r="G237" s="384" t="s">
        <v>291</v>
      </c>
      <c r="H237" s="385"/>
      <c r="I237" s="385"/>
      <c r="J237" s="386"/>
      <c r="K237" s="362" t="s">
        <v>874</v>
      </c>
      <c r="L237" s="66">
        <v>83</v>
      </c>
      <c r="M237" s="66">
        <v>83</v>
      </c>
      <c r="N237" s="248" t="s">
        <v>10</v>
      </c>
    </row>
    <row r="238" spans="1:14" ht="31.5" customHeight="1" x14ac:dyDescent="0.15">
      <c r="A238" s="79" t="s">
        <v>482</v>
      </c>
      <c r="B238" s="79" t="s">
        <v>411</v>
      </c>
      <c r="C238" s="53" t="s">
        <v>1114</v>
      </c>
      <c r="D238" s="418"/>
      <c r="E238" s="419"/>
      <c r="F238" s="363"/>
      <c r="G238" s="382" t="s">
        <v>835</v>
      </c>
      <c r="H238" s="80" t="s">
        <v>769</v>
      </c>
      <c r="I238" s="101"/>
      <c r="J238" s="149" t="s">
        <v>1061</v>
      </c>
      <c r="K238" s="363"/>
      <c r="L238" s="66">
        <f>ROUND($L237*92/1000,0)</f>
        <v>8</v>
      </c>
      <c r="M238" s="66">
        <f>ROUND(M237*111/1000,0)</f>
        <v>9</v>
      </c>
      <c r="N238" s="249"/>
    </row>
    <row r="239" spans="1:14" s="63" customFormat="1" ht="31.5" customHeight="1" x14ac:dyDescent="0.15">
      <c r="A239" s="79" t="s">
        <v>482</v>
      </c>
      <c r="B239" s="79">
        <v>4352</v>
      </c>
      <c r="C239" s="53" t="s">
        <v>963</v>
      </c>
      <c r="D239" s="418"/>
      <c r="E239" s="419"/>
      <c r="F239" s="363"/>
      <c r="G239" s="244"/>
      <c r="H239" s="80" t="s">
        <v>780</v>
      </c>
      <c r="I239" s="101"/>
      <c r="J239" s="149" t="s">
        <v>1050</v>
      </c>
      <c r="K239" s="363"/>
      <c r="L239" s="82" t="s">
        <v>849</v>
      </c>
      <c r="M239" s="66">
        <f>ROUND(M237*120/1000,0)</f>
        <v>10</v>
      </c>
      <c r="N239" s="249"/>
    </row>
    <row r="240" spans="1:14" ht="31.5" customHeight="1" x14ac:dyDescent="0.15">
      <c r="A240" s="79" t="s">
        <v>482</v>
      </c>
      <c r="B240" s="79" t="s">
        <v>412</v>
      </c>
      <c r="C240" s="53" t="s">
        <v>1115</v>
      </c>
      <c r="D240" s="418"/>
      <c r="E240" s="419"/>
      <c r="F240" s="363"/>
      <c r="G240" s="244"/>
      <c r="H240" s="80" t="s">
        <v>770</v>
      </c>
      <c r="I240" s="101"/>
      <c r="J240" s="149" t="s">
        <v>1062</v>
      </c>
      <c r="K240" s="363"/>
      <c r="L240" s="66">
        <f>ROUND($L237*90/1000,0)</f>
        <v>7</v>
      </c>
      <c r="M240" s="66">
        <f>ROUND(M237*109/1000,0)</f>
        <v>9</v>
      </c>
      <c r="N240" s="249"/>
    </row>
    <row r="241" spans="1:14" s="63" customFormat="1" ht="31.5" customHeight="1" x14ac:dyDescent="0.15">
      <c r="A241" s="79" t="s">
        <v>482</v>
      </c>
      <c r="B241" s="79">
        <v>4353</v>
      </c>
      <c r="C241" s="53" t="s">
        <v>964</v>
      </c>
      <c r="D241" s="418"/>
      <c r="E241" s="419"/>
      <c r="F241" s="363"/>
      <c r="G241" s="244"/>
      <c r="H241" s="80" t="s">
        <v>848</v>
      </c>
      <c r="I241" s="101"/>
      <c r="J241" s="149" t="s">
        <v>1051</v>
      </c>
      <c r="K241" s="363"/>
      <c r="L241" s="82" t="s">
        <v>849</v>
      </c>
      <c r="M241" s="66">
        <f>ROUND(M237*118/1000,0)</f>
        <v>10</v>
      </c>
      <c r="N241" s="249"/>
    </row>
    <row r="242" spans="1:14" ht="31.5" customHeight="1" x14ac:dyDescent="0.15">
      <c r="A242" s="79" t="s">
        <v>482</v>
      </c>
      <c r="B242" s="79" t="s">
        <v>413</v>
      </c>
      <c r="C242" s="53" t="s">
        <v>1116</v>
      </c>
      <c r="D242" s="418"/>
      <c r="E242" s="419"/>
      <c r="F242" s="363"/>
      <c r="G242" s="244"/>
      <c r="H242" s="80" t="s">
        <v>771</v>
      </c>
      <c r="I242" s="101"/>
      <c r="J242" s="149" t="s">
        <v>1063</v>
      </c>
      <c r="K242" s="363"/>
      <c r="L242" s="66">
        <f>ROUND($L237*80/1000,0)</f>
        <v>7</v>
      </c>
      <c r="M242" s="66">
        <f>ROUND(M237*99/1000,0)</f>
        <v>8</v>
      </c>
      <c r="N242" s="249"/>
    </row>
    <row r="243" spans="1:14" ht="31.5" customHeight="1" x14ac:dyDescent="0.15">
      <c r="A243" s="79" t="s">
        <v>482</v>
      </c>
      <c r="B243" s="79">
        <v>7340</v>
      </c>
      <c r="C243" s="53" t="s">
        <v>1117</v>
      </c>
      <c r="D243" s="418"/>
      <c r="E243" s="419"/>
      <c r="F243" s="363"/>
      <c r="G243" s="244"/>
      <c r="H243" s="80" t="s">
        <v>772</v>
      </c>
      <c r="I243" s="101"/>
      <c r="J243" s="149" t="s">
        <v>1064</v>
      </c>
      <c r="K243" s="363"/>
      <c r="L243" s="66">
        <f>ROUND($L237*64/1000,0)</f>
        <v>5</v>
      </c>
      <c r="M243" s="66">
        <f>ROUND(M237*83/1000,0)</f>
        <v>7</v>
      </c>
      <c r="N243" s="249"/>
    </row>
    <row r="244" spans="1:14" s="63" customFormat="1" ht="31.5" customHeight="1" x14ac:dyDescent="0.15">
      <c r="A244" s="79" t="s">
        <v>482</v>
      </c>
      <c r="B244" s="79">
        <v>4585</v>
      </c>
      <c r="C244" s="53" t="s">
        <v>965</v>
      </c>
      <c r="D244" s="418"/>
      <c r="E244" s="419"/>
      <c r="F244" s="363"/>
      <c r="G244" s="382" t="s">
        <v>836</v>
      </c>
      <c r="H244" s="80" t="s">
        <v>769</v>
      </c>
      <c r="I244" s="101"/>
      <c r="J244" s="149" t="s">
        <v>1052</v>
      </c>
      <c r="K244" s="363"/>
      <c r="L244" s="82" t="s">
        <v>849</v>
      </c>
      <c r="M244" s="66">
        <f>ROUND(M237*117/1000,0)</f>
        <v>10</v>
      </c>
      <c r="N244" s="249"/>
    </row>
    <row r="245" spans="1:14" s="63" customFormat="1" ht="31.5" customHeight="1" x14ac:dyDescent="0.15">
      <c r="A245" s="79" t="s">
        <v>482</v>
      </c>
      <c r="B245" s="79">
        <v>4586</v>
      </c>
      <c r="C245" s="53" t="s">
        <v>966</v>
      </c>
      <c r="D245" s="418"/>
      <c r="E245" s="419"/>
      <c r="F245" s="363"/>
      <c r="G245" s="244"/>
      <c r="H245" s="80" t="s">
        <v>780</v>
      </c>
      <c r="I245" s="101"/>
      <c r="J245" s="149" t="s">
        <v>1053</v>
      </c>
      <c r="K245" s="363"/>
      <c r="L245" s="82" t="s">
        <v>849</v>
      </c>
      <c r="M245" s="66">
        <f>ROUND(M237*127/1000,0)</f>
        <v>11</v>
      </c>
      <c r="N245" s="249"/>
    </row>
    <row r="246" spans="1:14" s="63" customFormat="1" ht="31.5" customHeight="1" x14ac:dyDescent="0.15">
      <c r="A246" s="79" t="s">
        <v>482</v>
      </c>
      <c r="B246" s="79">
        <v>4587</v>
      </c>
      <c r="C246" s="53" t="s">
        <v>967</v>
      </c>
      <c r="D246" s="418"/>
      <c r="E246" s="419"/>
      <c r="F246" s="363"/>
      <c r="G246" s="244"/>
      <c r="H246" s="80" t="s">
        <v>770</v>
      </c>
      <c r="I246" s="101"/>
      <c r="J246" s="149" t="s">
        <v>1054</v>
      </c>
      <c r="K246" s="363"/>
      <c r="L246" s="82" t="s">
        <v>849</v>
      </c>
      <c r="M246" s="66">
        <f>ROUND(M237*115/1000,0)</f>
        <v>10</v>
      </c>
      <c r="N246" s="249"/>
    </row>
    <row r="247" spans="1:14" s="63" customFormat="1" ht="31.5" customHeight="1" x14ac:dyDescent="0.15">
      <c r="A247" s="79" t="s">
        <v>482</v>
      </c>
      <c r="B247" s="79">
        <v>4588</v>
      </c>
      <c r="C247" s="53" t="s">
        <v>968</v>
      </c>
      <c r="D247" s="418"/>
      <c r="E247" s="419"/>
      <c r="F247" s="363"/>
      <c r="G247" s="244"/>
      <c r="H247" s="80" t="s">
        <v>848</v>
      </c>
      <c r="I247" s="101"/>
      <c r="J247" s="149" t="s">
        <v>1055</v>
      </c>
      <c r="K247" s="363"/>
      <c r="L247" s="82" t="s">
        <v>849</v>
      </c>
      <c r="M247" s="66">
        <f>ROUND(M237*125/1000,0)</f>
        <v>10</v>
      </c>
      <c r="N247" s="249"/>
    </row>
    <row r="248" spans="1:14" s="63" customFormat="1" ht="31.5" customHeight="1" x14ac:dyDescent="0.15">
      <c r="A248" s="79" t="s">
        <v>482</v>
      </c>
      <c r="B248" s="79">
        <v>4589</v>
      </c>
      <c r="C248" s="53" t="s">
        <v>970</v>
      </c>
      <c r="D248" s="418"/>
      <c r="E248" s="419"/>
      <c r="F248" s="363"/>
      <c r="G248" s="244"/>
      <c r="H248" s="80" t="s">
        <v>771</v>
      </c>
      <c r="I248" s="101"/>
      <c r="J248" s="149" t="s">
        <v>1056</v>
      </c>
      <c r="K248" s="363"/>
      <c r="L248" s="82" t="s">
        <v>849</v>
      </c>
      <c r="M248" s="66">
        <f>ROUND(M237*105/1000,0)</f>
        <v>9</v>
      </c>
      <c r="N248" s="249"/>
    </row>
    <row r="249" spans="1:14" s="63" customFormat="1" ht="31.5" customHeight="1" x14ac:dyDescent="0.15">
      <c r="A249" s="79" t="s">
        <v>482</v>
      </c>
      <c r="B249" s="79">
        <v>4590</v>
      </c>
      <c r="C249" s="53" t="s">
        <v>969</v>
      </c>
      <c r="D249" s="418"/>
      <c r="E249" s="419"/>
      <c r="F249" s="363"/>
      <c r="G249" s="244"/>
      <c r="H249" s="80" t="s">
        <v>772</v>
      </c>
      <c r="I249" s="101"/>
      <c r="J249" s="149" t="s">
        <v>1057</v>
      </c>
      <c r="K249" s="363"/>
      <c r="L249" s="82" t="s">
        <v>849</v>
      </c>
      <c r="M249" s="66">
        <f>ROUND(M237*89/1000,0)</f>
        <v>7</v>
      </c>
      <c r="N249" s="249"/>
    </row>
    <row r="250" spans="1:14" ht="31.5" customHeight="1" x14ac:dyDescent="0.15">
      <c r="A250" s="79" t="s">
        <v>482</v>
      </c>
      <c r="B250" s="79">
        <v>8418</v>
      </c>
      <c r="C250" s="53" t="s">
        <v>661</v>
      </c>
      <c r="D250" s="418"/>
      <c r="E250" s="419"/>
      <c r="F250" s="363"/>
      <c r="G250" s="96"/>
      <c r="H250" s="100" t="s">
        <v>297</v>
      </c>
      <c r="I250" s="148"/>
      <c r="J250" s="149" t="s">
        <v>338</v>
      </c>
      <c r="K250" s="363"/>
      <c r="L250" s="67">
        <f>ROUND(-$L237*1/100,0)</f>
        <v>-1</v>
      </c>
      <c r="M250" s="67">
        <f>ROUND(-$L237*1/100,0)</f>
        <v>-1</v>
      </c>
      <c r="N250" s="249"/>
    </row>
    <row r="251" spans="1:14" ht="31.5" customHeight="1" x14ac:dyDescent="0.15">
      <c r="A251" s="79" t="s">
        <v>482</v>
      </c>
      <c r="B251" s="79">
        <v>9418</v>
      </c>
      <c r="C251" s="53" t="s">
        <v>662</v>
      </c>
      <c r="D251" s="418"/>
      <c r="E251" s="419"/>
      <c r="F251" s="363"/>
      <c r="G251" s="96"/>
      <c r="H251" s="102" t="s">
        <v>340</v>
      </c>
      <c r="I251" s="114"/>
      <c r="J251" s="92" t="s">
        <v>338</v>
      </c>
      <c r="K251" s="363"/>
      <c r="L251" s="67">
        <f>ROUND(-$L237*1/100,0)</f>
        <v>-1</v>
      </c>
      <c r="M251" s="67">
        <f>ROUND(-$L237*1/100,0)</f>
        <v>-1</v>
      </c>
      <c r="N251" s="249"/>
    </row>
    <row r="252" spans="1:14" ht="31.5" customHeight="1" x14ac:dyDescent="0.15">
      <c r="A252" s="79" t="s">
        <v>482</v>
      </c>
      <c r="B252" s="79" t="s">
        <v>414</v>
      </c>
      <c r="C252" s="53" t="s">
        <v>663</v>
      </c>
      <c r="D252" s="418"/>
      <c r="E252" s="419"/>
      <c r="F252" s="363"/>
      <c r="G252" s="366" t="s">
        <v>468</v>
      </c>
      <c r="H252" s="383"/>
      <c r="I252" s="383"/>
      <c r="J252" s="365"/>
      <c r="K252" s="363"/>
      <c r="L252" s="67">
        <v>66</v>
      </c>
      <c r="M252" s="67">
        <v>66</v>
      </c>
      <c r="N252" s="249"/>
    </row>
    <row r="253" spans="1:14" ht="31.5" customHeight="1" x14ac:dyDescent="0.15">
      <c r="A253" s="79" t="s">
        <v>482</v>
      </c>
      <c r="B253" s="79" t="s">
        <v>415</v>
      </c>
      <c r="C253" s="53" t="s">
        <v>1118</v>
      </c>
      <c r="D253" s="418"/>
      <c r="E253" s="419"/>
      <c r="F253" s="363"/>
      <c r="G253" s="382" t="s">
        <v>835</v>
      </c>
      <c r="H253" s="80" t="s">
        <v>769</v>
      </c>
      <c r="I253" s="101"/>
      <c r="J253" s="149" t="s">
        <v>1061</v>
      </c>
      <c r="K253" s="363"/>
      <c r="L253" s="67">
        <f>ROUND($L252*92/1000,0)</f>
        <v>6</v>
      </c>
      <c r="M253" s="66">
        <f>ROUND(M252*111/1000,0)</f>
        <v>7</v>
      </c>
      <c r="N253" s="249"/>
    </row>
    <row r="254" spans="1:14" s="63" customFormat="1" ht="31.5" customHeight="1" x14ac:dyDescent="0.15">
      <c r="A254" s="79" t="s">
        <v>482</v>
      </c>
      <c r="B254" s="79">
        <v>4360</v>
      </c>
      <c r="C254" s="53" t="s">
        <v>971</v>
      </c>
      <c r="D254" s="418"/>
      <c r="E254" s="419"/>
      <c r="F254" s="363"/>
      <c r="G254" s="244"/>
      <c r="H254" s="80" t="s">
        <v>780</v>
      </c>
      <c r="I254" s="101"/>
      <c r="J254" s="149" t="s">
        <v>1050</v>
      </c>
      <c r="K254" s="363"/>
      <c r="L254" s="82" t="s">
        <v>849</v>
      </c>
      <c r="M254" s="66">
        <f>ROUND(M252*120/1000,0)</f>
        <v>8</v>
      </c>
      <c r="N254" s="249"/>
    </row>
    <row r="255" spans="1:14" ht="31.5" customHeight="1" x14ac:dyDescent="0.15">
      <c r="A255" s="79" t="s">
        <v>482</v>
      </c>
      <c r="B255" s="79" t="s">
        <v>416</v>
      </c>
      <c r="C255" s="120" t="s">
        <v>1119</v>
      </c>
      <c r="D255" s="418"/>
      <c r="E255" s="419"/>
      <c r="F255" s="363"/>
      <c r="G255" s="244"/>
      <c r="H255" s="80" t="s">
        <v>770</v>
      </c>
      <c r="I255" s="101"/>
      <c r="J255" s="149" t="s">
        <v>1062</v>
      </c>
      <c r="K255" s="363"/>
      <c r="L255" s="67">
        <f>ROUND($L252*90/1000,0)</f>
        <v>6</v>
      </c>
      <c r="M255" s="66">
        <f>ROUND(M252*109/1000,0)</f>
        <v>7</v>
      </c>
      <c r="N255" s="249"/>
    </row>
    <row r="256" spans="1:14" s="63" customFormat="1" ht="31.5" customHeight="1" x14ac:dyDescent="0.15">
      <c r="A256" s="79" t="s">
        <v>482</v>
      </c>
      <c r="B256" s="79">
        <v>4361</v>
      </c>
      <c r="C256" s="120" t="s">
        <v>972</v>
      </c>
      <c r="D256" s="418"/>
      <c r="E256" s="419"/>
      <c r="F256" s="363"/>
      <c r="G256" s="244"/>
      <c r="H256" s="80" t="s">
        <v>848</v>
      </c>
      <c r="I256" s="101"/>
      <c r="J256" s="149" t="s">
        <v>1051</v>
      </c>
      <c r="K256" s="363"/>
      <c r="L256" s="82" t="s">
        <v>849</v>
      </c>
      <c r="M256" s="66">
        <f>ROUND(M252*118/1000,0)</f>
        <v>8</v>
      </c>
      <c r="N256" s="249"/>
    </row>
    <row r="257" spans="1:14" ht="31.5" customHeight="1" x14ac:dyDescent="0.15">
      <c r="A257" s="79" t="s">
        <v>482</v>
      </c>
      <c r="B257" s="79" t="s">
        <v>417</v>
      </c>
      <c r="C257" s="120" t="s">
        <v>1120</v>
      </c>
      <c r="D257" s="418"/>
      <c r="E257" s="419"/>
      <c r="F257" s="363"/>
      <c r="G257" s="244"/>
      <c r="H257" s="80" t="s">
        <v>771</v>
      </c>
      <c r="I257" s="101"/>
      <c r="J257" s="149" t="s">
        <v>1063</v>
      </c>
      <c r="K257" s="363"/>
      <c r="L257" s="67">
        <f>ROUND($L252*80/1000,0)</f>
        <v>5</v>
      </c>
      <c r="M257" s="66">
        <f>ROUND(M252*99/1000,0)</f>
        <v>7</v>
      </c>
      <c r="N257" s="249"/>
    </row>
    <row r="258" spans="1:14" ht="31.5" customHeight="1" x14ac:dyDescent="0.15">
      <c r="A258" s="79" t="s">
        <v>482</v>
      </c>
      <c r="B258" s="79">
        <v>7360</v>
      </c>
      <c r="C258" s="120" t="s">
        <v>1121</v>
      </c>
      <c r="D258" s="418"/>
      <c r="E258" s="419"/>
      <c r="F258" s="363"/>
      <c r="G258" s="244"/>
      <c r="H258" s="80" t="s">
        <v>772</v>
      </c>
      <c r="I258" s="101"/>
      <c r="J258" s="149" t="s">
        <v>1064</v>
      </c>
      <c r="K258" s="363"/>
      <c r="L258" s="67">
        <f>ROUND($L252*64/1000,0)</f>
        <v>4</v>
      </c>
      <c r="M258" s="66">
        <f>ROUND(M252*83/1000,0)</f>
        <v>5</v>
      </c>
      <c r="N258" s="249"/>
    </row>
    <row r="259" spans="1:14" s="63" customFormat="1" ht="31.5" customHeight="1" x14ac:dyDescent="0.15">
      <c r="A259" s="79" t="s">
        <v>482</v>
      </c>
      <c r="B259" s="79">
        <v>4591</v>
      </c>
      <c r="C259" s="53" t="s">
        <v>975</v>
      </c>
      <c r="D259" s="418"/>
      <c r="E259" s="419"/>
      <c r="F259" s="363"/>
      <c r="G259" s="382" t="s">
        <v>836</v>
      </c>
      <c r="H259" s="80" t="s">
        <v>769</v>
      </c>
      <c r="I259" s="101"/>
      <c r="J259" s="149" t="s">
        <v>1052</v>
      </c>
      <c r="K259" s="363"/>
      <c r="L259" s="82" t="s">
        <v>849</v>
      </c>
      <c r="M259" s="66">
        <f>ROUND(M252*117/1000,0)</f>
        <v>8</v>
      </c>
      <c r="N259" s="249"/>
    </row>
    <row r="260" spans="1:14" s="63" customFormat="1" ht="31.5" customHeight="1" x14ac:dyDescent="0.15">
      <c r="A260" s="79" t="s">
        <v>482</v>
      </c>
      <c r="B260" s="79">
        <v>4592</v>
      </c>
      <c r="C260" s="53" t="s">
        <v>976</v>
      </c>
      <c r="D260" s="418"/>
      <c r="E260" s="419"/>
      <c r="F260" s="363"/>
      <c r="G260" s="244"/>
      <c r="H260" s="80" t="s">
        <v>780</v>
      </c>
      <c r="I260" s="101"/>
      <c r="J260" s="149" t="s">
        <v>1053</v>
      </c>
      <c r="K260" s="363"/>
      <c r="L260" s="82" t="s">
        <v>849</v>
      </c>
      <c r="M260" s="66">
        <f>ROUND(M252*127/1000,0)</f>
        <v>8</v>
      </c>
      <c r="N260" s="249"/>
    </row>
    <row r="261" spans="1:14" s="63" customFormat="1" ht="31.5" customHeight="1" x14ac:dyDescent="0.15">
      <c r="A261" s="79" t="s">
        <v>482</v>
      </c>
      <c r="B261" s="79">
        <v>4593</v>
      </c>
      <c r="C261" s="120" t="s">
        <v>977</v>
      </c>
      <c r="D261" s="418"/>
      <c r="E261" s="419"/>
      <c r="F261" s="363"/>
      <c r="G261" s="244"/>
      <c r="H261" s="80" t="s">
        <v>770</v>
      </c>
      <c r="I261" s="101"/>
      <c r="J261" s="149" t="s">
        <v>1054</v>
      </c>
      <c r="K261" s="363"/>
      <c r="L261" s="82" t="s">
        <v>849</v>
      </c>
      <c r="M261" s="66">
        <f>ROUND(M252*115/1000,0)</f>
        <v>8</v>
      </c>
      <c r="N261" s="249"/>
    </row>
    <row r="262" spans="1:14" s="63" customFormat="1" ht="31.5" customHeight="1" x14ac:dyDescent="0.15">
      <c r="A262" s="79" t="s">
        <v>482</v>
      </c>
      <c r="B262" s="79">
        <v>4594</v>
      </c>
      <c r="C262" s="120" t="s">
        <v>978</v>
      </c>
      <c r="D262" s="418"/>
      <c r="E262" s="419"/>
      <c r="F262" s="363"/>
      <c r="G262" s="244"/>
      <c r="H262" s="80" t="s">
        <v>848</v>
      </c>
      <c r="I262" s="101"/>
      <c r="J262" s="149" t="s">
        <v>1055</v>
      </c>
      <c r="K262" s="363"/>
      <c r="L262" s="82" t="s">
        <v>849</v>
      </c>
      <c r="M262" s="66">
        <f>ROUND(M252*125/1000,0)</f>
        <v>8</v>
      </c>
      <c r="N262" s="249"/>
    </row>
    <row r="263" spans="1:14" s="63" customFormat="1" ht="31.5" customHeight="1" x14ac:dyDescent="0.15">
      <c r="A263" s="79" t="s">
        <v>482</v>
      </c>
      <c r="B263" s="79">
        <v>4595</v>
      </c>
      <c r="C263" s="120" t="s">
        <v>979</v>
      </c>
      <c r="D263" s="418"/>
      <c r="E263" s="419"/>
      <c r="F263" s="363"/>
      <c r="G263" s="244"/>
      <c r="H263" s="80" t="s">
        <v>771</v>
      </c>
      <c r="I263" s="101"/>
      <c r="J263" s="149" t="s">
        <v>1056</v>
      </c>
      <c r="K263" s="363"/>
      <c r="L263" s="82" t="s">
        <v>849</v>
      </c>
      <c r="M263" s="66">
        <f>ROUND(M252*105/1000,0)</f>
        <v>7</v>
      </c>
      <c r="N263" s="249"/>
    </row>
    <row r="264" spans="1:14" s="63" customFormat="1" ht="31.5" customHeight="1" x14ac:dyDescent="0.15">
      <c r="A264" s="79" t="s">
        <v>482</v>
      </c>
      <c r="B264" s="79">
        <v>4596</v>
      </c>
      <c r="C264" s="120" t="s">
        <v>980</v>
      </c>
      <c r="D264" s="418"/>
      <c r="E264" s="419"/>
      <c r="F264" s="363"/>
      <c r="G264" s="244"/>
      <c r="H264" s="80" t="s">
        <v>772</v>
      </c>
      <c r="I264" s="101"/>
      <c r="J264" s="149" t="s">
        <v>1057</v>
      </c>
      <c r="K264" s="363"/>
      <c r="L264" s="82" t="s">
        <v>849</v>
      </c>
      <c r="M264" s="66">
        <f>ROUND(M252*89/1000,0)</f>
        <v>6</v>
      </c>
      <c r="N264" s="249"/>
    </row>
    <row r="265" spans="1:14" ht="31.5" customHeight="1" x14ac:dyDescent="0.15">
      <c r="A265" s="79" t="s">
        <v>482</v>
      </c>
      <c r="B265" s="79">
        <v>8518</v>
      </c>
      <c r="C265" s="53" t="s">
        <v>664</v>
      </c>
      <c r="D265" s="418"/>
      <c r="E265" s="419"/>
      <c r="F265" s="363"/>
      <c r="G265" s="96"/>
      <c r="H265" s="100" t="s">
        <v>297</v>
      </c>
      <c r="I265" s="148"/>
      <c r="J265" s="149" t="s">
        <v>338</v>
      </c>
      <c r="K265" s="363"/>
      <c r="L265" s="67">
        <f>ROUND(-$L252*1/100,0)</f>
        <v>-1</v>
      </c>
      <c r="M265" s="67">
        <f>ROUND(-$L252*1/100,0)</f>
        <v>-1</v>
      </c>
      <c r="N265" s="249"/>
    </row>
    <row r="266" spans="1:14" ht="31.5" customHeight="1" x14ac:dyDescent="0.15">
      <c r="A266" s="79" t="s">
        <v>482</v>
      </c>
      <c r="B266" s="79">
        <v>9518</v>
      </c>
      <c r="C266" s="53" t="s">
        <v>665</v>
      </c>
      <c r="D266" s="420"/>
      <c r="E266" s="421"/>
      <c r="F266" s="364"/>
      <c r="G266" s="98"/>
      <c r="H266" s="100" t="s">
        <v>340</v>
      </c>
      <c r="I266" s="148"/>
      <c r="J266" s="149" t="s">
        <v>338</v>
      </c>
      <c r="K266" s="364"/>
      <c r="L266" s="67">
        <f>ROUND(-$L252*1/100,0)</f>
        <v>-1</v>
      </c>
      <c r="M266" s="67">
        <f>ROUND(-$L252*1/100,0)</f>
        <v>-1</v>
      </c>
      <c r="N266" s="250"/>
    </row>
    <row r="267" spans="1:14" s="44" customFormat="1" ht="31.5" customHeight="1" x14ac:dyDescent="0.15">
      <c r="A267" s="108"/>
      <c r="B267" s="108"/>
      <c r="C267" s="122"/>
      <c r="D267" s="116"/>
      <c r="E267" s="116"/>
      <c r="F267" s="116"/>
      <c r="G267" s="116"/>
      <c r="H267" s="124"/>
      <c r="I267" s="124"/>
      <c r="J267" s="124"/>
      <c r="K267" s="125"/>
      <c r="L267" s="69"/>
      <c r="M267" s="69"/>
      <c r="N267" s="108"/>
    </row>
    <row r="268" spans="1:14" ht="31.5" customHeight="1" x14ac:dyDescent="0.15">
      <c r="A268" s="126" t="s">
        <v>1059</v>
      </c>
      <c r="B268" s="73"/>
      <c r="C268" s="73"/>
      <c r="D268" s="72"/>
      <c r="E268" s="72"/>
      <c r="F268" s="72"/>
      <c r="G268" s="72"/>
      <c r="H268" s="74"/>
      <c r="I268" s="74"/>
      <c r="J268" s="74"/>
      <c r="K268" s="75"/>
      <c r="L268" s="76"/>
      <c r="M268" s="65"/>
      <c r="N268" s="73"/>
    </row>
    <row r="269" spans="1:14" ht="31.5" customHeight="1" x14ac:dyDescent="0.15">
      <c r="A269" s="226" t="s">
        <v>2</v>
      </c>
      <c r="B269" s="226"/>
      <c r="C269" s="235" t="s">
        <v>3</v>
      </c>
      <c r="D269" s="226" t="s">
        <v>4</v>
      </c>
      <c r="E269" s="226"/>
      <c r="F269" s="226"/>
      <c r="G269" s="226"/>
      <c r="H269" s="226"/>
      <c r="I269" s="226"/>
      <c r="J269" s="226"/>
      <c r="K269" s="226"/>
      <c r="L269" s="375" t="s">
        <v>456</v>
      </c>
      <c r="M269" s="375" t="s">
        <v>1164</v>
      </c>
      <c r="N269" s="226" t="s">
        <v>8</v>
      </c>
    </row>
    <row r="270" spans="1:14" ht="31.5" customHeight="1" x14ac:dyDescent="0.15">
      <c r="A270" s="77" t="s">
        <v>0</v>
      </c>
      <c r="B270" s="77" t="s">
        <v>1</v>
      </c>
      <c r="C270" s="236"/>
      <c r="D270" s="226"/>
      <c r="E270" s="226"/>
      <c r="F270" s="226"/>
      <c r="G270" s="226"/>
      <c r="H270" s="226"/>
      <c r="I270" s="226"/>
      <c r="J270" s="226"/>
      <c r="K270" s="226"/>
      <c r="L270" s="376"/>
      <c r="M270" s="404"/>
      <c r="N270" s="226"/>
    </row>
    <row r="271" spans="1:14" ht="31.5" customHeight="1" x14ac:dyDescent="0.15">
      <c r="A271" s="79" t="s">
        <v>482</v>
      </c>
      <c r="B271" s="79" t="s">
        <v>418</v>
      </c>
      <c r="C271" s="53" t="s">
        <v>616</v>
      </c>
      <c r="D271" s="391" t="s">
        <v>162</v>
      </c>
      <c r="E271" s="392"/>
      <c r="F271" s="248" t="s">
        <v>24</v>
      </c>
      <c r="G271" s="384" t="s">
        <v>288</v>
      </c>
      <c r="H271" s="385"/>
      <c r="I271" s="385"/>
      <c r="J271" s="386"/>
      <c r="K271" s="362" t="s">
        <v>23</v>
      </c>
      <c r="L271" s="67">
        <v>1259</v>
      </c>
      <c r="M271" s="67">
        <v>1259</v>
      </c>
      <c r="N271" s="248" t="s">
        <v>9</v>
      </c>
    </row>
    <row r="272" spans="1:14" ht="31.5" customHeight="1" x14ac:dyDescent="0.15">
      <c r="A272" s="79" t="s">
        <v>482</v>
      </c>
      <c r="B272" s="79" t="s">
        <v>419</v>
      </c>
      <c r="C272" s="53" t="s">
        <v>1122</v>
      </c>
      <c r="D272" s="393"/>
      <c r="E272" s="394"/>
      <c r="F272" s="249"/>
      <c r="G272" s="382" t="s">
        <v>835</v>
      </c>
      <c r="H272" s="80" t="s">
        <v>769</v>
      </c>
      <c r="I272" s="101"/>
      <c r="J272" s="149" t="s">
        <v>1061</v>
      </c>
      <c r="K272" s="363"/>
      <c r="L272" s="67">
        <f>ROUND($L271*92/1000,0)</f>
        <v>116</v>
      </c>
      <c r="M272" s="66">
        <f>ROUND(M271*111/1000,0)</f>
        <v>140</v>
      </c>
      <c r="N272" s="249"/>
    </row>
    <row r="273" spans="1:14" s="63" customFormat="1" ht="31.5" customHeight="1" x14ac:dyDescent="0.15">
      <c r="A273" s="79" t="s">
        <v>482</v>
      </c>
      <c r="B273" s="79">
        <v>4402</v>
      </c>
      <c r="C273" s="53" t="s">
        <v>973</v>
      </c>
      <c r="D273" s="393"/>
      <c r="E273" s="394"/>
      <c r="F273" s="249"/>
      <c r="G273" s="244"/>
      <c r="H273" s="80" t="s">
        <v>780</v>
      </c>
      <c r="I273" s="101"/>
      <c r="J273" s="149" t="s">
        <v>1050</v>
      </c>
      <c r="K273" s="363"/>
      <c r="L273" s="82" t="s">
        <v>849</v>
      </c>
      <c r="M273" s="66">
        <f>ROUND(M271*120/1000,0)</f>
        <v>151</v>
      </c>
      <c r="N273" s="249"/>
    </row>
    <row r="274" spans="1:14" ht="31.5" customHeight="1" x14ac:dyDescent="0.15">
      <c r="A274" s="79" t="s">
        <v>482</v>
      </c>
      <c r="B274" s="79" t="s">
        <v>420</v>
      </c>
      <c r="C274" s="53" t="s">
        <v>1123</v>
      </c>
      <c r="D274" s="393"/>
      <c r="E274" s="394"/>
      <c r="F274" s="249"/>
      <c r="G274" s="244"/>
      <c r="H274" s="80" t="s">
        <v>770</v>
      </c>
      <c r="I274" s="101"/>
      <c r="J274" s="149" t="s">
        <v>1062</v>
      </c>
      <c r="K274" s="363"/>
      <c r="L274" s="67">
        <f>ROUND($L271*90/1000,0)</f>
        <v>113</v>
      </c>
      <c r="M274" s="66">
        <f>ROUND(M271*109/1000,0)</f>
        <v>137</v>
      </c>
      <c r="N274" s="249"/>
    </row>
    <row r="275" spans="1:14" s="63" customFormat="1" ht="31.5" customHeight="1" x14ac:dyDescent="0.15">
      <c r="A275" s="79" t="s">
        <v>482</v>
      </c>
      <c r="B275" s="79">
        <v>4403</v>
      </c>
      <c r="C275" s="53" t="s">
        <v>974</v>
      </c>
      <c r="D275" s="393"/>
      <c r="E275" s="394"/>
      <c r="F275" s="249"/>
      <c r="G275" s="244"/>
      <c r="H275" s="80" t="s">
        <v>848</v>
      </c>
      <c r="I275" s="101"/>
      <c r="J275" s="149" t="s">
        <v>1051</v>
      </c>
      <c r="K275" s="363"/>
      <c r="L275" s="82" t="s">
        <v>849</v>
      </c>
      <c r="M275" s="66">
        <f>ROUND(M271*118/1000,0)</f>
        <v>149</v>
      </c>
      <c r="N275" s="249"/>
    </row>
    <row r="276" spans="1:14" ht="31.5" customHeight="1" x14ac:dyDescent="0.15">
      <c r="A276" s="79" t="s">
        <v>482</v>
      </c>
      <c r="B276" s="79" t="s">
        <v>421</v>
      </c>
      <c r="C276" s="53" t="s">
        <v>1124</v>
      </c>
      <c r="D276" s="393"/>
      <c r="E276" s="394"/>
      <c r="F276" s="249"/>
      <c r="G276" s="244"/>
      <c r="H276" s="80" t="s">
        <v>771</v>
      </c>
      <c r="I276" s="101"/>
      <c r="J276" s="149" t="s">
        <v>1063</v>
      </c>
      <c r="K276" s="363"/>
      <c r="L276" s="67">
        <f>ROUND($L271*80/1000,0)</f>
        <v>101</v>
      </c>
      <c r="M276" s="66">
        <f>ROUND(M271*99/1000,0)</f>
        <v>125</v>
      </c>
      <c r="N276" s="249"/>
    </row>
    <row r="277" spans="1:14" ht="31.5" customHeight="1" x14ac:dyDescent="0.15">
      <c r="A277" s="79" t="s">
        <v>482</v>
      </c>
      <c r="B277" s="79">
        <v>7400</v>
      </c>
      <c r="C277" s="53" t="s">
        <v>1125</v>
      </c>
      <c r="D277" s="393"/>
      <c r="E277" s="394"/>
      <c r="F277" s="249"/>
      <c r="G277" s="244"/>
      <c r="H277" s="80" t="s">
        <v>772</v>
      </c>
      <c r="I277" s="101"/>
      <c r="J277" s="149" t="s">
        <v>1064</v>
      </c>
      <c r="K277" s="363"/>
      <c r="L277" s="67">
        <f>ROUND($L271*64/1000,0)</f>
        <v>81</v>
      </c>
      <c r="M277" s="66">
        <f>ROUND(M271*83/1000,0)</f>
        <v>104</v>
      </c>
      <c r="N277" s="249"/>
    </row>
    <row r="278" spans="1:14" s="63" customFormat="1" ht="31.5" customHeight="1" x14ac:dyDescent="0.15">
      <c r="A278" s="79" t="s">
        <v>482</v>
      </c>
      <c r="B278" s="79">
        <v>4597</v>
      </c>
      <c r="C278" s="53" t="s">
        <v>981</v>
      </c>
      <c r="D278" s="393"/>
      <c r="E278" s="394"/>
      <c r="F278" s="249"/>
      <c r="G278" s="382" t="s">
        <v>836</v>
      </c>
      <c r="H278" s="80" t="s">
        <v>769</v>
      </c>
      <c r="I278" s="101"/>
      <c r="J278" s="149" t="s">
        <v>1052</v>
      </c>
      <c r="K278" s="363"/>
      <c r="L278" s="82" t="s">
        <v>849</v>
      </c>
      <c r="M278" s="66">
        <f>ROUND(M271*117/1000,0)</f>
        <v>147</v>
      </c>
      <c r="N278" s="249"/>
    </row>
    <row r="279" spans="1:14" s="63" customFormat="1" ht="31.5" customHeight="1" x14ac:dyDescent="0.15">
      <c r="A279" s="79" t="s">
        <v>482</v>
      </c>
      <c r="B279" s="79">
        <v>4598</v>
      </c>
      <c r="C279" s="53" t="s">
        <v>982</v>
      </c>
      <c r="D279" s="393"/>
      <c r="E279" s="394"/>
      <c r="F279" s="249"/>
      <c r="G279" s="244"/>
      <c r="H279" s="80" t="s">
        <v>780</v>
      </c>
      <c r="I279" s="101"/>
      <c r="J279" s="149" t="s">
        <v>1053</v>
      </c>
      <c r="K279" s="363"/>
      <c r="L279" s="82" t="s">
        <v>849</v>
      </c>
      <c r="M279" s="66">
        <f>ROUND(M271*127/1000,0)</f>
        <v>160</v>
      </c>
      <c r="N279" s="249"/>
    </row>
    <row r="280" spans="1:14" s="63" customFormat="1" ht="31.5" customHeight="1" x14ac:dyDescent="0.15">
      <c r="A280" s="79" t="s">
        <v>482</v>
      </c>
      <c r="B280" s="79">
        <v>4599</v>
      </c>
      <c r="C280" s="53" t="s">
        <v>983</v>
      </c>
      <c r="D280" s="393"/>
      <c r="E280" s="394"/>
      <c r="F280" s="249"/>
      <c r="G280" s="244"/>
      <c r="H280" s="80" t="s">
        <v>770</v>
      </c>
      <c r="I280" s="101"/>
      <c r="J280" s="149" t="s">
        <v>1054</v>
      </c>
      <c r="K280" s="363"/>
      <c r="L280" s="82" t="s">
        <v>849</v>
      </c>
      <c r="M280" s="66">
        <f>ROUND(M271*115/1000,0)</f>
        <v>145</v>
      </c>
      <c r="N280" s="249"/>
    </row>
    <row r="281" spans="1:14" s="63" customFormat="1" ht="31.5" customHeight="1" x14ac:dyDescent="0.15">
      <c r="A281" s="79" t="s">
        <v>482</v>
      </c>
      <c r="B281" s="79">
        <v>4600</v>
      </c>
      <c r="C281" s="53" t="s">
        <v>984</v>
      </c>
      <c r="D281" s="393"/>
      <c r="E281" s="394"/>
      <c r="F281" s="249"/>
      <c r="G281" s="244"/>
      <c r="H281" s="80" t="s">
        <v>848</v>
      </c>
      <c r="I281" s="101"/>
      <c r="J281" s="149" t="s">
        <v>1055</v>
      </c>
      <c r="K281" s="363"/>
      <c r="L281" s="82" t="s">
        <v>849</v>
      </c>
      <c r="M281" s="66">
        <f>ROUND(M271*125/1000,0)</f>
        <v>157</v>
      </c>
      <c r="N281" s="249"/>
    </row>
    <row r="282" spans="1:14" s="63" customFormat="1" ht="31.5" customHeight="1" x14ac:dyDescent="0.15">
      <c r="A282" s="79" t="s">
        <v>482</v>
      </c>
      <c r="B282" s="79">
        <v>4601</v>
      </c>
      <c r="C282" s="53" t="s">
        <v>985</v>
      </c>
      <c r="D282" s="393"/>
      <c r="E282" s="394"/>
      <c r="F282" s="249"/>
      <c r="G282" s="244"/>
      <c r="H282" s="80" t="s">
        <v>771</v>
      </c>
      <c r="I282" s="101"/>
      <c r="J282" s="149" t="s">
        <v>1056</v>
      </c>
      <c r="K282" s="363"/>
      <c r="L282" s="82" t="s">
        <v>849</v>
      </c>
      <c r="M282" s="66">
        <f>ROUND(M271*105/1000,0)</f>
        <v>132</v>
      </c>
      <c r="N282" s="249"/>
    </row>
    <row r="283" spans="1:14" s="63" customFormat="1" ht="31.5" customHeight="1" x14ac:dyDescent="0.15">
      <c r="A283" s="79" t="s">
        <v>482</v>
      </c>
      <c r="B283" s="79">
        <v>4602</v>
      </c>
      <c r="C283" s="53" t="s">
        <v>986</v>
      </c>
      <c r="D283" s="393"/>
      <c r="E283" s="394"/>
      <c r="F283" s="249"/>
      <c r="G283" s="244"/>
      <c r="H283" s="80" t="s">
        <v>772</v>
      </c>
      <c r="I283" s="101"/>
      <c r="J283" s="149" t="s">
        <v>1057</v>
      </c>
      <c r="K283" s="363"/>
      <c r="L283" s="82" t="s">
        <v>849</v>
      </c>
      <c r="M283" s="66">
        <f>ROUND(M271*89/1000,0)</f>
        <v>112</v>
      </c>
      <c r="N283" s="249"/>
    </row>
    <row r="284" spans="1:14" ht="31.5" customHeight="1" x14ac:dyDescent="0.15">
      <c r="A284" s="79" t="s">
        <v>482</v>
      </c>
      <c r="B284" s="79">
        <v>8419</v>
      </c>
      <c r="C284" s="53" t="s">
        <v>666</v>
      </c>
      <c r="D284" s="393"/>
      <c r="E284" s="394"/>
      <c r="F284" s="249"/>
      <c r="G284" s="95"/>
      <c r="H284" s="100" t="s">
        <v>297</v>
      </c>
      <c r="I284" s="148"/>
      <c r="J284" s="149" t="s">
        <v>338</v>
      </c>
      <c r="K284" s="363"/>
      <c r="L284" s="67">
        <f>ROUND(-$L271*1/100,0)</f>
        <v>-13</v>
      </c>
      <c r="M284" s="67">
        <f>ROUND(-$L271*1/100,0)</f>
        <v>-13</v>
      </c>
      <c r="N284" s="249"/>
    </row>
    <row r="285" spans="1:14" ht="31.5" customHeight="1" x14ac:dyDescent="0.15">
      <c r="A285" s="79" t="s">
        <v>482</v>
      </c>
      <c r="B285" s="79">
        <v>9419</v>
      </c>
      <c r="C285" s="53" t="s">
        <v>667</v>
      </c>
      <c r="D285" s="393"/>
      <c r="E285" s="394"/>
      <c r="F285" s="249"/>
      <c r="G285" s="95"/>
      <c r="H285" s="102" t="s">
        <v>340</v>
      </c>
      <c r="I285" s="114"/>
      <c r="J285" s="92" t="s">
        <v>338</v>
      </c>
      <c r="K285" s="363"/>
      <c r="L285" s="67">
        <f>ROUND(-$L271*1/100,0)</f>
        <v>-13</v>
      </c>
      <c r="M285" s="67">
        <f>ROUND(-$L271*1/100,0)</f>
        <v>-13</v>
      </c>
      <c r="N285" s="249"/>
    </row>
    <row r="286" spans="1:14" ht="31.5" customHeight="1" x14ac:dyDescent="0.15">
      <c r="A286" s="79" t="s">
        <v>482</v>
      </c>
      <c r="B286" s="79" t="s">
        <v>422</v>
      </c>
      <c r="C286" s="53" t="s">
        <v>668</v>
      </c>
      <c r="D286" s="393"/>
      <c r="E286" s="394"/>
      <c r="F286" s="249"/>
      <c r="G286" s="366" t="s">
        <v>465</v>
      </c>
      <c r="H286" s="383"/>
      <c r="I286" s="383"/>
      <c r="J286" s="365"/>
      <c r="K286" s="363"/>
      <c r="L286" s="67">
        <v>995</v>
      </c>
      <c r="M286" s="67">
        <v>995</v>
      </c>
      <c r="N286" s="249"/>
    </row>
    <row r="287" spans="1:14" ht="31.5" customHeight="1" x14ac:dyDescent="0.15">
      <c r="A287" s="79" t="s">
        <v>482</v>
      </c>
      <c r="B287" s="79" t="s">
        <v>423</v>
      </c>
      <c r="C287" s="53" t="s">
        <v>1126</v>
      </c>
      <c r="D287" s="393"/>
      <c r="E287" s="394"/>
      <c r="F287" s="249"/>
      <c r="G287" s="362" t="s">
        <v>835</v>
      </c>
      <c r="H287" s="80" t="s">
        <v>769</v>
      </c>
      <c r="I287" s="101"/>
      <c r="J287" s="149" t="s">
        <v>1061</v>
      </c>
      <c r="K287" s="363"/>
      <c r="L287" s="67">
        <f>ROUND($L286*92/1000,0)</f>
        <v>92</v>
      </c>
      <c r="M287" s="66">
        <f>ROUND(M286*111/1000,0)</f>
        <v>110</v>
      </c>
      <c r="N287" s="249"/>
    </row>
    <row r="288" spans="1:14" s="63" customFormat="1" ht="31.5" customHeight="1" x14ac:dyDescent="0.15">
      <c r="A288" s="79" t="s">
        <v>482</v>
      </c>
      <c r="B288" s="79">
        <v>4412</v>
      </c>
      <c r="C288" s="53" t="s">
        <v>987</v>
      </c>
      <c r="D288" s="393"/>
      <c r="E288" s="394"/>
      <c r="F288" s="249"/>
      <c r="G288" s="363"/>
      <c r="H288" s="80" t="s">
        <v>780</v>
      </c>
      <c r="I288" s="101"/>
      <c r="J288" s="149" t="s">
        <v>1050</v>
      </c>
      <c r="K288" s="363"/>
      <c r="L288" s="82" t="s">
        <v>849</v>
      </c>
      <c r="M288" s="66">
        <f>ROUND(M286*120/1000,0)</f>
        <v>119</v>
      </c>
      <c r="N288" s="249"/>
    </row>
    <row r="289" spans="1:14" ht="31.5" customHeight="1" x14ac:dyDescent="0.15">
      <c r="A289" s="79" t="s">
        <v>482</v>
      </c>
      <c r="B289" s="79" t="s">
        <v>424</v>
      </c>
      <c r="C289" s="53" t="s">
        <v>1127</v>
      </c>
      <c r="D289" s="393"/>
      <c r="E289" s="394"/>
      <c r="F289" s="249"/>
      <c r="G289" s="363"/>
      <c r="H289" s="80" t="s">
        <v>770</v>
      </c>
      <c r="I289" s="101"/>
      <c r="J289" s="149" t="s">
        <v>1062</v>
      </c>
      <c r="K289" s="363"/>
      <c r="L289" s="67">
        <f>ROUND($L286*90/1000,0)</f>
        <v>90</v>
      </c>
      <c r="M289" s="66">
        <f>ROUND(M286*109/1000,0)</f>
        <v>108</v>
      </c>
      <c r="N289" s="249"/>
    </row>
    <row r="290" spans="1:14" s="63" customFormat="1" ht="31.5" customHeight="1" x14ac:dyDescent="0.15">
      <c r="A290" s="79" t="s">
        <v>482</v>
      </c>
      <c r="B290" s="79">
        <v>4413</v>
      </c>
      <c r="C290" s="53" t="s">
        <v>988</v>
      </c>
      <c r="D290" s="393"/>
      <c r="E290" s="394"/>
      <c r="F290" s="249"/>
      <c r="G290" s="363"/>
      <c r="H290" s="80" t="s">
        <v>848</v>
      </c>
      <c r="I290" s="101"/>
      <c r="J290" s="149" t="s">
        <v>1051</v>
      </c>
      <c r="K290" s="363"/>
      <c r="L290" s="82" t="s">
        <v>849</v>
      </c>
      <c r="M290" s="66">
        <f>ROUND(M286*118/1000,0)</f>
        <v>117</v>
      </c>
      <c r="N290" s="249"/>
    </row>
    <row r="291" spans="1:14" ht="31.5" customHeight="1" x14ac:dyDescent="0.15">
      <c r="A291" s="79" t="s">
        <v>482</v>
      </c>
      <c r="B291" s="79" t="s">
        <v>425</v>
      </c>
      <c r="C291" s="53" t="s">
        <v>1128</v>
      </c>
      <c r="D291" s="393"/>
      <c r="E291" s="394"/>
      <c r="F291" s="249"/>
      <c r="G291" s="363"/>
      <c r="H291" s="80" t="s">
        <v>771</v>
      </c>
      <c r="I291" s="101"/>
      <c r="J291" s="149" t="s">
        <v>1063</v>
      </c>
      <c r="K291" s="363"/>
      <c r="L291" s="67">
        <f>ROUND($L286*80/1000,0)</f>
        <v>80</v>
      </c>
      <c r="M291" s="66">
        <f>ROUND(M286*99/1000,0)</f>
        <v>99</v>
      </c>
      <c r="N291" s="249"/>
    </row>
    <row r="292" spans="1:14" ht="31.5" customHeight="1" x14ac:dyDescent="0.15">
      <c r="A292" s="79" t="s">
        <v>482</v>
      </c>
      <c r="B292" s="79">
        <v>7420</v>
      </c>
      <c r="C292" s="53" t="s">
        <v>1129</v>
      </c>
      <c r="D292" s="393"/>
      <c r="E292" s="394"/>
      <c r="F292" s="249"/>
      <c r="G292" s="364"/>
      <c r="H292" s="80" t="s">
        <v>772</v>
      </c>
      <c r="I292" s="101"/>
      <c r="J292" s="149" t="s">
        <v>1064</v>
      </c>
      <c r="K292" s="363"/>
      <c r="L292" s="67">
        <f>ROUND($L286*64/1000,0)</f>
        <v>64</v>
      </c>
      <c r="M292" s="66">
        <f>ROUND(M286*83/1000,0)</f>
        <v>83</v>
      </c>
      <c r="N292" s="249"/>
    </row>
    <row r="293" spans="1:14" s="63" customFormat="1" ht="31.5" customHeight="1" x14ac:dyDescent="0.15">
      <c r="A293" s="79" t="s">
        <v>482</v>
      </c>
      <c r="B293" s="79">
        <v>4603</v>
      </c>
      <c r="C293" s="53" t="s">
        <v>989</v>
      </c>
      <c r="D293" s="393"/>
      <c r="E293" s="394"/>
      <c r="F293" s="249"/>
      <c r="G293" s="362" t="s">
        <v>836</v>
      </c>
      <c r="H293" s="80" t="s">
        <v>769</v>
      </c>
      <c r="I293" s="101"/>
      <c r="J293" s="149" t="s">
        <v>1052</v>
      </c>
      <c r="K293" s="363"/>
      <c r="L293" s="82" t="s">
        <v>849</v>
      </c>
      <c r="M293" s="66">
        <f>ROUND(M286*117/1000,0)</f>
        <v>116</v>
      </c>
      <c r="N293" s="249"/>
    </row>
    <row r="294" spans="1:14" s="63" customFormat="1" ht="31.5" customHeight="1" x14ac:dyDescent="0.15">
      <c r="A294" s="79" t="s">
        <v>482</v>
      </c>
      <c r="B294" s="79">
        <v>4604</v>
      </c>
      <c r="C294" s="53" t="s">
        <v>990</v>
      </c>
      <c r="D294" s="393"/>
      <c r="E294" s="394"/>
      <c r="F294" s="249"/>
      <c r="G294" s="363"/>
      <c r="H294" s="80" t="s">
        <v>780</v>
      </c>
      <c r="I294" s="101"/>
      <c r="J294" s="149" t="s">
        <v>1053</v>
      </c>
      <c r="K294" s="363"/>
      <c r="L294" s="82" t="s">
        <v>849</v>
      </c>
      <c r="M294" s="66">
        <f>ROUND(M286*127/1000,0)</f>
        <v>126</v>
      </c>
      <c r="N294" s="249"/>
    </row>
    <row r="295" spans="1:14" s="63" customFormat="1" ht="31.5" customHeight="1" x14ac:dyDescent="0.15">
      <c r="A295" s="79" t="s">
        <v>482</v>
      </c>
      <c r="B295" s="79">
        <v>4605</v>
      </c>
      <c r="C295" s="53" t="s">
        <v>991</v>
      </c>
      <c r="D295" s="393"/>
      <c r="E295" s="394"/>
      <c r="F295" s="249"/>
      <c r="G295" s="363"/>
      <c r="H295" s="80" t="s">
        <v>770</v>
      </c>
      <c r="I295" s="101"/>
      <c r="J295" s="149" t="s">
        <v>1054</v>
      </c>
      <c r="K295" s="363"/>
      <c r="L295" s="82" t="s">
        <v>849</v>
      </c>
      <c r="M295" s="66">
        <f>ROUND(M286*115/1000,0)</f>
        <v>114</v>
      </c>
      <c r="N295" s="249"/>
    </row>
    <row r="296" spans="1:14" s="63" customFormat="1" ht="31.5" customHeight="1" x14ac:dyDescent="0.15">
      <c r="A296" s="79" t="s">
        <v>482</v>
      </c>
      <c r="B296" s="79">
        <v>4606</v>
      </c>
      <c r="C296" s="53" t="s">
        <v>992</v>
      </c>
      <c r="D296" s="393"/>
      <c r="E296" s="394"/>
      <c r="F296" s="249"/>
      <c r="G296" s="363"/>
      <c r="H296" s="80" t="s">
        <v>848</v>
      </c>
      <c r="I296" s="101"/>
      <c r="J296" s="149" t="s">
        <v>1055</v>
      </c>
      <c r="K296" s="363"/>
      <c r="L296" s="82" t="s">
        <v>849</v>
      </c>
      <c r="M296" s="66">
        <f>ROUND(M286*125/1000,0)</f>
        <v>124</v>
      </c>
      <c r="N296" s="249"/>
    </row>
    <row r="297" spans="1:14" s="63" customFormat="1" ht="31.5" customHeight="1" x14ac:dyDescent="0.15">
      <c r="A297" s="79" t="s">
        <v>482</v>
      </c>
      <c r="B297" s="79">
        <v>4607</v>
      </c>
      <c r="C297" s="53" t="s">
        <v>993</v>
      </c>
      <c r="D297" s="393"/>
      <c r="E297" s="394"/>
      <c r="F297" s="249"/>
      <c r="G297" s="363"/>
      <c r="H297" s="80" t="s">
        <v>771</v>
      </c>
      <c r="I297" s="101"/>
      <c r="J297" s="149" t="s">
        <v>1056</v>
      </c>
      <c r="K297" s="363"/>
      <c r="L297" s="82" t="s">
        <v>849</v>
      </c>
      <c r="M297" s="66">
        <f>ROUND(M286*105/1000,0)</f>
        <v>104</v>
      </c>
      <c r="N297" s="249"/>
    </row>
    <row r="298" spans="1:14" s="63" customFormat="1" ht="31.5" customHeight="1" x14ac:dyDescent="0.15">
      <c r="A298" s="79" t="s">
        <v>482</v>
      </c>
      <c r="B298" s="79">
        <v>4608</v>
      </c>
      <c r="C298" s="53" t="s">
        <v>994</v>
      </c>
      <c r="D298" s="393"/>
      <c r="E298" s="394"/>
      <c r="F298" s="249"/>
      <c r="G298" s="364"/>
      <c r="H298" s="80" t="s">
        <v>772</v>
      </c>
      <c r="I298" s="101"/>
      <c r="J298" s="149" t="s">
        <v>1057</v>
      </c>
      <c r="K298" s="363"/>
      <c r="L298" s="82" t="s">
        <v>849</v>
      </c>
      <c r="M298" s="66">
        <f>ROUND(M286*89/1000,0)</f>
        <v>89</v>
      </c>
      <c r="N298" s="249"/>
    </row>
    <row r="299" spans="1:14" ht="31.5" customHeight="1" x14ac:dyDescent="0.15">
      <c r="A299" s="79" t="s">
        <v>482</v>
      </c>
      <c r="B299" s="79">
        <v>8519</v>
      </c>
      <c r="C299" s="53" t="s">
        <v>669</v>
      </c>
      <c r="D299" s="393"/>
      <c r="E299" s="394"/>
      <c r="F299" s="249"/>
      <c r="G299" s="95"/>
      <c r="H299" s="100" t="s">
        <v>297</v>
      </c>
      <c r="I299" s="148"/>
      <c r="J299" s="149" t="s">
        <v>338</v>
      </c>
      <c r="K299" s="363"/>
      <c r="L299" s="67">
        <f>ROUND(-$L286*1/100,0)</f>
        <v>-10</v>
      </c>
      <c r="M299" s="67">
        <f>ROUND(-$L286*1/100,0)</f>
        <v>-10</v>
      </c>
      <c r="N299" s="249"/>
    </row>
    <row r="300" spans="1:14" ht="31.5" customHeight="1" x14ac:dyDescent="0.15">
      <c r="A300" s="79" t="s">
        <v>482</v>
      </c>
      <c r="B300" s="79">
        <v>9519</v>
      </c>
      <c r="C300" s="53" t="s">
        <v>670</v>
      </c>
      <c r="D300" s="393"/>
      <c r="E300" s="394"/>
      <c r="F300" s="250"/>
      <c r="G300" s="88"/>
      <c r="H300" s="100" t="s">
        <v>340</v>
      </c>
      <c r="I300" s="148"/>
      <c r="J300" s="149" t="s">
        <v>338</v>
      </c>
      <c r="K300" s="363"/>
      <c r="L300" s="67">
        <f>ROUND(-$L286*1/100,0)</f>
        <v>-10</v>
      </c>
      <c r="M300" s="67">
        <f>ROUND(-$L286*1/100,0)</f>
        <v>-10</v>
      </c>
      <c r="N300" s="250"/>
    </row>
    <row r="301" spans="1:14" ht="31.5" customHeight="1" x14ac:dyDescent="0.15">
      <c r="A301" s="79" t="s">
        <v>482</v>
      </c>
      <c r="B301" s="79" t="s">
        <v>426</v>
      </c>
      <c r="C301" s="53" t="s">
        <v>671</v>
      </c>
      <c r="D301" s="393"/>
      <c r="E301" s="394"/>
      <c r="F301" s="362" t="s">
        <v>330</v>
      </c>
      <c r="G301" s="366" t="s">
        <v>289</v>
      </c>
      <c r="H301" s="383"/>
      <c r="I301" s="383"/>
      <c r="J301" s="365"/>
      <c r="K301" s="363"/>
      <c r="L301" s="67">
        <v>41</v>
      </c>
      <c r="M301" s="67">
        <v>41</v>
      </c>
      <c r="N301" s="248" t="s">
        <v>10</v>
      </c>
    </row>
    <row r="302" spans="1:14" ht="31.5" customHeight="1" x14ac:dyDescent="0.15">
      <c r="A302" s="79" t="s">
        <v>482</v>
      </c>
      <c r="B302" s="79" t="s">
        <v>427</v>
      </c>
      <c r="C302" s="53" t="s">
        <v>1130</v>
      </c>
      <c r="D302" s="393"/>
      <c r="E302" s="394"/>
      <c r="F302" s="363"/>
      <c r="G302" s="382" t="s">
        <v>835</v>
      </c>
      <c r="H302" s="80" t="s">
        <v>769</v>
      </c>
      <c r="I302" s="101"/>
      <c r="J302" s="149" t="s">
        <v>1061</v>
      </c>
      <c r="K302" s="363"/>
      <c r="L302" s="67">
        <f>ROUND($L301*92/1000,0)</f>
        <v>4</v>
      </c>
      <c r="M302" s="66">
        <f>ROUND(M301*111/1000,0)</f>
        <v>5</v>
      </c>
      <c r="N302" s="249"/>
    </row>
    <row r="303" spans="1:14" s="63" customFormat="1" ht="31.5" customHeight="1" x14ac:dyDescent="0.15">
      <c r="A303" s="79" t="s">
        <v>482</v>
      </c>
      <c r="B303" s="79">
        <v>4422</v>
      </c>
      <c r="C303" s="53" t="s">
        <v>995</v>
      </c>
      <c r="D303" s="393"/>
      <c r="E303" s="394"/>
      <c r="F303" s="363"/>
      <c r="G303" s="244"/>
      <c r="H303" s="80" t="s">
        <v>780</v>
      </c>
      <c r="I303" s="101"/>
      <c r="J303" s="149" t="s">
        <v>1050</v>
      </c>
      <c r="K303" s="363"/>
      <c r="L303" s="82" t="s">
        <v>849</v>
      </c>
      <c r="M303" s="66">
        <f>ROUND(M301*120/1000,0)</f>
        <v>5</v>
      </c>
      <c r="N303" s="249"/>
    </row>
    <row r="304" spans="1:14" ht="31.5" customHeight="1" x14ac:dyDescent="0.15">
      <c r="A304" s="79" t="s">
        <v>482</v>
      </c>
      <c r="B304" s="79" t="s">
        <v>428</v>
      </c>
      <c r="C304" s="53" t="s">
        <v>1131</v>
      </c>
      <c r="D304" s="393"/>
      <c r="E304" s="394"/>
      <c r="F304" s="363"/>
      <c r="G304" s="244"/>
      <c r="H304" s="80" t="s">
        <v>770</v>
      </c>
      <c r="I304" s="101"/>
      <c r="J304" s="149" t="s">
        <v>1062</v>
      </c>
      <c r="K304" s="363"/>
      <c r="L304" s="67">
        <f>ROUND($L301*90/1000,0)</f>
        <v>4</v>
      </c>
      <c r="M304" s="66">
        <f>ROUND(M301*109/1000,0)</f>
        <v>4</v>
      </c>
      <c r="N304" s="249"/>
    </row>
    <row r="305" spans="1:14" s="63" customFormat="1" ht="31.5" customHeight="1" x14ac:dyDescent="0.15">
      <c r="A305" s="79" t="s">
        <v>482</v>
      </c>
      <c r="B305" s="79">
        <v>4423</v>
      </c>
      <c r="C305" s="53" t="s">
        <v>996</v>
      </c>
      <c r="D305" s="393"/>
      <c r="E305" s="394"/>
      <c r="F305" s="363"/>
      <c r="G305" s="244"/>
      <c r="H305" s="80" t="s">
        <v>848</v>
      </c>
      <c r="I305" s="101"/>
      <c r="J305" s="149" t="s">
        <v>1051</v>
      </c>
      <c r="K305" s="363"/>
      <c r="L305" s="82" t="s">
        <v>849</v>
      </c>
      <c r="M305" s="66">
        <f>ROUND(M301*118/1000,0)</f>
        <v>5</v>
      </c>
      <c r="N305" s="249"/>
    </row>
    <row r="306" spans="1:14" ht="31.5" customHeight="1" x14ac:dyDescent="0.15">
      <c r="A306" s="79" t="s">
        <v>482</v>
      </c>
      <c r="B306" s="79" t="s">
        <v>429</v>
      </c>
      <c r="C306" s="53" t="s">
        <v>1132</v>
      </c>
      <c r="D306" s="393"/>
      <c r="E306" s="394"/>
      <c r="F306" s="363"/>
      <c r="G306" s="244"/>
      <c r="H306" s="80" t="s">
        <v>771</v>
      </c>
      <c r="I306" s="101"/>
      <c r="J306" s="149" t="s">
        <v>1063</v>
      </c>
      <c r="K306" s="363"/>
      <c r="L306" s="67">
        <f>ROUND($L301*80/1000,0)</f>
        <v>3</v>
      </c>
      <c r="M306" s="66">
        <f>ROUND(M301*99/1000,0)</f>
        <v>4</v>
      </c>
      <c r="N306" s="249"/>
    </row>
    <row r="307" spans="1:14" ht="31.5" customHeight="1" x14ac:dyDescent="0.15">
      <c r="A307" s="79" t="s">
        <v>482</v>
      </c>
      <c r="B307" s="79">
        <v>7440</v>
      </c>
      <c r="C307" s="53" t="s">
        <v>1133</v>
      </c>
      <c r="D307" s="393"/>
      <c r="E307" s="394"/>
      <c r="F307" s="363"/>
      <c r="G307" s="244"/>
      <c r="H307" s="80" t="s">
        <v>772</v>
      </c>
      <c r="I307" s="101"/>
      <c r="J307" s="149" t="s">
        <v>1064</v>
      </c>
      <c r="K307" s="363"/>
      <c r="L307" s="67">
        <f>ROUND($L301*64/1000,0)</f>
        <v>3</v>
      </c>
      <c r="M307" s="66">
        <f>ROUND(M301*83/1000,0)</f>
        <v>3</v>
      </c>
      <c r="N307" s="249"/>
    </row>
    <row r="308" spans="1:14" s="63" customFormat="1" ht="31.5" customHeight="1" x14ac:dyDescent="0.15">
      <c r="A308" s="79" t="s">
        <v>482</v>
      </c>
      <c r="B308" s="79">
        <v>4609</v>
      </c>
      <c r="C308" s="53" t="s">
        <v>1001</v>
      </c>
      <c r="D308" s="393"/>
      <c r="E308" s="394"/>
      <c r="F308" s="363"/>
      <c r="G308" s="382" t="s">
        <v>836</v>
      </c>
      <c r="H308" s="80" t="s">
        <v>769</v>
      </c>
      <c r="I308" s="101"/>
      <c r="J308" s="149" t="s">
        <v>1052</v>
      </c>
      <c r="K308" s="363"/>
      <c r="L308" s="82" t="s">
        <v>849</v>
      </c>
      <c r="M308" s="66">
        <f>ROUND(M301*117/1000,0)</f>
        <v>5</v>
      </c>
      <c r="N308" s="249"/>
    </row>
    <row r="309" spans="1:14" s="63" customFormat="1" ht="31.5" customHeight="1" x14ac:dyDescent="0.15">
      <c r="A309" s="79" t="s">
        <v>482</v>
      </c>
      <c r="B309" s="79">
        <v>4610</v>
      </c>
      <c r="C309" s="53" t="s">
        <v>997</v>
      </c>
      <c r="D309" s="393"/>
      <c r="E309" s="394"/>
      <c r="F309" s="363"/>
      <c r="G309" s="244"/>
      <c r="H309" s="80" t="s">
        <v>780</v>
      </c>
      <c r="I309" s="101"/>
      <c r="J309" s="149" t="s">
        <v>1053</v>
      </c>
      <c r="K309" s="363"/>
      <c r="L309" s="82" t="s">
        <v>849</v>
      </c>
      <c r="M309" s="66">
        <f>ROUND(M301*127/1000,0)</f>
        <v>5</v>
      </c>
      <c r="N309" s="249"/>
    </row>
    <row r="310" spans="1:14" s="63" customFormat="1" ht="31.5" customHeight="1" x14ac:dyDescent="0.15">
      <c r="A310" s="79" t="s">
        <v>482</v>
      </c>
      <c r="B310" s="79">
        <v>4611</v>
      </c>
      <c r="C310" s="53" t="s">
        <v>1002</v>
      </c>
      <c r="D310" s="393"/>
      <c r="E310" s="394"/>
      <c r="F310" s="363"/>
      <c r="G310" s="244"/>
      <c r="H310" s="80" t="s">
        <v>770</v>
      </c>
      <c r="I310" s="101"/>
      <c r="J310" s="149" t="s">
        <v>1054</v>
      </c>
      <c r="K310" s="363"/>
      <c r="L310" s="82" t="s">
        <v>849</v>
      </c>
      <c r="M310" s="66">
        <f>ROUND(M301*115/1000,0)</f>
        <v>5</v>
      </c>
      <c r="N310" s="249"/>
    </row>
    <row r="311" spans="1:14" s="63" customFormat="1" ht="31.5" customHeight="1" x14ac:dyDescent="0.15">
      <c r="A311" s="79" t="s">
        <v>482</v>
      </c>
      <c r="B311" s="79">
        <v>4612</v>
      </c>
      <c r="C311" s="53" t="s">
        <v>998</v>
      </c>
      <c r="D311" s="393"/>
      <c r="E311" s="394"/>
      <c r="F311" s="363"/>
      <c r="G311" s="244"/>
      <c r="H311" s="80" t="s">
        <v>848</v>
      </c>
      <c r="I311" s="101"/>
      <c r="J311" s="149" t="s">
        <v>1055</v>
      </c>
      <c r="K311" s="363"/>
      <c r="L311" s="82" t="s">
        <v>849</v>
      </c>
      <c r="M311" s="66">
        <f>ROUND(M301*125/1000,0)</f>
        <v>5</v>
      </c>
      <c r="N311" s="249"/>
    </row>
    <row r="312" spans="1:14" s="63" customFormat="1" ht="31.5" customHeight="1" x14ac:dyDescent="0.15">
      <c r="A312" s="79" t="s">
        <v>482</v>
      </c>
      <c r="B312" s="79">
        <v>4613</v>
      </c>
      <c r="C312" s="53" t="s">
        <v>999</v>
      </c>
      <c r="D312" s="393"/>
      <c r="E312" s="394"/>
      <c r="F312" s="363"/>
      <c r="G312" s="244"/>
      <c r="H312" s="80" t="s">
        <v>771</v>
      </c>
      <c r="I312" s="101"/>
      <c r="J312" s="149" t="s">
        <v>1056</v>
      </c>
      <c r="K312" s="363"/>
      <c r="L312" s="82" t="s">
        <v>849</v>
      </c>
      <c r="M312" s="66">
        <f>ROUND(M301*105/1000,0)</f>
        <v>4</v>
      </c>
      <c r="N312" s="249"/>
    </row>
    <row r="313" spans="1:14" s="63" customFormat="1" ht="31.5" customHeight="1" x14ac:dyDescent="0.15">
      <c r="A313" s="79" t="s">
        <v>482</v>
      </c>
      <c r="B313" s="79">
        <v>4614</v>
      </c>
      <c r="C313" s="53" t="s">
        <v>1000</v>
      </c>
      <c r="D313" s="393"/>
      <c r="E313" s="394"/>
      <c r="F313" s="363"/>
      <c r="G313" s="244"/>
      <c r="H313" s="80" t="s">
        <v>772</v>
      </c>
      <c r="I313" s="101"/>
      <c r="J313" s="149" t="s">
        <v>1057</v>
      </c>
      <c r="K313" s="363"/>
      <c r="L313" s="82" t="s">
        <v>849</v>
      </c>
      <c r="M313" s="66">
        <f>ROUND(M301*89/1000,0)</f>
        <v>4</v>
      </c>
      <c r="N313" s="249"/>
    </row>
    <row r="314" spans="1:14" ht="31.5" customHeight="1" x14ac:dyDescent="0.15">
      <c r="A314" s="79" t="s">
        <v>482</v>
      </c>
      <c r="B314" s="79">
        <v>8420</v>
      </c>
      <c r="C314" s="53" t="s">
        <v>672</v>
      </c>
      <c r="D314" s="393"/>
      <c r="E314" s="394"/>
      <c r="F314" s="363"/>
      <c r="G314" s="96"/>
      <c r="H314" s="100" t="s">
        <v>297</v>
      </c>
      <c r="I314" s="148"/>
      <c r="J314" s="149" t="s">
        <v>338</v>
      </c>
      <c r="K314" s="363"/>
      <c r="L314" s="67">
        <v>-1</v>
      </c>
      <c r="M314" s="67">
        <v>-1</v>
      </c>
      <c r="N314" s="249"/>
    </row>
    <row r="315" spans="1:14" ht="31.5" customHeight="1" x14ac:dyDescent="0.15">
      <c r="A315" s="79" t="s">
        <v>482</v>
      </c>
      <c r="B315" s="79">
        <v>9420</v>
      </c>
      <c r="C315" s="53" t="s">
        <v>673</v>
      </c>
      <c r="D315" s="393"/>
      <c r="E315" s="394"/>
      <c r="F315" s="363"/>
      <c r="G315" s="96"/>
      <c r="H315" s="102" t="s">
        <v>340</v>
      </c>
      <c r="I315" s="114"/>
      <c r="J315" s="92" t="s">
        <v>338</v>
      </c>
      <c r="K315" s="363"/>
      <c r="L315" s="67">
        <v>-1</v>
      </c>
      <c r="M315" s="67">
        <v>-1</v>
      </c>
      <c r="N315" s="249"/>
    </row>
    <row r="316" spans="1:14" s="47" customFormat="1" ht="31.5" customHeight="1" x14ac:dyDescent="0.15">
      <c r="A316" s="79" t="s">
        <v>482</v>
      </c>
      <c r="B316" s="79">
        <v>2467</v>
      </c>
      <c r="C316" s="53" t="s">
        <v>674</v>
      </c>
      <c r="D316" s="393"/>
      <c r="E316" s="394"/>
      <c r="F316" s="363"/>
      <c r="G316" s="366" t="s">
        <v>466</v>
      </c>
      <c r="H316" s="383"/>
      <c r="I316" s="383"/>
      <c r="J316" s="365"/>
      <c r="K316" s="363"/>
      <c r="L316" s="67">
        <v>33</v>
      </c>
      <c r="M316" s="67">
        <v>33</v>
      </c>
      <c r="N316" s="249"/>
    </row>
    <row r="317" spans="1:14" s="47" customFormat="1" ht="31.5" customHeight="1" x14ac:dyDescent="0.15">
      <c r="A317" s="79" t="s">
        <v>482</v>
      </c>
      <c r="B317" s="79" t="s">
        <v>430</v>
      </c>
      <c r="C317" s="53" t="s">
        <v>1003</v>
      </c>
      <c r="D317" s="393"/>
      <c r="E317" s="394"/>
      <c r="F317" s="363"/>
      <c r="G317" s="382" t="s">
        <v>835</v>
      </c>
      <c r="H317" s="129" t="s">
        <v>769</v>
      </c>
      <c r="I317" s="111"/>
      <c r="J317" s="130" t="s">
        <v>1061</v>
      </c>
      <c r="K317" s="363"/>
      <c r="L317" s="67">
        <f>ROUND($L316*92/1000,0)</f>
        <v>3</v>
      </c>
      <c r="M317" s="66">
        <f>ROUND(M316*111/1000,0)</f>
        <v>4</v>
      </c>
      <c r="N317" s="249"/>
    </row>
    <row r="318" spans="1:14" s="64" customFormat="1" ht="31.5" customHeight="1" x14ac:dyDescent="0.15">
      <c r="A318" s="79" t="s">
        <v>482</v>
      </c>
      <c r="B318" s="79">
        <v>4468</v>
      </c>
      <c r="C318" s="53" t="s">
        <v>1004</v>
      </c>
      <c r="D318" s="393"/>
      <c r="E318" s="394"/>
      <c r="F318" s="363"/>
      <c r="G318" s="244"/>
      <c r="H318" s="80" t="s">
        <v>780</v>
      </c>
      <c r="I318" s="101"/>
      <c r="J318" s="149" t="s">
        <v>1050</v>
      </c>
      <c r="K318" s="363"/>
      <c r="L318" s="82" t="s">
        <v>849</v>
      </c>
      <c r="M318" s="66">
        <f>ROUND(M316*120/1000,0)</f>
        <v>4</v>
      </c>
      <c r="N318" s="249"/>
    </row>
    <row r="319" spans="1:14" s="47" customFormat="1" ht="31.5" customHeight="1" x14ac:dyDescent="0.15">
      <c r="A319" s="79" t="s">
        <v>482</v>
      </c>
      <c r="B319" s="79" t="s">
        <v>431</v>
      </c>
      <c r="C319" s="53" t="s">
        <v>1134</v>
      </c>
      <c r="D319" s="393"/>
      <c r="E319" s="394"/>
      <c r="F319" s="363"/>
      <c r="G319" s="244"/>
      <c r="H319" s="80" t="s">
        <v>770</v>
      </c>
      <c r="I319" s="101"/>
      <c r="J319" s="149" t="s">
        <v>1062</v>
      </c>
      <c r="K319" s="363"/>
      <c r="L319" s="67">
        <f>ROUND($L316*90/1000,0)</f>
        <v>3</v>
      </c>
      <c r="M319" s="66">
        <f>ROUND(M316*109/1000,0)</f>
        <v>4</v>
      </c>
      <c r="N319" s="249"/>
    </row>
    <row r="320" spans="1:14" s="64" customFormat="1" ht="31.5" customHeight="1" x14ac:dyDescent="0.15">
      <c r="A320" s="79" t="s">
        <v>482</v>
      </c>
      <c r="B320" s="79">
        <v>4469</v>
      </c>
      <c r="C320" s="53" t="s">
        <v>1005</v>
      </c>
      <c r="D320" s="393"/>
      <c r="E320" s="394"/>
      <c r="F320" s="363"/>
      <c r="G320" s="244"/>
      <c r="H320" s="80" t="s">
        <v>848</v>
      </c>
      <c r="I320" s="101"/>
      <c r="J320" s="149" t="s">
        <v>1051</v>
      </c>
      <c r="K320" s="363"/>
      <c r="L320" s="82" t="s">
        <v>849</v>
      </c>
      <c r="M320" s="66">
        <f>ROUND(M316*118/1000,0)</f>
        <v>4</v>
      </c>
      <c r="N320" s="249"/>
    </row>
    <row r="321" spans="1:14" s="47" customFormat="1" ht="31.5" customHeight="1" x14ac:dyDescent="0.15">
      <c r="A321" s="79" t="s">
        <v>482</v>
      </c>
      <c r="B321" s="79">
        <v>2470</v>
      </c>
      <c r="C321" s="53" t="s">
        <v>1135</v>
      </c>
      <c r="D321" s="393"/>
      <c r="E321" s="394"/>
      <c r="F321" s="363"/>
      <c r="G321" s="244"/>
      <c r="H321" s="80" t="s">
        <v>771</v>
      </c>
      <c r="I321" s="101"/>
      <c r="J321" s="149" t="s">
        <v>1063</v>
      </c>
      <c r="K321" s="363"/>
      <c r="L321" s="67">
        <f>ROUND($L316*80/1000,0)</f>
        <v>3</v>
      </c>
      <c r="M321" s="66">
        <f>ROUND(M316*99/1000,0)</f>
        <v>3</v>
      </c>
      <c r="N321" s="249"/>
    </row>
    <row r="322" spans="1:14" s="47" customFormat="1" ht="31.5" customHeight="1" x14ac:dyDescent="0.15">
      <c r="A322" s="79" t="s">
        <v>482</v>
      </c>
      <c r="B322" s="79">
        <v>7460</v>
      </c>
      <c r="C322" s="53" t="s">
        <v>1136</v>
      </c>
      <c r="D322" s="395"/>
      <c r="E322" s="396"/>
      <c r="F322" s="364"/>
      <c r="G322" s="244"/>
      <c r="H322" s="80" t="s">
        <v>772</v>
      </c>
      <c r="I322" s="101"/>
      <c r="J322" s="149" t="s">
        <v>1064</v>
      </c>
      <c r="K322" s="364"/>
      <c r="L322" s="67">
        <f>ROUND($L316*64/1000,0)</f>
        <v>2</v>
      </c>
      <c r="M322" s="66">
        <f>ROUND(M316*83/1000,0)</f>
        <v>3</v>
      </c>
      <c r="N322" s="250"/>
    </row>
    <row r="323" spans="1:14" s="63" customFormat="1" ht="31.5" customHeight="1" x14ac:dyDescent="0.15">
      <c r="A323" s="79" t="s">
        <v>482</v>
      </c>
      <c r="B323" s="79">
        <v>4615</v>
      </c>
      <c r="C323" s="53" t="s">
        <v>1006</v>
      </c>
      <c r="D323" s="391" t="s">
        <v>876</v>
      </c>
      <c r="E323" s="392"/>
      <c r="F323" s="362" t="s">
        <v>879</v>
      </c>
      <c r="G323" s="382" t="s">
        <v>836</v>
      </c>
      <c r="H323" s="80" t="s">
        <v>769</v>
      </c>
      <c r="I323" s="101"/>
      <c r="J323" s="149" t="s">
        <v>1052</v>
      </c>
      <c r="K323" s="362" t="s">
        <v>875</v>
      </c>
      <c r="L323" s="82" t="s">
        <v>849</v>
      </c>
      <c r="M323" s="66">
        <f>ROUND(M316*117/1000,0)</f>
        <v>4</v>
      </c>
      <c r="N323" s="248" t="s">
        <v>1045</v>
      </c>
    </row>
    <row r="324" spans="1:14" s="63" customFormat="1" ht="31.5" customHeight="1" x14ac:dyDescent="0.15">
      <c r="A324" s="79" t="s">
        <v>482</v>
      </c>
      <c r="B324" s="79">
        <v>4616</v>
      </c>
      <c r="C324" s="53" t="s">
        <v>1007</v>
      </c>
      <c r="D324" s="393"/>
      <c r="E324" s="394"/>
      <c r="F324" s="363"/>
      <c r="G324" s="244"/>
      <c r="H324" s="80" t="s">
        <v>780</v>
      </c>
      <c r="I324" s="101"/>
      <c r="J324" s="149" t="s">
        <v>1053</v>
      </c>
      <c r="K324" s="363"/>
      <c r="L324" s="82" t="s">
        <v>849</v>
      </c>
      <c r="M324" s="66">
        <f>ROUND(M316*127/1000,0)</f>
        <v>4</v>
      </c>
      <c r="N324" s="249"/>
    </row>
    <row r="325" spans="1:14" s="63" customFormat="1" ht="31.5" customHeight="1" x14ac:dyDescent="0.15">
      <c r="A325" s="79" t="s">
        <v>482</v>
      </c>
      <c r="B325" s="79">
        <v>4617</v>
      </c>
      <c r="C325" s="53" t="s">
        <v>1008</v>
      </c>
      <c r="D325" s="393"/>
      <c r="E325" s="394"/>
      <c r="F325" s="363"/>
      <c r="G325" s="244"/>
      <c r="H325" s="80" t="s">
        <v>770</v>
      </c>
      <c r="I325" s="101"/>
      <c r="J325" s="149" t="s">
        <v>1054</v>
      </c>
      <c r="K325" s="363"/>
      <c r="L325" s="82" t="s">
        <v>849</v>
      </c>
      <c r="M325" s="66">
        <f>ROUND(M316*115/1000,0)</f>
        <v>4</v>
      </c>
      <c r="N325" s="249"/>
    </row>
    <row r="326" spans="1:14" s="63" customFormat="1" ht="31.5" customHeight="1" x14ac:dyDescent="0.15">
      <c r="A326" s="79" t="s">
        <v>482</v>
      </c>
      <c r="B326" s="79">
        <v>4618</v>
      </c>
      <c r="C326" s="53" t="s">
        <v>1009</v>
      </c>
      <c r="D326" s="393"/>
      <c r="E326" s="394"/>
      <c r="F326" s="363"/>
      <c r="G326" s="244"/>
      <c r="H326" s="80" t="s">
        <v>848</v>
      </c>
      <c r="I326" s="101"/>
      <c r="J326" s="149" t="s">
        <v>1055</v>
      </c>
      <c r="K326" s="363"/>
      <c r="L326" s="82" t="s">
        <v>849</v>
      </c>
      <c r="M326" s="66">
        <f>ROUND(M316*125/1000,0)</f>
        <v>4</v>
      </c>
      <c r="N326" s="249"/>
    </row>
    <row r="327" spans="1:14" s="63" customFormat="1" ht="31.5" customHeight="1" x14ac:dyDescent="0.15">
      <c r="A327" s="79" t="s">
        <v>482</v>
      </c>
      <c r="B327" s="79">
        <v>4619</v>
      </c>
      <c r="C327" s="53" t="s">
        <v>1010</v>
      </c>
      <c r="D327" s="393"/>
      <c r="E327" s="394"/>
      <c r="F327" s="363"/>
      <c r="G327" s="244"/>
      <c r="H327" s="80" t="s">
        <v>771</v>
      </c>
      <c r="I327" s="101"/>
      <c r="J327" s="149" t="s">
        <v>1056</v>
      </c>
      <c r="K327" s="363"/>
      <c r="L327" s="82" t="s">
        <v>849</v>
      </c>
      <c r="M327" s="66">
        <f>ROUND(M316*105/1000,0)</f>
        <v>3</v>
      </c>
      <c r="N327" s="249"/>
    </row>
    <row r="328" spans="1:14" s="63" customFormat="1" ht="31.5" customHeight="1" x14ac:dyDescent="0.15">
      <c r="A328" s="79" t="s">
        <v>482</v>
      </c>
      <c r="B328" s="79">
        <v>4620</v>
      </c>
      <c r="C328" s="53" t="s">
        <v>1011</v>
      </c>
      <c r="D328" s="393"/>
      <c r="E328" s="394"/>
      <c r="F328" s="363"/>
      <c r="G328" s="244"/>
      <c r="H328" s="80" t="s">
        <v>772</v>
      </c>
      <c r="I328" s="101"/>
      <c r="J328" s="149" t="s">
        <v>1057</v>
      </c>
      <c r="K328" s="363"/>
      <c r="L328" s="82" t="s">
        <v>849</v>
      </c>
      <c r="M328" s="66">
        <f>ROUND(M316*89/1000,0)</f>
        <v>3</v>
      </c>
      <c r="N328" s="249"/>
    </row>
    <row r="329" spans="1:14" s="47" customFormat="1" ht="31.5" customHeight="1" x14ac:dyDescent="0.15">
      <c r="A329" s="79" t="s">
        <v>482</v>
      </c>
      <c r="B329" s="79">
        <v>8520</v>
      </c>
      <c r="C329" s="53" t="s">
        <v>675</v>
      </c>
      <c r="D329" s="393"/>
      <c r="E329" s="394"/>
      <c r="F329" s="363"/>
      <c r="G329" s="96"/>
      <c r="H329" s="100" t="s">
        <v>297</v>
      </c>
      <c r="I329" s="148"/>
      <c r="J329" s="149" t="s">
        <v>338</v>
      </c>
      <c r="K329" s="363"/>
      <c r="L329" s="67">
        <v>-1</v>
      </c>
      <c r="M329" s="67">
        <v>-1</v>
      </c>
      <c r="N329" s="249"/>
    </row>
    <row r="330" spans="1:14" s="47" customFormat="1" ht="31.5" customHeight="1" x14ac:dyDescent="0.15">
      <c r="A330" s="79" t="s">
        <v>482</v>
      </c>
      <c r="B330" s="79">
        <v>9520</v>
      </c>
      <c r="C330" s="53" t="s">
        <v>676</v>
      </c>
      <c r="D330" s="393"/>
      <c r="E330" s="394"/>
      <c r="F330" s="364"/>
      <c r="G330" s="98"/>
      <c r="H330" s="100" t="s">
        <v>340</v>
      </c>
      <c r="I330" s="148"/>
      <c r="J330" s="149" t="s">
        <v>338</v>
      </c>
      <c r="K330" s="363"/>
      <c r="L330" s="67">
        <v>-1</v>
      </c>
      <c r="M330" s="67">
        <v>-1</v>
      </c>
      <c r="N330" s="250"/>
    </row>
    <row r="331" spans="1:14" ht="31.5" customHeight="1" x14ac:dyDescent="0.15">
      <c r="A331" s="79" t="s">
        <v>482</v>
      </c>
      <c r="B331" s="79" t="s">
        <v>432</v>
      </c>
      <c r="C331" s="53" t="s">
        <v>677</v>
      </c>
      <c r="D331" s="393"/>
      <c r="E331" s="394"/>
      <c r="F331" s="248" t="s">
        <v>746</v>
      </c>
      <c r="G331" s="366" t="s">
        <v>290</v>
      </c>
      <c r="H331" s="383"/>
      <c r="I331" s="383"/>
      <c r="J331" s="365"/>
      <c r="K331" s="363"/>
      <c r="L331" s="67">
        <v>2535</v>
      </c>
      <c r="M331" s="67">
        <v>2535</v>
      </c>
      <c r="N331" s="248" t="s">
        <v>9</v>
      </c>
    </row>
    <row r="332" spans="1:14" ht="31.5" customHeight="1" x14ac:dyDescent="0.15">
      <c r="A332" s="79" t="s">
        <v>482</v>
      </c>
      <c r="B332" s="79" t="s">
        <v>433</v>
      </c>
      <c r="C332" s="53" t="s">
        <v>1137</v>
      </c>
      <c r="D332" s="393"/>
      <c r="E332" s="394"/>
      <c r="F332" s="249"/>
      <c r="G332" s="382" t="s">
        <v>835</v>
      </c>
      <c r="H332" s="80" t="s">
        <v>769</v>
      </c>
      <c r="I332" s="101"/>
      <c r="J332" s="149" t="s">
        <v>1061</v>
      </c>
      <c r="K332" s="363"/>
      <c r="L332" s="67">
        <f>ROUND($L331*92/1000,0)</f>
        <v>233</v>
      </c>
      <c r="M332" s="66">
        <f>ROUND(M331*111/1000,0)</f>
        <v>281</v>
      </c>
      <c r="N332" s="249"/>
    </row>
    <row r="333" spans="1:14" s="63" customFormat="1" ht="31.5" customHeight="1" x14ac:dyDescent="0.15">
      <c r="A333" s="79" t="s">
        <v>482</v>
      </c>
      <c r="B333" s="79">
        <v>4432</v>
      </c>
      <c r="C333" s="53" t="s">
        <v>1012</v>
      </c>
      <c r="D333" s="393"/>
      <c r="E333" s="394"/>
      <c r="F333" s="249"/>
      <c r="G333" s="244"/>
      <c r="H333" s="80" t="s">
        <v>780</v>
      </c>
      <c r="I333" s="101"/>
      <c r="J333" s="149" t="s">
        <v>1050</v>
      </c>
      <c r="K333" s="363"/>
      <c r="L333" s="82" t="s">
        <v>849</v>
      </c>
      <c r="M333" s="66">
        <f>ROUND(M331*120/1000,0)</f>
        <v>304</v>
      </c>
      <c r="N333" s="249"/>
    </row>
    <row r="334" spans="1:14" ht="31.5" customHeight="1" x14ac:dyDescent="0.15">
      <c r="A334" s="79" t="s">
        <v>482</v>
      </c>
      <c r="B334" s="79" t="s">
        <v>434</v>
      </c>
      <c r="C334" s="53" t="s">
        <v>1138</v>
      </c>
      <c r="D334" s="393"/>
      <c r="E334" s="394"/>
      <c r="F334" s="249"/>
      <c r="G334" s="244"/>
      <c r="H334" s="80" t="s">
        <v>770</v>
      </c>
      <c r="I334" s="101"/>
      <c r="J334" s="149" t="s">
        <v>1062</v>
      </c>
      <c r="K334" s="363"/>
      <c r="L334" s="67">
        <f>ROUND($L331*90/1000,0)</f>
        <v>228</v>
      </c>
      <c r="M334" s="66">
        <f>ROUND(M331*109/1000,0)</f>
        <v>276</v>
      </c>
      <c r="N334" s="249"/>
    </row>
    <row r="335" spans="1:14" s="63" customFormat="1" ht="31.5" customHeight="1" x14ac:dyDescent="0.15">
      <c r="A335" s="79" t="s">
        <v>482</v>
      </c>
      <c r="B335" s="79">
        <v>4433</v>
      </c>
      <c r="C335" s="53" t="s">
        <v>1013</v>
      </c>
      <c r="D335" s="393"/>
      <c r="E335" s="394"/>
      <c r="F335" s="249"/>
      <c r="G335" s="244"/>
      <c r="H335" s="80" t="s">
        <v>848</v>
      </c>
      <c r="I335" s="101"/>
      <c r="J335" s="149" t="s">
        <v>1051</v>
      </c>
      <c r="K335" s="363"/>
      <c r="L335" s="82" t="s">
        <v>849</v>
      </c>
      <c r="M335" s="66">
        <f>ROUND(M331*118/1000,0)</f>
        <v>299</v>
      </c>
      <c r="N335" s="249"/>
    </row>
    <row r="336" spans="1:14" ht="31.5" customHeight="1" x14ac:dyDescent="0.15">
      <c r="A336" s="79" t="s">
        <v>482</v>
      </c>
      <c r="B336" s="79" t="s">
        <v>435</v>
      </c>
      <c r="C336" s="53" t="s">
        <v>1139</v>
      </c>
      <c r="D336" s="393"/>
      <c r="E336" s="394"/>
      <c r="F336" s="249"/>
      <c r="G336" s="244"/>
      <c r="H336" s="80" t="s">
        <v>771</v>
      </c>
      <c r="I336" s="101"/>
      <c r="J336" s="149" t="s">
        <v>1063</v>
      </c>
      <c r="K336" s="363"/>
      <c r="L336" s="67">
        <f>ROUND($L331*80/1000,0)</f>
        <v>203</v>
      </c>
      <c r="M336" s="66">
        <f>ROUND(M331*99/1000,0)</f>
        <v>251</v>
      </c>
      <c r="N336" s="249"/>
    </row>
    <row r="337" spans="1:14" ht="31.5" customHeight="1" x14ac:dyDescent="0.15">
      <c r="A337" s="79" t="s">
        <v>482</v>
      </c>
      <c r="B337" s="79">
        <v>7480</v>
      </c>
      <c r="C337" s="53" t="s">
        <v>1140</v>
      </c>
      <c r="D337" s="393"/>
      <c r="E337" s="394"/>
      <c r="F337" s="249"/>
      <c r="G337" s="244"/>
      <c r="H337" s="80" t="s">
        <v>772</v>
      </c>
      <c r="I337" s="101"/>
      <c r="J337" s="149" t="s">
        <v>1064</v>
      </c>
      <c r="K337" s="363"/>
      <c r="L337" s="67">
        <f>ROUND($L331*64/1000,0)</f>
        <v>162</v>
      </c>
      <c r="M337" s="66">
        <f>ROUND(M331*83/1000,0)</f>
        <v>210</v>
      </c>
      <c r="N337" s="249"/>
    </row>
    <row r="338" spans="1:14" s="63" customFormat="1" ht="31.5" customHeight="1" x14ac:dyDescent="0.15">
      <c r="A338" s="79" t="s">
        <v>482</v>
      </c>
      <c r="B338" s="79">
        <v>4621</v>
      </c>
      <c r="C338" s="53" t="s">
        <v>1014</v>
      </c>
      <c r="D338" s="393"/>
      <c r="E338" s="394"/>
      <c r="F338" s="249"/>
      <c r="G338" s="382" t="s">
        <v>836</v>
      </c>
      <c r="H338" s="80" t="s">
        <v>769</v>
      </c>
      <c r="I338" s="101"/>
      <c r="J338" s="149" t="s">
        <v>1052</v>
      </c>
      <c r="K338" s="363"/>
      <c r="L338" s="82" t="s">
        <v>849</v>
      </c>
      <c r="M338" s="66">
        <f>ROUND(M331*117/1000,0)</f>
        <v>297</v>
      </c>
      <c r="N338" s="249"/>
    </row>
    <row r="339" spans="1:14" s="63" customFormat="1" ht="31.5" customHeight="1" x14ac:dyDescent="0.15">
      <c r="A339" s="79" t="s">
        <v>482</v>
      </c>
      <c r="B339" s="79">
        <v>4622</v>
      </c>
      <c r="C339" s="53" t="s">
        <v>1015</v>
      </c>
      <c r="D339" s="393"/>
      <c r="E339" s="394"/>
      <c r="F339" s="249"/>
      <c r="G339" s="244"/>
      <c r="H339" s="80" t="s">
        <v>780</v>
      </c>
      <c r="I339" s="101"/>
      <c r="J339" s="149" t="s">
        <v>1053</v>
      </c>
      <c r="K339" s="363"/>
      <c r="L339" s="82" t="s">
        <v>849</v>
      </c>
      <c r="M339" s="66">
        <f>ROUND(M331*127/1000,0)</f>
        <v>322</v>
      </c>
      <c r="N339" s="249"/>
    </row>
    <row r="340" spans="1:14" s="63" customFormat="1" ht="31.5" customHeight="1" x14ac:dyDescent="0.15">
      <c r="A340" s="79" t="s">
        <v>482</v>
      </c>
      <c r="B340" s="79">
        <v>4623</v>
      </c>
      <c r="C340" s="53" t="s">
        <v>1016</v>
      </c>
      <c r="D340" s="393"/>
      <c r="E340" s="394"/>
      <c r="F340" s="249"/>
      <c r="G340" s="244"/>
      <c r="H340" s="80" t="s">
        <v>770</v>
      </c>
      <c r="I340" s="101"/>
      <c r="J340" s="149" t="s">
        <v>1054</v>
      </c>
      <c r="K340" s="363"/>
      <c r="L340" s="82" t="s">
        <v>849</v>
      </c>
      <c r="M340" s="66">
        <f>ROUND(M331*115/1000,0)</f>
        <v>292</v>
      </c>
      <c r="N340" s="249"/>
    </row>
    <row r="341" spans="1:14" s="63" customFormat="1" ht="31.5" customHeight="1" x14ac:dyDescent="0.15">
      <c r="A341" s="79" t="s">
        <v>482</v>
      </c>
      <c r="B341" s="79">
        <v>4624</v>
      </c>
      <c r="C341" s="53" t="s">
        <v>1017</v>
      </c>
      <c r="D341" s="393"/>
      <c r="E341" s="394"/>
      <c r="F341" s="249"/>
      <c r="G341" s="244"/>
      <c r="H341" s="80" t="s">
        <v>848</v>
      </c>
      <c r="I341" s="101"/>
      <c r="J341" s="149" t="s">
        <v>1055</v>
      </c>
      <c r="K341" s="363"/>
      <c r="L341" s="82" t="s">
        <v>849</v>
      </c>
      <c r="M341" s="66">
        <f>ROUND(M331*125/1000,0)</f>
        <v>317</v>
      </c>
      <c r="N341" s="249"/>
    </row>
    <row r="342" spans="1:14" s="63" customFormat="1" ht="31.5" customHeight="1" x14ac:dyDescent="0.15">
      <c r="A342" s="79" t="s">
        <v>482</v>
      </c>
      <c r="B342" s="79">
        <v>4625</v>
      </c>
      <c r="C342" s="53" t="s">
        <v>1018</v>
      </c>
      <c r="D342" s="393"/>
      <c r="E342" s="394"/>
      <c r="F342" s="249"/>
      <c r="G342" s="244"/>
      <c r="H342" s="80" t="s">
        <v>771</v>
      </c>
      <c r="I342" s="101"/>
      <c r="J342" s="149" t="s">
        <v>1056</v>
      </c>
      <c r="K342" s="363"/>
      <c r="L342" s="82" t="s">
        <v>849</v>
      </c>
      <c r="M342" s="66">
        <f>ROUND(M331*105/1000,0)</f>
        <v>266</v>
      </c>
      <c r="N342" s="249"/>
    </row>
    <row r="343" spans="1:14" s="63" customFormat="1" ht="31.5" customHeight="1" x14ac:dyDescent="0.15">
      <c r="A343" s="79" t="s">
        <v>482</v>
      </c>
      <c r="B343" s="79">
        <v>4626</v>
      </c>
      <c r="C343" s="53" t="s">
        <v>1019</v>
      </c>
      <c r="D343" s="393"/>
      <c r="E343" s="394"/>
      <c r="F343" s="249"/>
      <c r="G343" s="244"/>
      <c r="H343" s="80" t="s">
        <v>772</v>
      </c>
      <c r="I343" s="101"/>
      <c r="J343" s="149" t="s">
        <v>1057</v>
      </c>
      <c r="K343" s="363"/>
      <c r="L343" s="82" t="s">
        <v>849</v>
      </c>
      <c r="M343" s="66">
        <f>ROUND(M331*89/1000,0)</f>
        <v>226</v>
      </c>
      <c r="N343" s="249"/>
    </row>
    <row r="344" spans="1:14" ht="31.5" customHeight="1" x14ac:dyDescent="0.15">
      <c r="A344" s="79" t="s">
        <v>482</v>
      </c>
      <c r="B344" s="79">
        <v>8421</v>
      </c>
      <c r="C344" s="53" t="s">
        <v>678</v>
      </c>
      <c r="D344" s="393"/>
      <c r="E344" s="394"/>
      <c r="F344" s="249"/>
      <c r="G344" s="95"/>
      <c r="H344" s="100" t="s">
        <v>297</v>
      </c>
      <c r="I344" s="148"/>
      <c r="J344" s="149" t="s">
        <v>338</v>
      </c>
      <c r="K344" s="363"/>
      <c r="L344" s="67">
        <f>ROUND(-$L331*1/100,0)</f>
        <v>-25</v>
      </c>
      <c r="M344" s="67">
        <f>ROUND(-$L331*1/100,0)</f>
        <v>-25</v>
      </c>
      <c r="N344" s="249"/>
    </row>
    <row r="345" spans="1:14" ht="31.5" customHeight="1" x14ac:dyDescent="0.15">
      <c r="A345" s="79" t="s">
        <v>482</v>
      </c>
      <c r="B345" s="79">
        <v>9421</v>
      </c>
      <c r="C345" s="53" t="s">
        <v>679</v>
      </c>
      <c r="D345" s="393"/>
      <c r="E345" s="394"/>
      <c r="F345" s="249"/>
      <c r="G345" s="95"/>
      <c r="H345" s="102" t="s">
        <v>340</v>
      </c>
      <c r="I345" s="114"/>
      <c r="J345" s="92" t="s">
        <v>338</v>
      </c>
      <c r="K345" s="363"/>
      <c r="L345" s="67">
        <f>ROUND(-$L331*1/100,0)</f>
        <v>-25</v>
      </c>
      <c r="M345" s="67">
        <f>ROUND(-$L331*1/100,0)</f>
        <v>-25</v>
      </c>
      <c r="N345" s="249"/>
    </row>
    <row r="346" spans="1:14" ht="31.5" customHeight="1" x14ac:dyDescent="0.15">
      <c r="A346" s="79" t="s">
        <v>482</v>
      </c>
      <c r="B346" s="79" t="s">
        <v>436</v>
      </c>
      <c r="C346" s="53" t="s">
        <v>680</v>
      </c>
      <c r="D346" s="393"/>
      <c r="E346" s="394"/>
      <c r="F346" s="249"/>
      <c r="G346" s="244" t="s">
        <v>467</v>
      </c>
      <c r="H346" s="244"/>
      <c r="I346" s="244"/>
      <c r="J346" s="244"/>
      <c r="K346" s="363"/>
      <c r="L346" s="67">
        <v>2008</v>
      </c>
      <c r="M346" s="67">
        <v>2008</v>
      </c>
      <c r="N346" s="249"/>
    </row>
    <row r="347" spans="1:14" ht="31.5" customHeight="1" x14ac:dyDescent="0.15">
      <c r="A347" s="79" t="s">
        <v>482</v>
      </c>
      <c r="B347" s="79" t="s">
        <v>437</v>
      </c>
      <c r="C347" s="53" t="s">
        <v>1141</v>
      </c>
      <c r="D347" s="393"/>
      <c r="E347" s="394"/>
      <c r="F347" s="249"/>
      <c r="G347" s="382" t="s">
        <v>835</v>
      </c>
      <c r="H347" s="80" t="s">
        <v>769</v>
      </c>
      <c r="I347" s="101"/>
      <c r="J347" s="149" t="s">
        <v>1061</v>
      </c>
      <c r="K347" s="363"/>
      <c r="L347" s="67">
        <f>ROUND($L346*92/1000,0)</f>
        <v>185</v>
      </c>
      <c r="M347" s="66">
        <f>ROUND(M346*111/1000,0)</f>
        <v>223</v>
      </c>
      <c r="N347" s="249"/>
    </row>
    <row r="348" spans="1:14" s="63" customFormat="1" ht="31.5" customHeight="1" x14ac:dyDescent="0.15">
      <c r="A348" s="79" t="s">
        <v>482</v>
      </c>
      <c r="B348" s="79">
        <v>4442</v>
      </c>
      <c r="C348" s="53" t="s">
        <v>1020</v>
      </c>
      <c r="D348" s="393"/>
      <c r="E348" s="394"/>
      <c r="F348" s="249"/>
      <c r="G348" s="244"/>
      <c r="H348" s="80" t="s">
        <v>780</v>
      </c>
      <c r="I348" s="101"/>
      <c r="J348" s="149" t="s">
        <v>1050</v>
      </c>
      <c r="K348" s="363"/>
      <c r="L348" s="82" t="s">
        <v>849</v>
      </c>
      <c r="M348" s="66">
        <f>ROUND(M346*120/1000,0)</f>
        <v>241</v>
      </c>
      <c r="N348" s="249"/>
    </row>
    <row r="349" spans="1:14" ht="31.5" customHeight="1" x14ac:dyDescent="0.15">
      <c r="A349" s="79" t="s">
        <v>482</v>
      </c>
      <c r="B349" s="79" t="s">
        <v>438</v>
      </c>
      <c r="C349" s="53" t="s">
        <v>1142</v>
      </c>
      <c r="D349" s="393"/>
      <c r="E349" s="394"/>
      <c r="F349" s="249"/>
      <c r="G349" s="244"/>
      <c r="H349" s="80" t="s">
        <v>770</v>
      </c>
      <c r="I349" s="101"/>
      <c r="J349" s="149" t="s">
        <v>1062</v>
      </c>
      <c r="K349" s="363"/>
      <c r="L349" s="67">
        <f>ROUND($L346*90/1000,0)</f>
        <v>181</v>
      </c>
      <c r="M349" s="66">
        <f>ROUND(M346*109/1000,0)</f>
        <v>219</v>
      </c>
      <c r="N349" s="249"/>
    </row>
    <row r="350" spans="1:14" s="63" customFormat="1" ht="31.5" customHeight="1" x14ac:dyDescent="0.15">
      <c r="A350" s="79" t="s">
        <v>482</v>
      </c>
      <c r="B350" s="79">
        <v>4443</v>
      </c>
      <c r="C350" s="53" t="s">
        <v>1021</v>
      </c>
      <c r="D350" s="393"/>
      <c r="E350" s="394"/>
      <c r="F350" s="249"/>
      <c r="G350" s="244"/>
      <c r="H350" s="80" t="s">
        <v>848</v>
      </c>
      <c r="I350" s="101"/>
      <c r="J350" s="149" t="s">
        <v>1051</v>
      </c>
      <c r="K350" s="363"/>
      <c r="L350" s="82" t="s">
        <v>849</v>
      </c>
      <c r="M350" s="66">
        <f>ROUND(M346*118/1000,0)</f>
        <v>237</v>
      </c>
      <c r="N350" s="249"/>
    </row>
    <row r="351" spans="1:14" ht="31.5" customHeight="1" x14ac:dyDescent="0.15">
      <c r="A351" s="79" t="s">
        <v>482</v>
      </c>
      <c r="B351" s="79" t="s">
        <v>439</v>
      </c>
      <c r="C351" s="53" t="s">
        <v>1143</v>
      </c>
      <c r="D351" s="393"/>
      <c r="E351" s="394"/>
      <c r="F351" s="249"/>
      <c r="G351" s="244"/>
      <c r="H351" s="80" t="s">
        <v>771</v>
      </c>
      <c r="I351" s="101"/>
      <c r="J351" s="149" t="s">
        <v>1063</v>
      </c>
      <c r="K351" s="363"/>
      <c r="L351" s="67">
        <f>ROUND($L346*80/1000,0)</f>
        <v>161</v>
      </c>
      <c r="M351" s="66">
        <f>ROUND(M346*99/1000,0)</f>
        <v>199</v>
      </c>
      <c r="N351" s="249"/>
    </row>
    <row r="352" spans="1:14" ht="31.5" customHeight="1" x14ac:dyDescent="0.15">
      <c r="A352" s="79" t="s">
        <v>482</v>
      </c>
      <c r="B352" s="79">
        <v>7500</v>
      </c>
      <c r="C352" s="53" t="s">
        <v>1144</v>
      </c>
      <c r="D352" s="393"/>
      <c r="E352" s="394"/>
      <c r="F352" s="249"/>
      <c r="G352" s="244"/>
      <c r="H352" s="80" t="s">
        <v>772</v>
      </c>
      <c r="I352" s="101"/>
      <c r="J352" s="149" t="s">
        <v>1064</v>
      </c>
      <c r="K352" s="363"/>
      <c r="L352" s="67">
        <f>ROUND($L346*64/1000,0)</f>
        <v>129</v>
      </c>
      <c r="M352" s="66">
        <f>ROUND(M346*83/1000,0)</f>
        <v>167</v>
      </c>
      <c r="N352" s="249"/>
    </row>
    <row r="353" spans="1:14" s="63" customFormat="1" ht="31.5" customHeight="1" x14ac:dyDescent="0.15">
      <c r="A353" s="79" t="s">
        <v>482</v>
      </c>
      <c r="B353" s="79">
        <v>4627</v>
      </c>
      <c r="C353" s="53" t="s">
        <v>1022</v>
      </c>
      <c r="D353" s="393"/>
      <c r="E353" s="394"/>
      <c r="F353" s="249"/>
      <c r="G353" s="382" t="s">
        <v>836</v>
      </c>
      <c r="H353" s="80" t="s">
        <v>769</v>
      </c>
      <c r="I353" s="101"/>
      <c r="J353" s="149" t="s">
        <v>1052</v>
      </c>
      <c r="K353" s="363"/>
      <c r="L353" s="82" t="s">
        <v>849</v>
      </c>
      <c r="M353" s="66">
        <f>ROUND(M346*117/1000,0)</f>
        <v>235</v>
      </c>
      <c r="N353" s="249"/>
    </row>
    <row r="354" spans="1:14" s="63" customFormat="1" ht="31.5" customHeight="1" x14ac:dyDescent="0.15">
      <c r="A354" s="79" t="s">
        <v>482</v>
      </c>
      <c r="B354" s="79">
        <v>4628</v>
      </c>
      <c r="C354" s="53" t="s">
        <v>1023</v>
      </c>
      <c r="D354" s="393"/>
      <c r="E354" s="394"/>
      <c r="F354" s="249"/>
      <c r="G354" s="244"/>
      <c r="H354" s="80" t="s">
        <v>780</v>
      </c>
      <c r="I354" s="101"/>
      <c r="J354" s="149" t="s">
        <v>1053</v>
      </c>
      <c r="K354" s="363"/>
      <c r="L354" s="82" t="s">
        <v>849</v>
      </c>
      <c r="M354" s="66">
        <f>ROUND(M346*127/1000,0)</f>
        <v>255</v>
      </c>
      <c r="N354" s="249"/>
    </row>
    <row r="355" spans="1:14" s="63" customFormat="1" ht="31.5" customHeight="1" x14ac:dyDescent="0.15">
      <c r="A355" s="79" t="s">
        <v>482</v>
      </c>
      <c r="B355" s="79">
        <v>4629</v>
      </c>
      <c r="C355" s="53" t="s">
        <v>1024</v>
      </c>
      <c r="D355" s="393"/>
      <c r="E355" s="394"/>
      <c r="F355" s="249"/>
      <c r="G355" s="244"/>
      <c r="H355" s="80" t="s">
        <v>770</v>
      </c>
      <c r="I355" s="101"/>
      <c r="J355" s="149" t="s">
        <v>1054</v>
      </c>
      <c r="K355" s="363"/>
      <c r="L355" s="82" t="s">
        <v>849</v>
      </c>
      <c r="M355" s="66">
        <f>ROUND(M346*115/1000,0)</f>
        <v>231</v>
      </c>
      <c r="N355" s="249"/>
    </row>
    <row r="356" spans="1:14" s="63" customFormat="1" ht="31.5" customHeight="1" x14ac:dyDescent="0.15">
      <c r="A356" s="79" t="s">
        <v>482</v>
      </c>
      <c r="B356" s="79">
        <v>4630</v>
      </c>
      <c r="C356" s="53" t="s">
        <v>1025</v>
      </c>
      <c r="D356" s="393"/>
      <c r="E356" s="394"/>
      <c r="F356" s="249"/>
      <c r="G356" s="244"/>
      <c r="H356" s="80" t="s">
        <v>848</v>
      </c>
      <c r="I356" s="101"/>
      <c r="J356" s="149" t="s">
        <v>1055</v>
      </c>
      <c r="K356" s="363"/>
      <c r="L356" s="82" t="s">
        <v>849</v>
      </c>
      <c r="M356" s="66">
        <f>ROUND(M346*125/1000,0)</f>
        <v>251</v>
      </c>
      <c r="N356" s="249"/>
    </row>
    <row r="357" spans="1:14" s="63" customFormat="1" ht="31.5" customHeight="1" x14ac:dyDescent="0.15">
      <c r="A357" s="79" t="s">
        <v>482</v>
      </c>
      <c r="B357" s="79">
        <v>4631</v>
      </c>
      <c r="C357" s="53" t="s">
        <v>1026</v>
      </c>
      <c r="D357" s="393"/>
      <c r="E357" s="394"/>
      <c r="F357" s="249"/>
      <c r="G357" s="244"/>
      <c r="H357" s="80" t="s">
        <v>771</v>
      </c>
      <c r="I357" s="101"/>
      <c r="J357" s="149" t="s">
        <v>1056</v>
      </c>
      <c r="K357" s="363"/>
      <c r="L357" s="82" t="s">
        <v>849</v>
      </c>
      <c r="M357" s="66">
        <f>ROUND(M346*105/1000,0)</f>
        <v>211</v>
      </c>
      <c r="N357" s="249"/>
    </row>
    <row r="358" spans="1:14" s="63" customFormat="1" ht="31.5" customHeight="1" x14ac:dyDescent="0.15">
      <c r="A358" s="79" t="s">
        <v>482</v>
      </c>
      <c r="B358" s="79">
        <v>4632</v>
      </c>
      <c r="C358" s="53" t="s">
        <v>1027</v>
      </c>
      <c r="D358" s="393"/>
      <c r="E358" s="394"/>
      <c r="F358" s="249"/>
      <c r="G358" s="244"/>
      <c r="H358" s="80" t="s">
        <v>772</v>
      </c>
      <c r="I358" s="101"/>
      <c r="J358" s="149" t="s">
        <v>1057</v>
      </c>
      <c r="K358" s="363"/>
      <c r="L358" s="82" t="s">
        <v>849</v>
      </c>
      <c r="M358" s="66">
        <f>ROUND(M346*89/1000,0)</f>
        <v>179</v>
      </c>
      <c r="N358" s="249"/>
    </row>
    <row r="359" spans="1:14" ht="31.5" customHeight="1" x14ac:dyDescent="0.15">
      <c r="A359" s="79" t="s">
        <v>482</v>
      </c>
      <c r="B359" s="79">
        <v>8521</v>
      </c>
      <c r="C359" s="53" t="s">
        <v>681</v>
      </c>
      <c r="D359" s="393"/>
      <c r="E359" s="394"/>
      <c r="F359" s="249"/>
      <c r="G359" s="95"/>
      <c r="H359" s="100" t="s">
        <v>297</v>
      </c>
      <c r="I359" s="148"/>
      <c r="J359" s="149" t="s">
        <v>338</v>
      </c>
      <c r="K359" s="363"/>
      <c r="L359" s="67">
        <f>ROUND(-$L346*1/100,0)</f>
        <v>-20</v>
      </c>
      <c r="M359" s="67">
        <f>ROUND(-$L346*1/100,0)</f>
        <v>-20</v>
      </c>
      <c r="N359" s="249"/>
    </row>
    <row r="360" spans="1:14" ht="31.5" customHeight="1" x14ac:dyDescent="0.15">
      <c r="A360" s="79" t="s">
        <v>482</v>
      </c>
      <c r="B360" s="79">
        <v>9521</v>
      </c>
      <c r="C360" s="53" t="s">
        <v>682</v>
      </c>
      <c r="D360" s="393"/>
      <c r="E360" s="394"/>
      <c r="F360" s="250"/>
      <c r="G360" s="88"/>
      <c r="H360" s="100" t="s">
        <v>340</v>
      </c>
      <c r="I360" s="148"/>
      <c r="J360" s="149" t="s">
        <v>338</v>
      </c>
      <c r="K360" s="363"/>
      <c r="L360" s="67">
        <f>ROUND(-$L346*1/100,0)</f>
        <v>-20</v>
      </c>
      <c r="M360" s="67">
        <f>ROUND(-$L346*1/100,0)</f>
        <v>-20</v>
      </c>
      <c r="N360" s="250"/>
    </row>
    <row r="361" spans="1:14" ht="31.5" customHeight="1" x14ac:dyDescent="0.15">
      <c r="A361" s="79" t="s">
        <v>482</v>
      </c>
      <c r="B361" s="79" t="s">
        <v>440</v>
      </c>
      <c r="C361" s="53" t="s">
        <v>683</v>
      </c>
      <c r="D361" s="393"/>
      <c r="E361" s="394"/>
      <c r="F361" s="362" t="s">
        <v>747</v>
      </c>
      <c r="G361" s="384" t="s">
        <v>291</v>
      </c>
      <c r="H361" s="385"/>
      <c r="I361" s="385"/>
      <c r="J361" s="386"/>
      <c r="K361" s="363"/>
      <c r="L361" s="67">
        <v>83</v>
      </c>
      <c r="M361" s="67">
        <v>83</v>
      </c>
      <c r="N361" s="248" t="s">
        <v>10</v>
      </c>
    </row>
    <row r="362" spans="1:14" ht="31.5" customHeight="1" x14ac:dyDescent="0.15">
      <c r="A362" s="79" t="s">
        <v>482</v>
      </c>
      <c r="B362" s="79" t="s">
        <v>441</v>
      </c>
      <c r="C362" s="53" t="s">
        <v>1145</v>
      </c>
      <c r="D362" s="393"/>
      <c r="E362" s="394"/>
      <c r="F362" s="363"/>
      <c r="G362" s="382" t="s">
        <v>835</v>
      </c>
      <c r="H362" s="80" t="s">
        <v>769</v>
      </c>
      <c r="I362" s="101"/>
      <c r="J362" s="149" t="s">
        <v>1061</v>
      </c>
      <c r="K362" s="363"/>
      <c r="L362" s="67">
        <f>ROUND($L361*92/1000,0)</f>
        <v>8</v>
      </c>
      <c r="M362" s="66">
        <f>ROUND(M361*111/1000,0)</f>
        <v>9</v>
      </c>
      <c r="N362" s="249"/>
    </row>
    <row r="363" spans="1:14" s="63" customFormat="1" ht="31.5" customHeight="1" x14ac:dyDescent="0.15">
      <c r="A363" s="79" t="s">
        <v>482</v>
      </c>
      <c r="B363" s="79">
        <v>4452</v>
      </c>
      <c r="C363" s="53" t="s">
        <v>1029</v>
      </c>
      <c r="D363" s="393"/>
      <c r="E363" s="394"/>
      <c r="F363" s="363"/>
      <c r="G363" s="244"/>
      <c r="H363" s="80" t="s">
        <v>780</v>
      </c>
      <c r="I363" s="101"/>
      <c r="J363" s="149" t="s">
        <v>1050</v>
      </c>
      <c r="K363" s="363"/>
      <c r="L363" s="82" t="s">
        <v>849</v>
      </c>
      <c r="M363" s="66">
        <f>ROUND(M361*120/1000,0)</f>
        <v>10</v>
      </c>
      <c r="N363" s="249"/>
    </row>
    <row r="364" spans="1:14" ht="31.5" customHeight="1" x14ac:dyDescent="0.15">
      <c r="A364" s="79" t="s">
        <v>482</v>
      </c>
      <c r="B364" s="79" t="s">
        <v>442</v>
      </c>
      <c r="C364" s="53" t="s">
        <v>1146</v>
      </c>
      <c r="D364" s="393"/>
      <c r="E364" s="394"/>
      <c r="F364" s="363"/>
      <c r="G364" s="244"/>
      <c r="H364" s="80" t="s">
        <v>770</v>
      </c>
      <c r="I364" s="101"/>
      <c r="J364" s="149" t="s">
        <v>1062</v>
      </c>
      <c r="K364" s="363"/>
      <c r="L364" s="67">
        <f>ROUND($L361*90/1000,0)</f>
        <v>7</v>
      </c>
      <c r="M364" s="66">
        <f>ROUND(M361*109/1000,0)</f>
        <v>9</v>
      </c>
      <c r="N364" s="249"/>
    </row>
    <row r="365" spans="1:14" s="63" customFormat="1" ht="31.5" customHeight="1" x14ac:dyDescent="0.15">
      <c r="A365" s="79" t="s">
        <v>482</v>
      </c>
      <c r="B365" s="79">
        <v>4453</v>
      </c>
      <c r="C365" s="53" t="s">
        <v>1030</v>
      </c>
      <c r="D365" s="393"/>
      <c r="E365" s="394"/>
      <c r="F365" s="363"/>
      <c r="G365" s="244"/>
      <c r="H365" s="80" t="s">
        <v>848</v>
      </c>
      <c r="I365" s="101"/>
      <c r="J365" s="149" t="s">
        <v>1051</v>
      </c>
      <c r="K365" s="363"/>
      <c r="L365" s="82" t="s">
        <v>849</v>
      </c>
      <c r="M365" s="66">
        <f>ROUND(M361*118/1000,0)</f>
        <v>10</v>
      </c>
      <c r="N365" s="249"/>
    </row>
    <row r="366" spans="1:14" ht="31.5" customHeight="1" x14ac:dyDescent="0.15">
      <c r="A366" s="79" t="s">
        <v>482</v>
      </c>
      <c r="B366" s="79" t="s">
        <v>443</v>
      </c>
      <c r="C366" s="53" t="s">
        <v>1147</v>
      </c>
      <c r="D366" s="393"/>
      <c r="E366" s="394"/>
      <c r="F366" s="363"/>
      <c r="G366" s="244"/>
      <c r="H366" s="80" t="s">
        <v>771</v>
      </c>
      <c r="I366" s="101"/>
      <c r="J366" s="149" t="s">
        <v>1063</v>
      </c>
      <c r="K366" s="363"/>
      <c r="L366" s="67">
        <f>ROUND($L361*80/1000,0)</f>
        <v>7</v>
      </c>
      <c r="M366" s="66">
        <f>ROUND(M361*99/1000,0)</f>
        <v>8</v>
      </c>
      <c r="N366" s="249"/>
    </row>
    <row r="367" spans="1:14" ht="31.5" customHeight="1" x14ac:dyDescent="0.15">
      <c r="A367" s="79" t="s">
        <v>482</v>
      </c>
      <c r="B367" s="79">
        <v>7520</v>
      </c>
      <c r="C367" s="53" t="s">
        <v>1148</v>
      </c>
      <c r="D367" s="393"/>
      <c r="E367" s="394"/>
      <c r="F367" s="363"/>
      <c r="G367" s="244"/>
      <c r="H367" s="80" t="s">
        <v>772</v>
      </c>
      <c r="I367" s="101"/>
      <c r="J367" s="149" t="s">
        <v>1064</v>
      </c>
      <c r="K367" s="363"/>
      <c r="L367" s="67">
        <f>ROUND($L361*64/1000,0)</f>
        <v>5</v>
      </c>
      <c r="M367" s="66">
        <f>ROUND(M361*83/1000,0)</f>
        <v>7</v>
      </c>
      <c r="N367" s="249"/>
    </row>
    <row r="368" spans="1:14" s="63" customFormat="1" ht="31.5" customHeight="1" x14ac:dyDescent="0.15">
      <c r="A368" s="79" t="s">
        <v>482</v>
      </c>
      <c r="B368" s="79">
        <v>4633</v>
      </c>
      <c r="C368" s="53" t="s">
        <v>1031</v>
      </c>
      <c r="D368" s="393"/>
      <c r="E368" s="394"/>
      <c r="F368" s="363"/>
      <c r="G368" s="382" t="s">
        <v>836</v>
      </c>
      <c r="H368" s="80" t="s">
        <v>769</v>
      </c>
      <c r="I368" s="101"/>
      <c r="J368" s="149" t="s">
        <v>1052</v>
      </c>
      <c r="K368" s="363"/>
      <c r="L368" s="82" t="s">
        <v>849</v>
      </c>
      <c r="M368" s="66">
        <f>ROUND(M361*117/1000,0)</f>
        <v>10</v>
      </c>
      <c r="N368" s="249"/>
    </row>
    <row r="369" spans="1:14" s="63" customFormat="1" ht="31.5" customHeight="1" x14ac:dyDescent="0.15">
      <c r="A369" s="79" t="s">
        <v>482</v>
      </c>
      <c r="B369" s="79">
        <v>4634</v>
      </c>
      <c r="C369" s="53" t="s">
        <v>1032</v>
      </c>
      <c r="D369" s="393"/>
      <c r="E369" s="394"/>
      <c r="F369" s="363"/>
      <c r="G369" s="244"/>
      <c r="H369" s="80" t="s">
        <v>780</v>
      </c>
      <c r="I369" s="101"/>
      <c r="J369" s="149" t="s">
        <v>1053</v>
      </c>
      <c r="K369" s="363"/>
      <c r="L369" s="82" t="s">
        <v>849</v>
      </c>
      <c r="M369" s="66">
        <f>ROUND(M361*127/1000,0)</f>
        <v>11</v>
      </c>
      <c r="N369" s="249"/>
    </row>
    <row r="370" spans="1:14" s="63" customFormat="1" ht="31.5" customHeight="1" x14ac:dyDescent="0.15">
      <c r="A370" s="79" t="s">
        <v>482</v>
      </c>
      <c r="B370" s="79">
        <v>4635</v>
      </c>
      <c r="C370" s="53" t="s">
        <v>1033</v>
      </c>
      <c r="D370" s="393"/>
      <c r="E370" s="394"/>
      <c r="F370" s="363"/>
      <c r="G370" s="244"/>
      <c r="H370" s="80" t="s">
        <v>770</v>
      </c>
      <c r="I370" s="101"/>
      <c r="J370" s="149" t="s">
        <v>1054</v>
      </c>
      <c r="K370" s="363"/>
      <c r="L370" s="82" t="s">
        <v>849</v>
      </c>
      <c r="M370" s="66">
        <f>ROUND(M361*115/1000,0)</f>
        <v>10</v>
      </c>
      <c r="N370" s="249"/>
    </row>
    <row r="371" spans="1:14" s="63" customFormat="1" ht="31.5" customHeight="1" x14ac:dyDescent="0.15">
      <c r="A371" s="79" t="s">
        <v>482</v>
      </c>
      <c r="B371" s="79">
        <v>4636</v>
      </c>
      <c r="C371" s="53" t="s">
        <v>1034</v>
      </c>
      <c r="D371" s="393"/>
      <c r="E371" s="394"/>
      <c r="F371" s="363"/>
      <c r="G371" s="244"/>
      <c r="H371" s="80" t="s">
        <v>848</v>
      </c>
      <c r="I371" s="101"/>
      <c r="J371" s="149" t="s">
        <v>1055</v>
      </c>
      <c r="K371" s="363"/>
      <c r="L371" s="82" t="s">
        <v>849</v>
      </c>
      <c r="M371" s="66">
        <f>ROUND(M361*125/1000,0)</f>
        <v>10</v>
      </c>
      <c r="N371" s="249"/>
    </row>
    <row r="372" spans="1:14" s="63" customFormat="1" ht="31.5" customHeight="1" x14ac:dyDescent="0.15">
      <c r="A372" s="79" t="s">
        <v>482</v>
      </c>
      <c r="B372" s="79">
        <v>4637</v>
      </c>
      <c r="C372" s="53" t="s">
        <v>1035</v>
      </c>
      <c r="D372" s="393"/>
      <c r="E372" s="394"/>
      <c r="F372" s="363"/>
      <c r="G372" s="244"/>
      <c r="H372" s="80" t="s">
        <v>771</v>
      </c>
      <c r="I372" s="101"/>
      <c r="J372" s="149" t="s">
        <v>1056</v>
      </c>
      <c r="K372" s="363"/>
      <c r="L372" s="82" t="s">
        <v>849</v>
      </c>
      <c r="M372" s="66">
        <f>ROUND(M361*105/1000,0)</f>
        <v>9</v>
      </c>
      <c r="N372" s="249"/>
    </row>
    <row r="373" spans="1:14" s="63" customFormat="1" ht="31.5" customHeight="1" x14ac:dyDescent="0.15">
      <c r="A373" s="79" t="s">
        <v>482</v>
      </c>
      <c r="B373" s="79">
        <v>4638</v>
      </c>
      <c r="C373" s="53" t="s">
        <v>1036</v>
      </c>
      <c r="D373" s="393"/>
      <c r="E373" s="394"/>
      <c r="F373" s="363"/>
      <c r="G373" s="244"/>
      <c r="H373" s="80" t="s">
        <v>772</v>
      </c>
      <c r="I373" s="101"/>
      <c r="J373" s="149" t="s">
        <v>1057</v>
      </c>
      <c r="K373" s="363"/>
      <c r="L373" s="82" t="s">
        <v>849</v>
      </c>
      <c r="M373" s="66">
        <f>ROUND(M361*89/1000,0)</f>
        <v>7</v>
      </c>
      <c r="N373" s="249"/>
    </row>
    <row r="374" spans="1:14" ht="31.5" customHeight="1" x14ac:dyDescent="0.15">
      <c r="A374" s="79" t="s">
        <v>482</v>
      </c>
      <c r="B374" s="79">
        <v>8422</v>
      </c>
      <c r="C374" s="53" t="s">
        <v>684</v>
      </c>
      <c r="D374" s="393"/>
      <c r="E374" s="394"/>
      <c r="F374" s="363"/>
      <c r="G374" s="127"/>
      <c r="H374" s="100" t="s">
        <v>297</v>
      </c>
      <c r="I374" s="148"/>
      <c r="J374" s="149" t="s">
        <v>338</v>
      </c>
      <c r="K374" s="363"/>
      <c r="L374" s="67">
        <f>ROUND(-$L361*1/100,0)</f>
        <v>-1</v>
      </c>
      <c r="M374" s="67">
        <f>ROUND(-$L361*1/100,0)</f>
        <v>-1</v>
      </c>
      <c r="N374" s="249"/>
    </row>
    <row r="375" spans="1:14" ht="31.5" customHeight="1" x14ac:dyDescent="0.15">
      <c r="A375" s="79" t="s">
        <v>482</v>
      </c>
      <c r="B375" s="79">
        <v>9422</v>
      </c>
      <c r="C375" s="53" t="s">
        <v>685</v>
      </c>
      <c r="D375" s="395"/>
      <c r="E375" s="396"/>
      <c r="F375" s="364"/>
      <c r="G375" s="128"/>
      <c r="H375" s="100" t="s">
        <v>340</v>
      </c>
      <c r="I375" s="148"/>
      <c r="J375" s="149" t="s">
        <v>338</v>
      </c>
      <c r="K375" s="364"/>
      <c r="L375" s="67">
        <f>ROUND(-$L361*1/100,0)</f>
        <v>-1</v>
      </c>
      <c r="M375" s="67">
        <f>ROUND(-$L361*1/100,0)</f>
        <v>-1</v>
      </c>
      <c r="N375" s="250"/>
    </row>
    <row r="376" spans="1:14" ht="31.5" customHeight="1" x14ac:dyDescent="0.15">
      <c r="A376" s="79" t="s">
        <v>482</v>
      </c>
      <c r="B376" s="79" t="s">
        <v>444</v>
      </c>
      <c r="C376" s="53" t="s">
        <v>686</v>
      </c>
      <c r="D376" s="393" t="s">
        <v>876</v>
      </c>
      <c r="E376" s="394"/>
      <c r="F376" s="363" t="s">
        <v>1028</v>
      </c>
      <c r="G376" s="414" t="s">
        <v>468</v>
      </c>
      <c r="H376" s="415"/>
      <c r="I376" s="415"/>
      <c r="J376" s="409"/>
      <c r="K376" s="363" t="s">
        <v>875</v>
      </c>
      <c r="L376" s="67">
        <v>66</v>
      </c>
      <c r="M376" s="67">
        <v>66</v>
      </c>
      <c r="N376" s="248" t="s">
        <v>1045</v>
      </c>
    </row>
    <row r="377" spans="1:14" ht="31.5" customHeight="1" x14ac:dyDescent="0.15">
      <c r="A377" s="79" t="s">
        <v>482</v>
      </c>
      <c r="B377" s="79" t="s">
        <v>445</v>
      </c>
      <c r="C377" s="53" t="s">
        <v>1149</v>
      </c>
      <c r="D377" s="393"/>
      <c r="E377" s="394"/>
      <c r="F377" s="249"/>
      <c r="G377" s="382" t="s">
        <v>835</v>
      </c>
      <c r="H377" s="80" t="s">
        <v>769</v>
      </c>
      <c r="I377" s="101"/>
      <c r="J377" s="149" t="s">
        <v>1061</v>
      </c>
      <c r="K377" s="363"/>
      <c r="L377" s="67">
        <f>ROUND($L376*92/1000,0)</f>
        <v>6</v>
      </c>
      <c r="M377" s="66">
        <f>ROUND(M376*111/1000,0)</f>
        <v>7</v>
      </c>
      <c r="N377" s="249"/>
    </row>
    <row r="378" spans="1:14" s="63" customFormat="1" ht="31.5" customHeight="1" x14ac:dyDescent="0.15">
      <c r="A378" s="79" t="s">
        <v>482</v>
      </c>
      <c r="B378" s="79">
        <v>4460</v>
      </c>
      <c r="C378" s="53" t="s">
        <v>1037</v>
      </c>
      <c r="D378" s="393"/>
      <c r="E378" s="394"/>
      <c r="F378" s="249"/>
      <c r="G378" s="244"/>
      <c r="H378" s="80" t="s">
        <v>780</v>
      </c>
      <c r="I378" s="101"/>
      <c r="J378" s="149" t="s">
        <v>1050</v>
      </c>
      <c r="K378" s="363"/>
      <c r="L378" s="82" t="s">
        <v>849</v>
      </c>
      <c r="M378" s="66">
        <f>ROUND(M376*120/1000,0)</f>
        <v>8</v>
      </c>
      <c r="N378" s="249"/>
    </row>
    <row r="379" spans="1:14" ht="31.5" customHeight="1" x14ac:dyDescent="0.15">
      <c r="A379" s="79" t="s">
        <v>482</v>
      </c>
      <c r="B379" s="79" t="s">
        <v>446</v>
      </c>
      <c r="C379" s="53" t="s">
        <v>1150</v>
      </c>
      <c r="D379" s="393"/>
      <c r="E379" s="394"/>
      <c r="F379" s="249"/>
      <c r="G379" s="244"/>
      <c r="H379" s="80" t="s">
        <v>770</v>
      </c>
      <c r="I379" s="101"/>
      <c r="J379" s="149" t="s">
        <v>1062</v>
      </c>
      <c r="K379" s="363"/>
      <c r="L379" s="67">
        <f>ROUND($L376*90/1000,0)</f>
        <v>6</v>
      </c>
      <c r="M379" s="66">
        <f>ROUND(M376*109/1000,0)</f>
        <v>7</v>
      </c>
      <c r="N379" s="249"/>
    </row>
    <row r="380" spans="1:14" s="63" customFormat="1" ht="31.5" customHeight="1" x14ac:dyDescent="0.15">
      <c r="A380" s="79" t="s">
        <v>482</v>
      </c>
      <c r="B380" s="79">
        <v>4461</v>
      </c>
      <c r="C380" s="53" t="s">
        <v>1038</v>
      </c>
      <c r="D380" s="393"/>
      <c r="E380" s="394"/>
      <c r="F380" s="249"/>
      <c r="G380" s="244"/>
      <c r="H380" s="80" t="s">
        <v>848</v>
      </c>
      <c r="I380" s="101"/>
      <c r="J380" s="149" t="s">
        <v>1051</v>
      </c>
      <c r="K380" s="363"/>
      <c r="L380" s="82" t="s">
        <v>849</v>
      </c>
      <c r="M380" s="66">
        <f>ROUND(M376*118/1000,0)</f>
        <v>8</v>
      </c>
      <c r="N380" s="249"/>
    </row>
    <row r="381" spans="1:14" ht="31.5" customHeight="1" x14ac:dyDescent="0.15">
      <c r="A381" s="79" t="s">
        <v>482</v>
      </c>
      <c r="B381" s="79" t="s">
        <v>447</v>
      </c>
      <c r="C381" s="53" t="s">
        <v>1151</v>
      </c>
      <c r="D381" s="393"/>
      <c r="E381" s="394"/>
      <c r="F381" s="249"/>
      <c r="G381" s="244"/>
      <c r="H381" s="80" t="s">
        <v>771</v>
      </c>
      <c r="I381" s="101"/>
      <c r="J381" s="149" t="s">
        <v>1063</v>
      </c>
      <c r="K381" s="363"/>
      <c r="L381" s="67">
        <f>ROUND($L376*80/1000,0)</f>
        <v>5</v>
      </c>
      <c r="M381" s="66">
        <f>ROUND(M376*99/1000,0)</f>
        <v>7</v>
      </c>
      <c r="N381" s="249"/>
    </row>
    <row r="382" spans="1:14" ht="31.5" customHeight="1" x14ac:dyDescent="0.15">
      <c r="A382" s="79" t="s">
        <v>482</v>
      </c>
      <c r="B382" s="79">
        <v>7540</v>
      </c>
      <c r="C382" s="53" t="s">
        <v>1152</v>
      </c>
      <c r="D382" s="393"/>
      <c r="E382" s="394"/>
      <c r="F382" s="249"/>
      <c r="G382" s="244"/>
      <c r="H382" s="80" t="s">
        <v>772</v>
      </c>
      <c r="I382" s="101"/>
      <c r="J382" s="149" t="s">
        <v>1064</v>
      </c>
      <c r="K382" s="363"/>
      <c r="L382" s="67">
        <f>ROUND($L376*64/1000,0)</f>
        <v>4</v>
      </c>
      <c r="M382" s="66">
        <f>ROUND(M376*83/1000,0)</f>
        <v>5</v>
      </c>
      <c r="N382" s="249"/>
    </row>
    <row r="383" spans="1:14" s="63" customFormat="1" ht="31.5" customHeight="1" x14ac:dyDescent="0.15">
      <c r="A383" s="79" t="s">
        <v>482</v>
      </c>
      <c r="B383" s="79">
        <v>4639</v>
      </c>
      <c r="C383" s="53" t="s">
        <v>1039</v>
      </c>
      <c r="D383" s="393"/>
      <c r="E383" s="394"/>
      <c r="F383" s="249"/>
      <c r="G383" s="382" t="s">
        <v>836</v>
      </c>
      <c r="H383" s="80" t="s">
        <v>769</v>
      </c>
      <c r="I383" s="101"/>
      <c r="J383" s="149" t="s">
        <v>1052</v>
      </c>
      <c r="K383" s="363"/>
      <c r="L383" s="82" t="s">
        <v>849</v>
      </c>
      <c r="M383" s="66">
        <f>ROUND(M376*117/1000,0)</f>
        <v>8</v>
      </c>
      <c r="N383" s="249"/>
    </row>
    <row r="384" spans="1:14" s="63" customFormat="1" ht="31.5" customHeight="1" x14ac:dyDescent="0.15">
      <c r="A384" s="79" t="s">
        <v>482</v>
      </c>
      <c r="B384" s="79">
        <v>4640</v>
      </c>
      <c r="C384" s="53" t="s">
        <v>1040</v>
      </c>
      <c r="D384" s="393"/>
      <c r="E384" s="394"/>
      <c r="F384" s="249"/>
      <c r="G384" s="244"/>
      <c r="H384" s="80" t="s">
        <v>780</v>
      </c>
      <c r="I384" s="101"/>
      <c r="J384" s="149" t="s">
        <v>1053</v>
      </c>
      <c r="K384" s="363"/>
      <c r="L384" s="82" t="s">
        <v>849</v>
      </c>
      <c r="M384" s="66">
        <f>ROUND(M376*127/1000,0)</f>
        <v>8</v>
      </c>
      <c r="N384" s="249"/>
    </row>
    <row r="385" spans="1:14" s="63" customFormat="1" ht="31.5" customHeight="1" x14ac:dyDescent="0.15">
      <c r="A385" s="79" t="s">
        <v>482</v>
      </c>
      <c r="B385" s="79">
        <v>4641</v>
      </c>
      <c r="C385" s="53" t="s">
        <v>1044</v>
      </c>
      <c r="D385" s="393"/>
      <c r="E385" s="394"/>
      <c r="F385" s="249"/>
      <c r="G385" s="244"/>
      <c r="H385" s="80" t="s">
        <v>770</v>
      </c>
      <c r="I385" s="101"/>
      <c r="J385" s="149" t="s">
        <v>1054</v>
      </c>
      <c r="K385" s="363"/>
      <c r="L385" s="82" t="s">
        <v>849</v>
      </c>
      <c r="M385" s="66">
        <f>ROUND(M376*115/1000,0)</f>
        <v>8</v>
      </c>
      <c r="N385" s="249"/>
    </row>
    <row r="386" spans="1:14" s="63" customFormat="1" ht="31.5" customHeight="1" x14ac:dyDescent="0.15">
      <c r="A386" s="79" t="s">
        <v>482</v>
      </c>
      <c r="B386" s="79">
        <v>4642</v>
      </c>
      <c r="C386" s="53" t="s">
        <v>1041</v>
      </c>
      <c r="D386" s="393"/>
      <c r="E386" s="394"/>
      <c r="F386" s="249"/>
      <c r="G386" s="244"/>
      <c r="H386" s="80" t="s">
        <v>848</v>
      </c>
      <c r="I386" s="101"/>
      <c r="J386" s="149" t="s">
        <v>1055</v>
      </c>
      <c r="K386" s="363"/>
      <c r="L386" s="82" t="s">
        <v>849</v>
      </c>
      <c r="M386" s="66">
        <f>ROUND(M376*125/1000,0)</f>
        <v>8</v>
      </c>
      <c r="N386" s="249"/>
    </row>
    <row r="387" spans="1:14" s="63" customFormat="1" ht="31.5" customHeight="1" x14ac:dyDescent="0.15">
      <c r="A387" s="79" t="s">
        <v>482</v>
      </c>
      <c r="B387" s="79">
        <v>4643</v>
      </c>
      <c r="C387" s="53" t="s">
        <v>1042</v>
      </c>
      <c r="D387" s="393"/>
      <c r="E387" s="394"/>
      <c r="F387" s="249"/>
      <c r="G387" s="244"/>
      <c r="H387" s="80" t="s">
        <v>771</v>
      </c>
      <c r="I387" s="101"/>
      <c r="J387" s="149" t="s">
        <v>1056</v>
      </c>
      <c r="K387" s="363"/>
      <c r="L387" s="82" t="s">
        <v>849</v>
      </c>
      <c r="M387" s="66">
        <f>ROUND(M376*105/1000,0)</f>
        <v>7</v>
      </c>
      <c r="N387" s="249"/>
    </row>
    <row r="388" spans="1:14" s="63" customFormat="1" ht="31.5" customHeight="1" x14ac:dyDescent="0.15">
      <c r="A388" s="79" t="s">
        <v>482</v>
      </c>
      <c r="B388" s="79">
        <v>4644</v>
      </c>
      <c r="C388" s="53" t="s">
        <v>1043</v>
      </c>
      <c r="D388" s="393"/>
      <c r="E388" s="394"/>
      <c r="F388" s="249"/>
      <c r="G388" s="244"/>
      <c r="H388" s="80" t="s">
        <v>772</v>
      </c>
      <c r="I388" s="101"/>
      <c r="J388" s="149" t="s">
        <v>1057</v>
      </c>
      <c r="K388" s="363"/>
      <c r="L388" s="82" t="s">
        <v>849</v>
      </c>
      <c r="M388" s="66">
        <f>ROUND(M376*89/1000,0)</f>
        <v>6</v>
      </c>
      <c r="N388" s="249"/>
    </row>
    <row r="389" spans="1:14" ht="31.5" customHeight="1" x14ac:dyDescent="0.15">
      <c r="A389" s="79" t="s">
        <v>482</v>
      </c>
      <c r="B389" s="79">
        <v>8522</v>
      </c>
      <c r="C389" s="53" t="s">
        <v>687</v>
      </c>
      <c r="D389" s="393"/>
      <c r="E389" s="394"/>
      <c r="F389" s="249"/>
      <c r="G389" s="95"/>
      <c r="H389" s="100" t="s">
        <v>297</v>
      </c>
      <c r="I389" s="148"/>
      <c r="J389" s="149" t="s">
        <v>338</v>
      </c>
      <c r="K389" s="363"/>
      <c r="L389" s="67">
        <f>ROUND(-$L376*1/100,0)</f>
        <v>-1</v>
      </c>
      <c r="M389" s="67">
        <f>ROUND(-$L376*1/100,0)</f>
        <v>-1</v>
      </c>
      <c r="N389" s="249"/>
    </row>
    <row r="390" spans="1:14" ht="31.5" customHeight="1" x14ac:dyDescent="0.15">
      <c r="A390" s="79" t="s">
        <v>482</v>
      </c>
      <c r="B390" s="79">
        <v>9522</v>
      </c>
      <c r="C390" s="53" t="s">
        <v>688</v>
      </c>
      <c r="D390" s="395"/>
      <c r="E390" s="396"/>
      <c r="F390" s="250"/>
      <c r="G390" s="88"/>
      <c r="H390" s="100" t="s">
        <v>340</v>
      </c>
      <c r="I390" s="148"/>
      <c r="J390" s="149" t="s">
        <v>338</v>
      </c>
      <c r="K390" s="364"/>
      <c r="L390" s="67">
        <f>ROUND(-$L376*1/100,0)</f>
        <v>-1</v>
      </c>
      <c r="M390" s="67">
        <f>ROUND(-$L376*1/100,0)</f>
        <v>-1</v>
      </c>
      <c r="N390" s="250"/>
    </row>
    <row r="391" spans="1:14" ht="31.5" customHeight="1" x14ac:dyDescent="0.15">
      <c r="A391" s="71" t="s">
        <v>620</v>
      </c>
      <c r="B391" s="131"/>
      <c r="C391" s="132"/>
      <c r="D391" s="133"/>
      <c r="E391" s="133"/>
      <c r="F391" s="108"/>
      <c r="G391" s="108"/>
      <c r="H391" s="134"/>
      <c r="I391" s="134"/>
      <c r="J391" s="134"/>
      <c r="K391" s="125"/>
      <c r="L391" s="135"/>
      <c r="M391" s="69"/>
      <c r="N391" s="108"/>
    </row>
    <row r="392" spans="1:14" ht="31.5" customHeight="1" x14ac:dyDescent="0.15">
      <c r="A392" s="71"/>
      <c r="B392" s="131"/>
      <c r="C392" s="132"/>
      <c r="D392" s="133"/>
      <c r="E392" s="133"/>
      <c r="F392" s="108"/>
      <c r="G392" s="108"/>
      <c r="H392" s="134"/>
      <c r="I392" s="134"/>
      <c r="J392" s="134"/>
      <c r="K392" s="125"/>
      <c r="L392" s="135"/>
      <c r="M392" s="69"/>
      <c r="N392" s="108"/>
    </row>
  </sheetData>
  <mergeCells count="156">
    <mergeCell ref="A269:B269"/>
    <mergeCell ref="C269:C270"/>
    <mergeCell ref="D269:K270"/>
    <mergeCell ref="D323:E375"/>
    <mergeCell ref="K323:K375"/>
    <mergeCell ref="D271:E322"/>
    <mergeCell ref="K271:K322"/>
    <mergeCell ref="G271:J271"/>
    <mergeCell ref="G272:G277"/>
    <mergeCell ref="G278:G283"/>
    <mergeCell ref="G286:J286"/>
    <mergeCell ref="G287:G292"/>
    <mergeCell ref="G293:G298"/>
    <mergeCell ref="G301:J301"/>
    <mergeCell ref="F271:F300"/>
    <mergeCell ref="F331:F360"/>
    <mergeCell ref="D192:E236"/>
    <mergeCell ref="F192:F206"/>
    <mergeCell ref="N269:N270"/>
    <mergeCell ref="L269:L270"/>
    <mergeCell ref="F207:F236"/>
    <mergeCell ref="N207:N236"/>
    <mergeCell ref="F237:F266"/>
    <mergeCell ref="N237:N266"/>
    <mergeCell ref="K192:K236"/>
    <mergeCell ref="N192:N206"/>
    <mergeCell ref="G208:G213"/>
    <mergeCell ref="G214:G219"/>
    <mergeCell ref="G222:J222"/>
    <mergeCell ref="G223:G228"/>
    <mergeCell ref="G192:J192"/>
    <mergeCell ref="G193:G198"/>
    <mergeCell ref="G199:G204"/>
    <mergeCell ref="G207:J207"/>
    <mergeCell ref="D139:F140"/>
    <mergeCell ref="D130:D131"/>
    <mergeCell ref="E130:F130"/>
    <mergeCell ref="E131:F131"/>
    <mergeCell ref="D132:F132"/>
    <mergeCell ref="D128:F128"/>
    <mergeCell ref="A145:B145"/>
    <mergeCell ref="C145:C146"/>
    <mergeCell ref="D145:K146"/>
    <mergeCell ref="D141:F142"/>
    <mergeCell ref="D143:F143"/>
    <mergeCell ref="D95:E124"/>
    <mergeCell ref="D129:F129"/>
    <mergeCell ref="F95:F124"/>
    <mergeCell ref="D126:F126"/>
    <mergeCell ref="D127:F127"/>
    <mergeCell ref="D125:F125"/>
    <mergeCell ref="D133:E138"/>
    <mergeCell ref="F133:F134"/>
    <mergeCell ref="F135:F136"/>
    <mergeCell ref="F137:F138"/>
    <mergeCell ref="A2:B2"/>
    <mergeCell ref="C2:C3"/>
    <mergeCell ref="D2:K3"/>
    <mergeCell ref="N2:N3"/>
    <mergeCell ref="F65:F94"/>
    <mergeCell ref="L2:L3"/>
    <mergeCell ref="D5:E49"/>
    <mergeCell ref="G5:K5"/>
    <mergeCell ref="F35:F49"/>
    <mergeCell ref="G35:K35"/>
    <mergeCell ref="A4:N4"/>
    <mergeCell ref="F5:F34"/>
    <mergeCell ref="G57:G62"/>
    <mergeCell ref="G65:K65"/>
    <mergeCell ref="N65:N94"/>
    <mergeCell ref="G66:G71"/>
    <mergeCell ref="G72:G77"/>
    <mergeCell ref="G80:K80"/>
    <mergeCell ref="G81:G86"/>
    <mergeCell ref="G87:G92"/>
    <mergeCell ref="N5:N34"/>
    <mergeCell ref="G6:G11"/>
    <mergeCell ref="G12:G17"/>
    <mergeCell ref="G20:K20"/>
    <mergeCell ref="G21:G26"/>
    <mergeCell ref="G27:G32"/>
    <mergeCell ref="D237:E266"/>
    <mergeCell ref="K237:K266"/>
    <mergeCell ref="G253:G258"/>
    <mergeCell ref="G259:G264"/>
    <mergeCell ref="N126:N140"/>
    <mergeCell ref="N141:N142"/>
    <mergeCell ref="M2:M3"/>
    <mergeCell ref="D147:E191"/>
    <mergeCell ref="K147:K191"/>
    <mergeCell ref="F177:F191"/>
    <mergeCell ref="N177:N191"/>
    <mergeCell ref="N95:N124"/>
    <mergeCell ref="G96:G101"/>
    <mergeCell ref="G102:G107"/>
    <mergeCell ref="G111:G116"/>
    <mergeCell ref="G117:G122"/>
    <mergeCell ref="N35:N49"/>
    <mergeCell ref="G36:G41"/>
    <mergeCell ref="G42:G47"/>
    <mergeCell ref="D50:E94"/>
    <mergeCell ref="F50:F64"/>
    <mergeCell ref="G50:K50"/>
    <mergeCell ref="N50:N64"/>
    <mergeCell ref="G51:G56"/>
    <mergeCell ref="N323:N330"/>
    <mergeCell ref="F361:F375"/>
    <mergeCell ref="N361:N375"/>
    <mergeCell ref="D376:E390"/>
    <mergeCell ref="F376:F390"/>
    <mergeCell ref="K376:K390"/>
    <mergeCell ref="N376:N390"/>
    <mergeCell ref="G331:J331"/>
    <mergeCell ref="G332:G337"/>
    <mergeCell ref="G338:G343"/>
    <mergeCell ref="G346:J346"/>
    <mergeCell ref="G347:G352"/>
    <mergeCell ref="G353:G358"/>
    <mergeCell ref="G361:J361"/>
    <mergeCell ref="G362:G367"/>
    <mergeCell ref="N331:N360"/>
    <mergeCell ref="G229:G234"/>
    <mergeCell ref="G237:J237"/>
    <mergeCell ref="G238:G243"/>
    <mergeCell ref="G244:G249"/>
    <mergeCell ref="G252:J252"/>
    <mergeCell ref="N301:N322"/>
    <mergeCell ref="G110:K110"/>
    <mergeCell ref="G95:K95"/>
    <mergeCell ref="G147:J147"/>
    <mergeCell ref="G148:G153"/>
    <mergeCell ref="G154:G159"/>
    <mergeCell ref="G162:J162"/>
    <mergeCell ref="G163:G168"/>
    <mergeCell ref="G169:G174"/>
    <mergeCell ref="G177:J177"/>
    <mergeCell ref="N145:N146"/>
    <mergeCell ref="L145:L146"/>
    <mergeCell ref="N271:N300"/>
    <mergeCell ref="G368:G373"/>
    <mergeCell ref="G376:J376"/>
    <mergeCell ref="G377:G382"/>
    <mergeCell ref="G383:G388"/>
    <mergeCell ref="F301:F322"/>
    <mergeCell ref="F323:F330"/>
    <mergeCell ref="G302:G307"/>
    <mergeCell ref="G308:G313"/>
    <mergeCell ref="G316:J316"/>
    <mergeCell ref="G317:G322"/>
    <mergeCell ref="G323:G328"/>
    <mergeCell ref="F147:F176"/>
    <mergeCell ref="N147:N176"/>
    <mergeCell ref="G178:G183"/>
    <mergeCell ref="G184:G189"/>
    <mergeCell ref="M145:M146"/>
    <mergeCell ref="M269:M270"/>
  </mergeCells>
  <phoneticPr fontId="10"/>
  <pageMargins left="0.70866141732283472" right="0.70866141732283472" top="0.74803149606299213" bottom="0.74803149606299213" header="0.31496062992125984" footer="0.31496062992125984"/>
  <pageSetup paperSize="9" scale="28" fitToHeight="0" orientation="landscape" r:id="rId1"/>
  <rowBreaks count="8" manualBreakCount="8">
    <brk id="49" max="16383" man="1"/>
    <brk id="94" max="13" man="1"/>
    <brk id="143" max="13" man="1"/>
    <brk id="191" max="13" man="1"/>
    <brk id="236" max="13" man="1"/>
    <brk id="267" max="13" man="1"/>
    <brk id="322" max="13" man="1"/>
    <brk id="37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66"/>
    <pageSetUpPr fitToPage="1"/>
  </sheetPr>
  <dimension ref="A1:P377"/>
  <sheetViews>
    <sheetView tabSelected="1" view="pageBreakPreview" zoomScale="55" zoomScaleNormal="80" zoomScaleSheetLayoutView="55" workbookViewId="0">
      <selection activeCell="O65" sqref="O1:O1048576"/>
    </sheetView>
  </sheetViews>
  <sheetFormatPr defaultRowHeight="13.5" x14ac:dyDescent="0.15"/>
  <cols>
    <col min="1" max="2" width="11.875" customWidth="1"/>
    <col min="3" max="3" width="98.75" customWidth="1"/>
    <col min="4" max="4" width="11" customWidth="1"/>
    <col min="6" max="6" width="17.75" customWidth="1"/>
    <col min="7" max="7" width="47.375" bestFit="1" customWidth="1"/>
    <col min="8" max="8" width="31.375" customWidth="1"/>
    <col min="9" max="9" width="33.125" customWidth="1"/>
    <col min="10" max="10" width="6.5" customWidth="1"/>
    <col min="11" max="11" width="13" customWidth="1"/>
    <col min="12" max="12" width="11.5" customWidth="1"/>
    <col min="13" max="13" width="15.125" customWidth="1"/>
  </cols>
  <sheetData>
    <row r="1" spans="1:13" s="29" customFormat="1" ht="30" customHeight="1" thickBot="1" x14ac:dyDescent="0.2">
      <c r="A1" s="29" t="s">
        <v>153</v>
      </c>
      <c r="B1" s="30"/>
      <c r="L1" s="427"/>
      <c r="M1" s="30"/>
    </row>
    <row r="2" spans="1:13" ht="25.5" customHeight="1" x14ac:dyDescent="0.15">
      <c r="A2" s="425" t="s">
        <v>2</v>
      </c>
      <c r="B2" s="425"/>
      <c r="C2" s="468" t="s">
        <v>3</v>
      </c>
      <c r="D2" s="425" t="s">
        <v>4</v>
      </c>
      <c r="E2" s="425"/>
      <c r="F2" s="425"/>
      <c r="G2" s="425"/>
      <c r="H2" s="425"/>
      <c r="I2" s="425"/>
      <c r="J2" s="425"/>
      <c r="K2" s="425"/>
      <c r="L2" s="426" t="s">
        <v>1230</v>
      </c>
      <c r="M2" s="428" t="s">
        <v>8</v>
      </c>
    </row>
    <row r="3" spans="1:13" ht="25.5" customHeight="1" x14ac:dyDescent="0.15">
      <c r="A3" s="222" t="s">
        <v>0</v>
      </c>
      <c r="B3" s="222" t="s">
        <v>1</v>
      </c>
      <c r="C3" s="469"/>
      <c r="D3" s="235"/>
      <c r="E3" s="235"/>
      <c r="F3" s="235"/>
      <c r="G3" s="226"/>
      <c r="H3" s="226"/>
      <c r="I3" s="226"/>
      <c r="J3" s="226"/>
      <c r="K3" s="226"/>
      <c r="L3" s="224"/>
      <c r="M3" s="262"/>
    </row>
    <row r="4" spans="1:13" ht="27" customHeight="1" x14ac:dyDescent="0.15">
      <c r="A4" s="119" t="s">
        <v>142</v>
      </c>
      <c r="B4" s="119">
        <v>1001</v>
      </c>
      <c r="C4" s="470" t="s">
        <v>147</v>
      </c>
      <c r="D4" s="416" t="s">
        <v>1231</v>
      </c>
      <c r="E4" s="471"/>
      <c r="F4" s="417"/>
      <c r="G4" s="472">
        <v>442</v>
      </c>
      <c r="H4" s="473"/>
      <c r="I4" s="473"/>
      <c r="J4" s="473"/>
      <c r="K4" s="474" t="s">
        <v>1232</v>
      </c>
      <c r="L4" s="475">
        <v>442</v>
      </c>
      <c r="M4" s="431" t="s">
        <v>9</v>
      </c>
    </row>
    <row r="5" spans="1:13" ht="27" customHeight="1" x14ac:dyDescent="0.15">
      <c r="A5" s="119" t="s">
        <v>142</v>
      </c>
      <c r="B5" s="119">
        <v>1011</v>
      </c>
      <c r="C5" s="470" t="s">
        <v>1233</v>
      </c>
      <c r="D5" s="418"/>
      <c r="E5" s="476"/>
      <c r="F5" s="419"/>
      <c r="G5" s="477" t="s">
        <v>1234</v>
      </c>
      <c r="H5" s="478"/>
      <c r="I5" s="479"/>
      <c r="J5" s="480" t="s">
        <v>1235</v>
      </c>
      <c r="K5" s="474" t="s">
        <v>1236</v>
      </c>
      <c r="L5" s="475">
        <f>ROUND(L4-L4*1/100,0)</f>
        <v>438</v>
      </c>
      <c r="M5" s="431"/>
    </row>
    <row r="6" spans="1:13" ht="27" customHeight="1" x14ac:dyDescent="0.15">
      <c r="A6" s="119" t="s">
        <v>142</v>
      </c>
      <c r="B6" s="119">
        <v>1012</v>
      </c>
      <c r="C6" s="470" t="s">
        <v>1237</v>
      </c>
      <c r="D6" s="418"/>
      <c r="E6" s="476"/>
      <c r="F6" s="419"/>
      <c r="G6" s="481" t="s">
        <v>1238</v>
      </c>
      <c r="H6" s="482" t="s">
        <v>1239</v>
      </c>
      <c r="I6" s="482"/>
      <c r="J6" s="480" t="s">
        <v>1235</v>
      </c>
      <c r="K6" s="474" t="s">
        <v>1236</v>
      </c>
      <c r="L6" s="475">
        <f>ROUND(L5-L4*1/100,0)</f>
        <v>434</v>
      </c>
      <c r="M6" s="431"/>
    </row>
    <row r="7" spans="1:13" ht="27" customHeight="1" x14ac:dyDescent="0.15">
      <c r="A7" s="119" t="s">
        <v>142</v>
      </c>
      <c r="B7" s="119">
        <v>1013</v>
      </c>
      <c r="C7" s="470" t="s">
        <v>1240</v>
      </c>
      <c r="D7" s="418"/>
      <c r="E7" s="476"/>
      <c r="F7" s="419"/>
      <c r="G7" s="483" t="s">
        <v>1239</v>
      </c>
      <c r="H7" s="484"/>
      <c r="I7" s="485"/>
      <c r="J7" s="486" t="s">
        <v>1241</v>
      </c>
      <c r="K7" s="474" t="s">
        <v>1236</v>
      </c>
      <c r="L7" s="475">
        <f>ROUND(L4-L4*1/100,0)</f>
        <v>438</v>
      </c>
      <c r="M7" s="431"/>
    </row>
    <row r="8" spans="1:13" ht="27" customHeight="1" x14ac:dyDescent="0.15">
      <c r="A8" s="119" t="s">
        <v>142</v>
      </c>
      <c r="B8" s="119">
        <v>1002</v>
      </c>
      <c r="C8" s="470" t="s">
        <v>148</v>
      </c>
      <c r="D8" s="418"/>
      <c r="E8" s="476"/>
      <c r="F8" s="419"/>
      <c r="G8" s="487">
        <f>ROUND(G4*0.7,0)</f>
        <v>309</v>
      </c>
      <c r="H8" s="488"/>
      <c r="I8" s="488"/>
      <c r="J8" s="488"/>
      <c r="K8" s="474" t="s">
        <v>1232</v>
      </c>
      <c r="L8" s="475">
        <v>309</v>
      </c>
      <c r="M8" s="431"/>
    </row>
    <row r="9" spans="1:13" ht="27" customHeight="1" x14ac:dyDescent="0.15">
      <c r="A9" s="119" t="s">
        <v>142</v>
      </c>
      <c r="B9" s="119">
        <v>1021</v>
      </c>
      <c r="C9" s="470" t="s">
        <v>1242</v>
      </c>
      <c r="D9" s="418"/>
      <c r="E9" s="476"/>
      <c r="F9" s="419"/>
      <c r="G9" s="477" t="s">
        <v>1234</v>
      </c>
      <c r="H9" s="478"/>
      <c r="I9" s="479"/>
      <c r="J9" s="480" t="s">
        <v>1235</v>
      </c>
      <c r="K9" s="474" t="s">
        <v>1236</v>
      </c>
      <c r="L9" s="475">
        <f>ROUND(L8-L8*1/100,0)</f>
        <v>306</v>
      </c>
      <c r="M9" s="431"/>
    </row>
    <row r="10" spans="1:13" ht="27" customHeight="1" x14ac:dyDescent="0.15">
      <c r="A10" s="119" t="s">
        <v>142</v>
      </c>
      <c r="B10" s="119">
        <v>1022</v>
      </c>
      <c r="C10" s="470" t="s">
        <v>1243</v>
      </c>
      <c r="D10" s="418"/>
      <c r="E10" s="476"/>
      <c r="F10" s="419"/>
      <c r="G10" s="481" t="s">
        <v>1244</v>
      </c>
      <c r="H10" s="482" t="s">
        <v>1239</v>
      </c>
      <c r="I10" s="482"/>
      <c r="J10" s="480" t="s">
        <v>1235</v>
      </c>
      <c r="K10" s="474" t="s">
        <v>1236</v>
      </c>
      <c r="L10" s="475">
        <f>ROUND(L9-L8*1/100,0)</f>
        <v>303</v>
      </c>
      <c r="M10" s="431"/>
    </row>
    <row r="11" spans="1:13" ht="27" customHeight="1" x14ac:dyDescent="0.15">
      <c r="A11" s="119" t="s">
        <v>142</v>
      </c>
      <c r="B11" s="119">
        <v>1023</v>
      </c>
      <c r="C11" s="470" t="s">
        <v>1245</v>
      </c>
      <c r="D11" s="418"/>
      <c r="E11" s="476"/>
      <c r="F11" s="419"/>
      <c r="G11" s="483" t="s">
        <v>1239</v>
      </c>
      <c r="H11" s="484"/>
      <c r="I11" s="485"/>
      <c r="J11" s="486" t="s">
        <v>1241</v>
      </c>
      <c r="K11" s="474" t="s">
        <v>1236</v>
      </c>
      <c r="L11" s="475">
        <f>ROUND(L8-L8*1/100,0)</f>
        <v>306</v>
      </c>
      <c r="M11" s="431"/>
    </row>
    <row r="12" spans="1:13" ht="27" customHeight="1" x14ac:dyDescent="0.15">
      <c r="A12" s="119" t="s">
        <v>142</v>
      </c>
      <c r="B12" s="119">
        <v>1003</v>
      </c>
      <c r="C12" s="470" t="s">
        <v>149</v>
      </c>
      <c r="D12" s="418"/>
      <c r="E12" s="476"/>
      <c r="F12" s="419"/>
      <c r="G12" s="489">
        <f>ROUND(G4*0.6,0)</f>
        <v>265</v>
      </c>
      <c r="H12" s="490"/>
      <c r="I12" s="490"/>
      <c r="J12" s="490"/>
      <c r="K12" s="474" t="s">
        <v>1232</v>
      </c>
      <c r="L12" s="475">
        <v>265</v>
      </c>
      <c r="M12" s="431"/>
    </row>
    <row r="13" spans="1:13" ht="27" customHeight="1" x14ac:dyDescent="0.15">
      <c r="A13" s="119" t="s">
        <v>142</v>
      </c>
      <c r="B13" s="119">
        <v>1031</v>
      </c>
      <c r="C13" s="470" t="s">
        <v>1246</v>
      </c>
      <c r="D13" s="418"/>
      <c r="E13" s="476"/>
      <c r="F13" s="419"/>
      <c r="G13" s="477" t="s">
        <v>1234</v>
      </c>
      <c r="H13" s="478"/>
      <c r="I13" s="479"/>
      <c r="J13" s="480" t="s">
        <v>1235</v>
      </c>
      <c r="K13" s="474" t="s">
        <v>1236</v>
      </c>
      <c r="L13" s="475">
        <f>ROUND(L12-L12*1/100,0)</f>
        <v>262</v>
      </c>
      <c r="M13" s="431"/>
    </row>
    <row r="14" spans="1:13" ht="27" customHeight="1" x14ac:dyDescent="0.15">
      <c r="A14" s="119" t="s">
        <v>142</v>
      </c>
      <c r="B14" s="119">
        <v>1032</v>
      </c>
      <c r="C14" s="470" t="s">
        <v>1247</v>
      </c>
      <c r="D14" s="418"/>
      <c r="E14" s="476"/>
      <c r="F14" s="419"/>
      <c r="G14" s="481" t="s">
        <v>1244</v>
      </c>
      <c r="H14" s="482" t="s">
        <v>1239</v>
      </c>
      <c r="I14" s="482"/>
      <c r="J14" s="480" t="s">
        <v>1235</v>
      </c>
      <c r="K14" s="474" t="s">
        <v>1236</v>
      </c>
      <c r="L14" s="475">
        <f>ROUND(L13-L12*1/100,0)</f>
        <v>259</v>
      </c>
      <c r="M14" s="431"/>
    </row>
    <row r="15" spans="1:13" ht="27" customHeight="1" x14ac:dyDescent="0.15">
      <c r="A15" s="119" t="s">
        <v>142</v>
      </c>
      <c r="B15" s="119">
        <v>1033</v>
      </c>
      <c r="C15" s="470" t="s">
        <v>1248</v>
      </c>
      <c r="D15" s="420"/>
      <c r="E15" s="491"/>
      <c r="F15" s="421"/>
      <c r="G15" s="483" t="s">
        <v>1239</v>
      </c>
      <c r="H15" s="484"/>
      <c r="I15" s="485"/>
      <c r="J15" s="486" t="s">
        <v>1241</v>
      </c>
      <c r="K15" s="474" t="s">
        <v>1236</v>
      </c>
      <c r="L15" s="475">
        <f>ROUND(L12-L12*1/100,0)</f>
        <v>262</v>
      </c>
      <c r="M15" s="431"/>
    </row>
    <row r="16" spans="1:13" ht="27" customHeight="1" x14ac:dyDescent="0.15">
      <c r="A16" s="119" t="s">
        <v>142</v>
      </c>
      <c r="B16" s="119">
        <v>3001</v>
      </c>
      <c r="C16" s="120" t="s">
        <v>143</v>
      </c>
      <c r="D16" s="492" t="s">
        <v>1249</v>
      </c>
      <c r="E16" s="492"/>
      <c r="F16" s="492"/>
      <c r="G16" s="493">
        <v>300</v>
      </c>
      <c r="H16" s="494"/>
      <c r="I16" s="494"/>
      <c r="J16" s="494"/>
      <c r="K16" s="474" t="s">
        <v>1250</v>
      </c>
      <c r="L16" s="475">
        <v>300</v>
      </c>
      <c r="M16" s="431"/>
    </row>
    <row r="17" spans="1:13" ht="27" customHeight="1" x14ac:dyDescent="0.15">
      <c r="A17" s="119" t="s">
        <v>142</v>
      </c>
      <c r="B17" s="495">
        <v>6001</v>
      </c>
      <c r="C17" s="496" t="s">
        <v>166</v>
      </c>
      <c r="D17" s="497" t="s">
        <v>1251</v>
      </c>
      <c r="E17" s="497"/>
      <c r="F17" s="497"/>
      <c r="G17" s="489">
        <v>300</v>
      </c>
      <c r="H17" s="490"/>
      <c r="I17" s="490"/>
      <c r="J17" s="490"/>
      <c r="K17" s="498" t="s">
        <v>1250</v>
      </c>
      <c r="L17" s="499">
        <v>300</v>
      </c>
      <c r="M17" s="431"/>
    </row>
    <row r="18" spans="1:13" ht="27" customHeight="1" x14ac:dyDescent="0.15">
      <c r="A18" s="119" t="s">
        <v>1252</v>
      </c>
      <c r="B18" s="119">
        <v>7001</v>
      </c>
      <c r="C18" s="120" t="s">
        <v>1253</v>
      </c>
      <c r="D18" s="500" t="s">
        <v>1254</v>
      </c>
      <c r="E18" s="501"/>
      <c r="F18" s="502"/>
      <c r="G18" s="503" t="s">
        <v>147</v>
      </c>
      <c r="H18" s="492"/>
      <c r="I18" s="504"/>
      <c r="J18" s="504">
        <v>9</v>
      </c>
      <c r="K18" s="474" t="s">
        <v>1232</v>
      </c>
      <c r="L18" s="120">
        <v>9</v>
      </c>
      <c r="M18" s="431"/>
    </row>
    <row r="19" spans="1:13" ht="27" customHeight="1" x14ac:dyDescent="0.15">
      <c r="A19" s="119" t="s">
        <v>1252</v>
      </c>
      <c r="B19" s="119">
        <v>7002</v>
      </c>
      <c r="C19" s="120" t="s">
        <v>1255</v>
      </c>
      <c r="D19" s="505"/>
      <c r="E19" s="506"/>
      <c r="F19" s="507"/>
      <c r="G19" s="508"/>
      <c r="H19" s="492"/>
      <c r="I19" s="504" t="s">
        <v>1256</v>
      </c>
      <c r="J19" s="504">
        <v>16</v>
      </c>
      <c r="K19" s="474" t="s">
        <v>1232</v>
      </c>
      <c r="L19" s="120">
        <v>16</v>
      </c>
      <c r="M19" s="431"/>
    </row>
    <row r="20" spans="1:13" ht="27" customHeight="1" x14ac:dyDescent="0.15">
      <c r="A20" s="119" t="s">
        <v>1252</v>
      </c>
      <c r="B20" s="119">
        <v>7004</v>
      </c>
      <c r="C20" s="120" t="s">
        <v>1257</v>
      </c>
      <c r="D20" s="505"/>
      <c r="E20" s="506"/>
      <c r="F20" s="507"/>
      <c r="G20" s="508"/>
      <c r="H20" s="492"/>
      <c r="I20" s="504" t="s">
        <v>1258</v>
      </c>
      <c r="J20" s="504">
        <v>22</v>
      </c>
      <c r="K20" s="474" t="s">
        <v>1232</v>
      </c>
      <c r="L20" s="120">
        <v>22</v>
      </c>
      <c r="M20" s="431"/>
    </row>
    <row r="21" spans="1:13" ht="27" customHeight="1" x14ac:dyDescent="0.15">
      <c r="A21" s="119" t="s">
        <v>1252</v>
      </c>
      <c r="B21" s="119">
        <v>7002</v>
      </c>
      <c r="C21" s="120" t="s">
        <v>1259</v>
      </c>
      <c r="D21" s="505"/>
      <c r="E21" s="506"/>
      <c r="F21" s="507"/>
      <c r="G21" s="508"/>
      <c r="H21" s="492"/>
      <c r="I21" s="504" t="s">
        <v>166</v>
      </c>
      <c r="J21" s="504">
        <v>16</v>
      </c>
      <c r="K21" s="474" t="s">
        <v>1232</v>
      </c>
      <c r="L21" s="120">
        <v>16</v>
      </c>
      <c r="M21" s="431"/>
    </row>
    <row r="22" spans="1:13" ht="27" customHeight="1" x14ac:dyDescent="0.15">
      <c r="A22" s="119" t="s">
        <v>1252</v>
      </c>
      <c r="B22" s="119">
        <v>7001</v>
      </c>
      <c r="C22" s="120" t="s">
        <v>1253</v>
      </c>
      <c r="D22" s="505"/>
      <c r="E22" s="506"/>
      <c r="F22" s="507"/>
      <c r="G22" s="508"/>
      <c r="H22" s="509" t="s">
        <v>1260</v>
      </c>
      <c r="I22" s="504"/>
      <c r="J22" s="504">
        <v>9</v>
      </c>
      <c r="K22" s="474" t="s">
        <v>1232</v>
      </c>
      <c r="L22" s="504">
        <v>9</v>
      </c>
      <c r="M22" s="431"/>
    </row>
    <row r="23" spans="1:13" ht="27" customHeight="1" x14ac:dyDescent="0.15">
      <c r="A23" s="119" t="s">
        <v>1252</v>
      </c>
      <c r="B23" s="119">
        <v>7003</v>
      </c>
      <c r="C23" s="120" t="s">
        <v>1261</v>
      </c>
      <c r="D23" s="505"/>
      <c r="E23" s="506"/>
      <c r="F23" s="507"/>
      <c r="G23" s="508"/>
      <c r="H23" s="510"/>
      <c r="I23" s="504" t="s">
        <v>1256</v>
      </c>
      <c r="J23" s="504">
        <v>15</v>
      </c>
      <c r="K23" s="474" t="s">
        <v>1232</v>
      </c>
      <c r="L23" s="504">
        <v>15</v>
      </c>
      <c r="M23" s="431"/>
    </row>
    <row r="24" spans="1:13" ht="27" customHeight="1" x14ac:dyDescent="0.15">
      <c r="A24" s="119" t="s">
        <v>1252</v>
      </c>
      <c r="B24" s="119">
        <v>7004</v>
      </c>
      <c r="C24" s="511" t="s">
        <v>1257</v>
      </c>
      <c r="D24" s="505"/>
      <c r="E24" s="506"/>
      <c r="F24" s="507"/>
      <c r="G24" s="508"/>
      <c r="H24" s="510"/>
      <c r="I24" s="504" t="s">
        <v>1258</v>
      </c>
      <c r="J24" s="504">
        <v>22</v>
      </c>
      <c r="K24" s="474" t="s">
        <v>1232</v>
      </c>
      <c r="L24" s="504">
        <v>22</v>
      </c>
      <c r="M24" s="431"/>
    </row>
    <row r="25" spans="1:13" ht="27" customHeight="1" x14ac:dyDescent="0.15">
      <c r="A25" s="119" t="s">
        <v>1252</v>
      </c>
      <c r="B25" s="119">
        <v>7003</v>
      </c>
      <c r="C25" s="120" t="s">
        <v>1261</v>
      </c>
      <c r="D25" s="505"/>
      <c r="E25" s="506"/>
      <c r="F25" s="507"/>
      <c r="G25" s="508"/>
      <c r="H25" s="512"/>
      <c r="I25" s="504" t="s">
        <v>166</v>
      </c>
      <c r="J25" s="504">
        <v>15</v>
      </c>
      <c r="K25" s="474" t="s">
        <v>1232</v>
      </c>
      <c r="L25" s="504">
        <v>15</v>
      </c>
      <c r="M25" s="431"/>
    </row>
    <row r="26" spans="1:13" ht="27" customHeight="1" x14ac:dyDescent="0.15">
      <c r="A26" s="119" t="s">
        <v>1252</v>
      </c>
      <c r="B26" s="119">
        <v>7001</v>
      </c>
      <c r="C26" s="513" t="s">
        <v>1253</v>
      </c>
      <c r="D26" s="505"/>
      <c r="E26" s="506"/>
      <c r="F26" s="507"/>
      <c r="G26" s="508"/>
      <c r="H26" s="509" t="s">
        <v>1262</v>
      </c>
      <c r="I26" s="504"/>
      <c r="J26" s="504">
        <v>9</v>
      </c>
      <c r="K26" s="474" t="s">
        <v>1232</v>
      </c>
      <c r="L26" s="504">
        <v>9</v>
      </c>
      <c r="M26" s="431"/>
    </row>
    <row r="27" spans="1:13" ht="27" customHeight="1" x14ac:dyDescent="0.15">
      <c r="A27" s="119" t="s">
        <v>1252</v>
      </c>
      <c r="B27" s="119">
        <v>7003</v>
      </c>
      <c r="C27" s="513" t="s">
        <v>1261</v>
      </c>
      <c r="D27" s="505"/>
      <c r="E27" s="506"/>
      <c r="F27" s="507"/>
      <c r="G27" s="508"/>
      <c r="H27" s="510"/>
      <c r="I27" s="504" t="s">
        <v>1256</v>
      </c>
      <c r="J27" s="504">
        <v>15</v>
      </c>
      <c r="K27" s="474" t="s">
        <v>1232</v>
      </c>
      <c r="L27" s="504">
        <v>15</v>
      </c>
      <c r="M27" s="431"/>
    </row>
    <row r="28" spans="1:13" ht="27" customHeight="1" x14ac:dyDescent="0.15">
      <c r="A28" s="119" t="s">
        <v>1252</v>
      </c>
      <c r="B28" s="119">
        <v>7004</v>
      </c>
      <c r="C28" s="513" t="s">
        <v>1257</v>
      </c>
      <c r="D28" s="505"/>
      <c r="E28" s="506"/>
      <c r="F28" s="507"/>
      <c r="G28" s="508"/>
      <c r="H28" s="510"/>
      <c r="I28" s="504" t="s">
        <v>1258</v>
      </c>
      <c r="J28" s="504">
        <v>22</v>
      </c>
      <c r="K28" s="474" t="s">
        <v>1232</v>
      </c>
      <c r="L28" s="504">
        <v>22</v>
      </c>
      <c r="M28" s="431"/>
    </row>
    <row r="29" spans="1:13" ht="27" customHeight="1" x14ac:dyDescent="0.15">
      <c r="A29" s="119" t="s">
        <v>1252</v>
      </c>
      <c r="B29" s="119">
        <v>7003</v>
      </c>
      <c r="C29" s="513" t="s">
        <v>1261</v>
      </c>
      <c r="D29" s="505"/>
      <c r="E29" s="506"/>
      <c r="F29" s="507"/>
      <c r="G29" s="508"/>
      <c r="H29" s="512"/>
      <c r="I29" s="504" t="s">
        <v>166</v>
      </c>
      <c r="J29" s="504">
        <v>15</v>
      </c>
      <c r="K29" s="474" t="s">
        <v>1232</v>
      </c>
      <c r="L29" s="504">
        <v>15</v>
      </c>
      <c r="M29" s="431"/>
    </row>
    <row r="30" spans="1:13" ht="27" customHeight="1" x14ac:dyDescent="0.15">
      <c r="A30" s="119" t="s">
        <v>1252</v>
      </c>
      <c r="B30" s="119">
        <v>7001</v>
      </c>
      <c r="C30" s="120" t="s">
        <v>1253</v>
      </c>
      <c r="D30" s="505"/>
      <c r="E30" s="506"/>
      <c r="F30" s="507"/>
      <c r="G30" s="508"/>
      <c r="H30" s="509" t="s">
        <v>1263</v>
      </c>
      <c r="I30" s="504"/>
      <c r="J30" s="504">
        <v>9</v>
      </c>
      <c r="K30" s="474" t="s">
        <v>1232</v>
      </c>
      <c r="L30" s="504">
        <v>9</v>
      </c>
      <c r="M30" s="431"/>
    </row>
    <row r="31" spans="1:13" ht="27" customHeight="1" x14ac:dyDescent="0.15">
      <c r="A31" s="119" t="s">
        <v>1252</v>
      </c>
      <c r="B31" s="119">
        <v>7003</v>
      </c>
      <c r="C31" s="120" t="s">
        <v>1261</v>
      </c>
      <c r="D31" s="505"/>
      <c r="E31" s="506"/>
      <c r="F31" s="507"/>
      <c r="G31" s="508"/>
      <c r="H31" s="510"/>
      <c r="I31" s="504" t="s">
        <v>1256</v>
      </c>
      <c r="J31" s="504">
        <v>15</v>
      </c>
      <c r="K31" s="474" t="s">
        <v>1232</v>
      </c>
      <c r="L31" s="504">
        <v>15</v>
      </c>
      <c r="M31" s="431"/>
    </row>
    <row r="32" spans="1:13" ht="27" customHeight="1" x14ac:dyDescent="0.15">
      <c r="A32" s="119" t="s">
        <v>1252</v>
      </c>
      <c r="B32" s="119">
        <v>7004</v>
      </c>
      <c r="C32" s="513" t="s">
        <v>1257</v>
      </c>
      <c r="D32" s="505"/>
      <c r="E32" s="506"/>
      <c r="F32" s="507"/>
      <c r="G32" s="508"/>
      <c r="H32" s="510"/>
      <c r="I32" s="504" t="s">
        <v>1258</v>
      </c>
      <c r="J32" s="504">
        <v>22</v>
      </c>
      <c r="K32" s="474" t="s">
        <v>1232</v>
      </c>
      <c r="L32" s="504">
        <v>22</v>
      </c>
      <c r="M32" s="431"/>
    </row>
    <row r="33" spans="1:16" ht="27" customHeight="1" x14ac:dyDescent="0.15">
      <c r="A33" s="119" t="s">
        <v>1252</v>
      </c>
      <c r="B33" s="119">
        <v>7003</v>
      </c>
      <c r="C33" s="513" t="s">
        <v>1261</v>
      </c>
      <c r="D33" s="505"/>
      <c r="E33" s="506"/>
      <c r="F33" s="507"/>
      <c r="G33" s="514"/>
      <c r="H33" s="512"/>
      <c r="I33" s="504" t="s">
        <v>166</v>
      </c>
      <c r="J33" s="504">
        <v>15</v>
      </c>
      <c r="K33" s="474" t="s">
        <v>1232</v>
      </c>
      <c r="L33" s="504">
        <v>15</v>
      </c>
      <c r="M33" s="431"/>
    </row>
    <row r="34" spans="1:16" ht="27" customHeight="1" x14ac:dyDescent="0.15">
      <c r="A34" s="119" t="s">
        <v>1252</v>
      </c>
      <c r="B34" s="119">
        <v>7005</v>
      </c>
      <c r="C34" s="120" t="s">
        <v>1264</v>
      </c>
      <c r="D34" s="505"/>
      <c r="E34" s="506"/>
      <c r="F34" s="507"/>
      <c r="G34" s="503" t="s">
        <v>1265</v>
      </c>
      <c r="H34" s="492"/>
      <c r="I34" s="504"/>
      <c r="J34" s="504">
        <v>6</v>
      </c>
      <c r="K34" s="474" t="s">
        <v>1232</v>
      </c>
      <c r="L34" s="504">
        <v>6</v>
      </c>
      <c r="M34" s="431"/>
    </row>
    <row r="35" spans="1:16" ht="27" customHeight="1" x14ac:dyDescent="0.15">
      <c r="A35" s="119" t="s">
        <v>1252</v>
      </c>
      <c r="B35" s="119">
        <v>7006</v>
      </c>
      <c r="C35" s="120" t="s">
        <v>1266</v>
      </c>
      <c r="D35" s="505"/>
      <c r="E35" s="506"/>
      <c r="F35" s="507"/>
      <c r="G35" s="508"/>
      <c r="H35" s="492"/>
      <c r="I35" s="504" t="s">
        <v>1256</v>
      </c>
      <c r="J35" s="504">
        <v>13</v>
      </c>
      <c r="K35" s="474" t="s">
        <v>1232</v>
      </c>
      <c r="L35" s="504">
        <v>13</v>
      </c>
      <c r="M35" s="431"/>
    </row>
    <row r="36" spans="1:16" ht="27" customHeight="1" x14ac:dyDescent="0.15">
      <c r="A36" s="119" t="s">
        <v>1252</v>
      </c>
      <c r="B36" s="119">
        <v>7007</v>
      </c>
      <c r="C36" s="120" t="s">
        <v>1267</v>
      </c>
      <c r="D36" s="505"/>
      <c r="E36" s="506"/>
      <c r="F36" s="507"/>
      <c r="G36" s="508"/>
      <c r="H36" s="492"/>
      <c r="I36" s="504" t="s">
        <v>1258</v>
      </c>
      <c r="J36" s="504">
        <v>19</v>
      </c>
      <c r="K36" s="474" t="s">
        <v>1232</v>
      </c>
      <c r="L36" s="504">
        <v>19</v>
      </c>
      <c r="M36" s="431"/>
    </row>
    <row r="37" spans="1:16" ht="27" customHeight="1" x14ac:dyDescent="0.15">
      <c r="A37" s="119" t="s">
        <v>1252</v>
      </c>
      <c r="B37" s="119">
        <v>7006</v>
      </c>
      <c r="C37" s="120" t="s">
        <v>1266</v>
      </c>
      <c r="D37" s="505"/>
      <c r="E37" s="506"/>
      <c r="F37" s="507"/>
      <c r="G37" s="508"/>
      <c r="H37" s="492"/>
      <c r="I37" s="504" t="s">
        <v>166</v>
      </c>
      <c r="J37" s="504">
        <v>13</v>
      </c>
      <c r="K37" s="474" t="s">
        <v>1232</v>
      </c>
      <c r="L37" s="504">
        <v>13</v>
      </c>
      <c r="M37" s="431"/>
    </row>
    <row r="38" spans="1:16" ht="27" customHeight="1" x14ac:dyDescent="0.15">
      <c r="A38" s="119" t="s">
        <v>1252</v>
      </c>
      <c r="B38" s="119">
        <v>7005</v>
      </c>
      <c r="C38" s="120" t="s">
        <v>1264</v>
      </c>
      <c r="D38" s="505"/>
      <c r="E38" s="506"/>
      <c r="F38" s="507"/>
      <c r="G38" s="508"/>
      <c r="H38" s="509" t="s">
        <v>1260</v>
      </c>
      <c r="I38" s="504"/>
      <c r="J38" s="504">
        <v>6</v>
      </c>
      <c r="K38" s="474" t="s">
        <v>1232</v>
      </c>
      <c r="L38" s="504">
        <v>6</v>
      </c>
      <c r="M38" s="431"/>
      <c r="P38" t="s">
        <v>1268</v>
      </c>
    </row>
    <row r="39" spans="1:16" ht="27" customHeight="1" x14ac:dyDescent="0.15">
      <c r="A39" s="119" t="s">
        <v>1252</v>
      </c>
      <c r="B39" s="119">
        <v>7006</v>
      </c>
      <c r="C39" s="120" t="s">
        <v>1266</v>
      </c>
      <c r="D39" s="505"/>
      <c r="E39" s="506"/>
      <c r="F39" s="507"/>
      <c r="G39" s="508"/>
      <c r="H39" s="510"/>
      <c r="I39" s="504" t="s">
        <v>1256</v>
      </c>
      <c r="J39" s="504">
        <v>13</v>
      </c>
      <c r="K39" s="474" t="s">
        <v>1232</v>
      </c>
      <c r="L39" s="504">
        <v>13</v>
      </c>
      <c r="M39" s="431"/>
    </row>
    <row r="40" spans="1:16" ht="27" customHeight="1" x14ac:dyDescent="0.15">
      <c r="A40" s="495" t="s">
        <v>1252</v>
      </c>
      <c r="B40" s="495">
        <v>7007</v>
      </c>
      <c r="C40" s="511" t="s">
        <v>1267</v>
      </c>
      <c r="D40" s="505"/>
      <c r="E40" s="506"/>
      <c r="F40" s="507"/>
      <c r="G40" s="508"/>
      <c r="H40" s="510"/>
      <c r="I40" s="504" t="s">
        <v>1258</v>
      </c>
      <c r="J40" s="515">
        <v>19</v>
      </c>
      <c r="K40" s="498" t="s">
        <v>1232</v>
      </c>
      <c r="L40" s="515">
        <v>19</v>
      </c>
      <c r="M40" s="431"/>
    </row>
    <row r="41" spans="1:16" s="3" customFormat="1" ht="27" customHeight="1" x14ac:dyDescent="0.15">
      <c r="A41" s="119" t="s">
        <v>1252</v>
      </c>
      <c r="B41" s="119">
        <v>7006</v>
      </c>
      <c r="C41" s="120" t="s">
        <v>1266</v>
      </c>
      <c r="D41" s="505"/>
      <c r="E41" s="506"/>
      <c r="F41" s="507"/>
      <c r="G41" s="508"/>
      <c r="H41" s="512"/>
      <c r="I41" s="504" t="s">
        <v>166</v>
      </c>
      <c r="J41" s="504">
        <v>13</v>
      </c>
      <c r="K41" s="474" t="s">
        <v>1232</v>
      </c>
      <c r="L41" s="504">
        <v>13</v>
      </c>
      <c r="M41" s="431"/>
      <c r="N41" s="11"/>
    </row>
    <row r="42" spans="1:16" s="3" customFormat="1" ht="27" customHeight="1" x14ac:dyDescent="0.15">
      <c r="A42" s="119" t="s">
        <v>1252</v>
      </c>
      <c r="B42" s="119">
        <v>7005</v>
      </c>
      <c r="C42" s="513" t="s">
        <v>1264</v>
      </c>
      <c r="D42" s="505"/>
      <c r="E42" s="506"/>
      <c r="F42" s="507"/>
      <c r="G42" s="508"/>
      <c r="H42" s="509" t="s">
        <v>1262</v>
      </c>
      <c r="I42" s="504"/>
      <c r="J42" s="504">
        <v>6</v>
      </c>
      <c r="K42" s="474" t="s">
        <v>1232</v>
      </c>
      <c r="L42" s="504">
        <v>6</v>
      </c>
      <c r="M42" s="431"/>
      <c r="N42" s="11"/>
    </row>
    <row r="43" spans="1:16" s="3" customFormat="1" ht="27" customHeight="1" x14ac:dyDescent="0.15">
      <c r="A43" s="119" t="s">
        <v>1252</v>
      </c>
      <c r="B43" s="119">
        <v>7006</v>
      </c>
      <c r="C43" s="513" t="s">
        <v>1266</v>
      </c>
      <c r="D43" s="505"/>
      <c r="E43" s="506"/>
      <c r="F43" s="507"/>
      <c r="G43" s="508"/>
      <c r="H43" s="510"/>
      <c r="I43" s="504" t="s">
        <v>1256</v>
      </c>
      <c r="J43" s="504">
        <v>13</v>
      </c>
      <c r="K43" s="474" t="s">
        <v>1232</v>
      </c>
      <c r="L43" s="504">
        <v>13</v>
      </c>
      <c r="M43" s="431"/>
      <c r="N43" s="11"/>
    </row>
    <row r="44" spans="1:16" s="3" customFormat="1" ht="27" customHeight="1" x14ac:dyDescent="0.15">
      <c r="A44" s="119" t="s">
        <v>1252</v>
      </c>
      <c r="B44" s="119">
        <v>7007</v>
      </c>
      <c r="C44" s="513" t="s">
        <v>1267</v>
      </c>
      <c r="D44" s="505"/>
      <c r="E44" s="506"/>
      <c r="F44" s="507"/>
      <c r="G44" s="508"/>
      <c r="H44" s="510"/>
      <c r="I44" s="504" t="s">
        <v>1258</v>
      </c>
      <c r="J44" s="504">
        <v>19</v>
      </c>
      <c r="K44" s="474" t="s">
        <v>1232</v>
      </c>
      <c r="L44" s="504">
        <v>19</v>
      </c>
      <c r="M44" s="431"/>
      <c r="N44" s="11"/>
    </row>
    <row r="45" spans="1:16" s="3" customFormat="1" ht="27" customHeight="1" x14ac:dyDescent="0.15">
      <c r="A45" s="119" t="s">
        <v>1252</v>
      </c>
      <c r="B45" s="119">
        <v>7006</v>
      </c>
      <c r="C45" s="513" t="s">
        <v>1266</v>
      </c>
      <c r="D45" s="505"/>
      <c r="E45" s="506"/>
      <c r="F45" s="507"/>
      <c r="G45" s="508"/>
      <c r="H45" s="512"/>
      <c r="I45" s="504" t="s">
        <v>166</v>
      </c>
      <c r="J45" s="504">
        <v>13</v>
      </c>
      <c r="K45" s="474" t="s">
        <v>1232</v>
      </c>
      <c r="L45" s="504">
        <v>13</v>
      </c>
      <c r="M45" s="431"/>
      <c r="N45" s="11"/>
    </row>
    <row r="46" spans="1:16" s="3" customFormat="1" ht="27" customHeight="1" x14ac:dyDescent="0.15">
      <c r="A46" s="119" t="s">
        <v>1252</v>
      </c>
      <c r="B46" s="119">
        <v>7005</v>
      </c>
      <c r="C46" s="120" t="s">
        <v>1264</v>
      </c>
      <c r="D46" s="505"/>
      <c r="E46" s="506"/>
      <c r="F46" s="507"/>
      <c r="G46" s="508"/>
      <c r="H46" s="509" t="s">
        <v>1263</v>
      </c>
      <c r="I46" s="504"/>
      <c r="J46" s="504">
        <v>6</v>
      </c>
      <c r="K46" s="474" t="s">
        <v>1232</v>
      </c>
      <c r="L46" s="504">
        <v>6</v>
      </c>
      <c r="M46" s="431"/>
      <c r="N46" s="11"/>
    </row>
    <row r="47" spans="1:16" s="3" customFormat="1" ht="27" customHeight="1" x14ac:dyDescent="0.15">
      <c r="A47" s="119" t="s">
        <v>1252</v>
      </c>
      <c r="B47" s="119">
        <v>7006</v>
      </c>
      <c r="C47" s="120" t="s">
        <v>1266</v>
      </c>
      <c r="D47" s="505"/>
      <c r="E47" s="506"/>
      <c r="F47" s="507"/>
      <c r="G47" s="508"/>
      <c r="H47" s="510"/>
      <c r="I47" s="504" t="s">
        <v>1256</v>
      </c>
      <c r="J47" s="504">
        <v>13</v>
      </c>
      <c r="K47" s="474" t="s">
        <v>1232</v>
      </c>
      <c r="L47" s="504">
        <v>13</v>
      </c>
      <c r="M47" s="431"/>
      <c r="N47" s="11"/>
    </row>
    <row r="48" spans="1:16" s="3" customFormat="1" ht="27" customHeight="1" x14ac:dyDescent="0.15">
      <c r="A48" s="119" t="s">
        <v>1252</v>
      </c>
      <c r="B48" s="119">
        <v>7007</v>
      </c>
      <c r="C48" s="513" t="s">
        <v>1267</v>
      </c>
      <c r="D48" s="505"/>
      <c r="E48" s="506"/>
      <c r="F48" s="507"/>
      <c r="G48" s="508"/>
      <c r="H48" s="510"/>
      <c r="I48" s="504" t="s">
        <v>1258</v>
      </c>
      <c r="J48" s="504">
        <v>19</v>
      </c>
      <c r="K48" s="474" t="s">
        <v>1232</v>
      </c>
      <c r="L48" s="504">
        <v>19</v>
      </c>
      <c r="M48" s="431"/>
      <c r="N48" s="11"/>
    </row>
    <row r="49" spans="1:14" s="3" customFormat="1" ht="27" customHeight="1" x14ac:dyDescent="0.15">
      <c r="A49" s="119" t="s">
        <v>1252</v>
      </c>
      <c r="B49" s="119">
        <v>7006</v>
      </c>
      <c r="C49" s="513" t="s">
        <v>1266</v>
      </c>
      <c r="D49" s="505"/>
      <c r="E49" s="506"/>
      <c r="F49" s="507"/>
      <c r="G49" s="514"/>
      <c r="H49" s="512"/>
      <c r="I49" s="504" t="s">
        <v>166</v>
      </c>
      <c r="J49" s="504">
        <v>13</v>
      </c>
      <c r="K49" s="474" t="s">
        <v>1232</v>
      </c>
      <c r="L49" s="504">
        <v>13</v>
      </c>
      <c r="M49" s="431"/>
      <c r="N49" s="11"/>
    </row>
    <row r="50" spans="1:14" s="3" customFormat="1" ht="27" customHeight="1" x14ac:dyDescent="0.15">
      <c r="A50" s="119" t="s">
        <v>1252</v>
      </c>
      <c r="B50" s="119">
        <v>7008</v>
      </c>
      <c r="C50" s="120" t="s">
        <v>1269</v>
      </c>
      <c r="D50" s="505"/>
      <c r="E50" s="506"/>
      <c r="F50" s="507"/>
      <c r="G50" s="503" t="s">
        <v>1270</v>
      </c>
      <c r="H50" s="492"/>
      <c r="I50" s="504"/>
      <c r="J50" s="504">
        <v>6</v>
      </c>
      <c r="K50" s="474" t="s">
        <v>1232</v>
      </c>
      <c r="L50" s="504">
        <v>6</v>
      </c>
      <c r="M50" s="431"/>
      <c r="N50" s="11"/>
    </row>
    <row r="51" spans="1:14" s="3" customFormat="1" ht="27" customHeight="1" x14ac:dyDescent="0.15">
      <c r="A51" s="119" t="s">
        <v>1252</v>
      </c>
      <c r="B51" s="119">
        <v>7010</v>
      </c>
      <c r="C51" s="120" t="s">
        <v>1271</v>
      </c>
      <c r="D51" s="505"/>
      <c r="E51" s="506"/>
      <c r="F51" s="507"/>
      <c r="G51" s="508"/>
      <c r="H51" s="492"/>
      <c r="I51" s="504" t="s">
        <v>1256</v>
      </c>
      <c r="J51" s="504">
        <v>12</v>
      </c>
      <c r="K51" s="474" t="s">
        <v>1232</v>
      </c>
      <c r="L51" s="504">
        <v>12</v>
      </c>
      <c r="M51" s="431"/>
      <c r="N51" s="11"/>
    </row>
    <row r="52" spans="1:14" s="3" customFormat="1" ht="27" customHeight="1" x14ac:dyDescent="0.15">
      <c r="A52" s="119" t="s">
        <v>1252</v>
      </c>
      <c r="B52" s="119">
        <v>7011</v>
      </c>
      <c r="C52" s="120" t="s">
        <v>1272</v>
      </c>
      <c r="D52" s="505"/>
      <c r="E52" s="506"/>
      <c r="F52" s="507"/>
      <c r="G52" s="508"/>
      <c r="H52" s="492"/>
      <c r="I52" s="504" t="s">
        <v>1258</v>
      </c>
      <c r="J52" s="504">
        <v>18</v>
      </c>
      <c r="K52" s="474" t="s">
        <v>1232</v>
      </c>
      <c r="L52" s="504">
        <v>18</v>
      </c>
      <c r="M52" s="431"/>
      <c r="N52" s="11"/>
    </row>
    <row r="53" spans="1:14" s="3" customFormat="1" ht="27" customHeight="1" x14ac:dyDescent="0.15">
      <c r="A53" s="119" t="s">
        <v>1252</v>
      </c>
      <c r="B53" s="119">
        <v>7010</v>
      </c>
      <c r="C53" s="120" t="s">
        <v>1271</v>
      </c>
      <c r="D53" s="505"/>
      <c r="E53" s="506"/>
      <c r="F53" s="507"/>
      <c r="G53" s="508"/>
      <c r="H53" s="492"/>
      <c r="I53" s="504" t="s">
        <v>166</v>
      </c>
      <c r="J53" s="504">
        <v>12</v>
      </c>
      <c r="K53" s="474" t="s">
        <v>1232</v>
      </c>
      <c r="L53" s="504">
        <v>12</v>
      </c>
      <c r="M53" s="431"/>
      <c r="N53" s="11"/>
    </row>
    <row r="54" spans="1:14" s="3" customFormat="1" ht="27" customHeight="1" x14ac:dyDescent="0.15">
      <c r="A54" s="119" t="s">
        <v>1252</v>
      </c>
      <c r="B54" s="119">
        <v>7009</v>
      </c>
      <c r="C54" s="120" t="s">
        <v>1273</v>
      </c>
      <c r="D54" s="505"/>
      <c r="E54" s="506"/>
      <c r="F54" s="507"/>
      <c r="G54" s="508"/>
      <c r="H54" s="509" t="s">
        <v>1260</v>
      </c>
      <c r="I54" s="504"/>
      <c r="J54" s="504">
        <v>5</v>
      </c>
      <c r="K54" s="474" t="s">
        <v>1232</v>
      </c>
      <c r="L54" s="504">
        <v>5</v>
      </c>
      <c r="M54" s="431"/>
      <c r="N54" s="11"/>
    </row>
    <row r="55" spans="1:14" s="3" customFormat="1" ht="27" customHeight="1" x14ac:dyDescent="0.15">
      <c r="A55" s="119" t="s">
        <v>1252</v>
      </c>
      <c r="B55" s="119">
        <v>7010</v>
      </c>
      <c r="C55" s="120" t="s">
        <v>1271</v>
      </c>
      <c r="D55" s="505"/>
      <c r="E55" s="506"/>
      <c r="F55" s="507"/>
      <c r="G55" s="508"/>
      <c r="H55" s="510"/>
      <c r="I55" s="504" t="s">
        <v>1256</v>
      </c>
      <c r="J55" s="504">
        <v>12</v>
      </c>
      <c r="K55" s="474" t="s">
        <v>1232</v>
      </c>
      <c r="L55" s="504">
        <v>12</v>
      </c>
      <c r="M55" s="431"/>
      <c r="N55" s="11"/>
    </row>
    <row r="56" spans="1:14" s="3" customFormat="1" ht="27" customHeight="1" x14ac:dyDescent="0.15">
      <c r="A56" s="119" t="s">
        <v>1252</v>
      </c>
      <c r="B56" s="119">
        <v>7011</v>
      </c>
      <c r="C56" s="511" t="s">
        <v>1272</v>
      </c>
      <c r="D56" s="505"/>
      <c r="E56" s="506"/>
      <c r="F56" s="507"/>
      <c r="G56" s="508"/>
      <c r="H56" s="510"/>
      <c r="I56" s="504" t="s">
        <v>1258</v>
      </c>
      <c r="J56" s="504">
        <v>18</v>
      </c>
      <c r="K56" s="474" t="s">
        <v>1232</v>
      </c>
      <c r="L56" s="504">
        <v>18</v>
      </c>
      <c r="M56" s="431"/>
      <c r="N56" s="11"/>
    </row>
    <row r="57" spans="1:14" s="3" customFormat="1" ht="27" customHeight="1" x14ac:dyDescent="0.15">
      <c r="A57" s="119" t="s">
        <v>1252</v>
      </c>
      <c r="B57" s="119">
        <v>7010</v>
      </c>
      <c r="C57" s="120" t="s">
        <v>1271</v>
      </c>
      <c r="D57" s="505"/>
      <c r="E57" s="506"/>
      <c r="F57" s="507"/>
      <c r="G57" s="508"/>
      <c r="H57" s="512"/>
      <c r="I57" s="504" t="s">
        <v>166</v>
      </c>
      <c r="J57" s="504">
        <v>12</v>
      </c>
      <c r="K57" s="474" t="s">
        <v>1232</v>
      </c>
      <c r="L57" s="504">
        <v>12</v>
      </c>
      <c r="M57" s="431"/>
      <c r="N57" s="11"/>
    </row>
    <row r="58" spans="1:14" s="3" customFormat="1" ht="27" customHeight="1" x14ac:dyDescent="0.15">
      <c r="A58" s="119" t="s">
        <v>1252</v>
      </c>
      <c r="B58" s="119">
        <v>7009</v>
      </c>
      <c r="C58" s="513" t="s">
        <v>1273</v>
      </c>
      <c r="D58" s="505"/>
      <c r="E58" s="506"/>
      <c r="F58" s="507"/>
      <c r="G58" s="508"/>
      <c r="H58" s="509" t="s">
        <v>1262</v>
      </c>
      <c r="I58" s="504"/>
      <c r="J58" s="504">
        <v>5</v>
      </c>
      <c r="K58" s="474" t="s">
        <v>1232</v>
      </c>
      <c r="L58" s="504">
        <v>5</v>
      </c>
      <c r="M58" s="431"/>
      <c r="N58" s="11"/>
    </row>
    <row r="59" spans="1:14" s="3" customFormat="1" ht="27" customHeight="1" x14ac:dyDescent="0.15">
      <c r="A59" s="119" t="s">
        <v>1252</v>
      </c>
      <c r="B59" s="119">
        <v>7010</v>
      </c>
      <c r="C59" s="513" t="s">
        <v>1271</v>
      </c>
      <c r="D59" s="505"/>
      <c r="E59" s="506"/>
      <c r="F59" s="507"/>
      <c r="G59" s="508"/>
      <c r="H59" s="510"/>
      <c r="I59" s="504" t="s">
        <v>1256</v>
      </c>
      <c r="J59" s="504">
        <v>12</v>
      </c>
      <c r="K59" s="474" t="s">
        <v>1232</v>
      </c>
      <c r="L59" s="504">
        <v>12</v>
      </c>
      <c r="M59" s="431"/>
      <c r="N59" s="11"/>
    </row>
    <row r="60" spans="1:14" s="3" customFormat="1" ht="27" customHeight="1" x14ac:dyDescent="0.15">
      <c r="A60" s="119" t="s">
        <v>1252</v>
      </c>
      <c r="B60" s="119">
        <v>7011</v>
      </c>
      <c r="C60" s="513" t="s">
        <v>1272</v>
      </c>
      <c r="D60" s="505"/>
      <c r="E60" s="506"/>
      <c r="F60" s="507"/>
      <c r="G60" s="508"/>
      <c r="H60" s="510"/>
      <c r="I60" s="504" t="s">
        <v>1258</v>
      </c>
      <c r="J60" s="504">
        <v>18</v>
      </c>
      <c r="K60" s="474" t="s">
        <v>1232</v>
      </c>
      <c r="L60" s="504">
        <v>18</v>
      </c>
      <c r="M60" s="431"/>
      <c r="N60" s="11"/>
    </row>
    <row r="61" spans="1:14" s="3" customFormat="1" ht="27" customHeight="1" x14ac:dyDescent="0.15">
      <c r="A61" s="119" t="s">
        <v>1252</v>
      </c>
      <c r="B61" s="119">
        <v>7010</v>
      </c>
      <c r="C61" s="513" t="s">
        <v>1271</v>
      </c>
      <c r="D61" s="505"/>
      <c r="E61" s="506"/>
      <c r="F61" s="507"/>
      <c r="G61" s="508"/>
      <c r="H61" s="512"/>
      <c r="I61" s="504" t="s">
        <v>166</v>
      </c>
      <c r="J61" s="504">
        <v>12</v>
      </c>
      <c r="K61" s="474" t="s">
        <v>1232</v>
      </c>
      <c r="L61" s="504">
        <v>12</v>
      </c>
      <c r="M61" s="431"/>
      <c r="N61" s="11"/>
    </row>
    <row r="62" spans="1:14" s="3" customFormat="1" ht="27" customHeight="1" x14ac:dyDescent="0.15">
      <c r="A62" s="119" t="s">
        <v>1252</v>
      </c>
      <c r="B62" s="119">
        <v>7009</v>
      </c>
      <c r="C62" s="120" t="s">
        <v>1273</v>
      </c>
      <c r="D62" s="505"/>
      <c r="E62" s="506"/>
      <c r="F62" s="507"/>
      <c r="G62" s="508"/>
      <c r="H62" s="509" t="s">
        <v>1263</v>
      </c>
      <c r="I62" s="504"/>
      <c r="J62" s="504">
        <v>5</v>
      </c>
      <c r="K62" s="474" t="s">
        <v>1232</v>
      </c>
      <c r="L62" s="504">
        <v>5</v>
      </c>
      <c r="M62" s="431"/>
      <c r="N62" s="11"/>
    </row>
    <row r="63" spans="1:14" s="3" customFormat="1" ht="27" customHeight="1" x14ac:dyDescent="0.15">
      <c r="A63" s="119" t="s">
        <v>1252</v>
      </c>
      <c r="B63" s="119">
        <v>7010</v>
      </c>
      <c r="C63" s="120" t="s">
        <v>1271</v>
      </c>
      <c r="D63" s="505"/>
      <c r="E63" s="506"/>
      <c r="F63" s="507"/>
      <c r="G63" s="508"/>
      <c r="H63" s="510"/>
      <c r="I63" s="504" t="s">
        <v>1256</v>
      </c>
      <c r="J63" s="504">
        <v>12</v>
      </c>
      <c r="K63" s="474" t="s">
        <v>1232</v>
      </c>
      <c r="L63" s="504">
        <v>12</v>
      </c>
      <c r="M63" s="431"/>
      <c r="N63" s="11"/>
    </row>
    <row r="64" spans="1:14" s="3" customFormat="1" ht="27" customHeight="1" x14ac:dyDescent="0.15">
      <c r="A64" s="119" t="s">
        <v>1252</v>
      </c>
      <c r="B64" s="119">
        <v>7011</v>
      </c>
      <c r="C64" s="513" t="s">
        <v>1272</v>
      </c>
      <c r="D64" s="505"/>
      <c r="E64" s="506"/>
      <c r="F64" s="507"/>
      <c r="G64" s="508"/>
      <c r="H64" s="510"/>
      <c r="I64" s="504" t="s">
        <v>1258</v>
      </c>
      <c r="J64" s="504">
        <v>18</v>
      </c>
      <c r="K64" s="474" t="s">
        <v>1232</v>
      </c>
      <c r="L64" s="504">
        <v>18</v>
      </c>
      <c r="M64" s="431"/>
      <c r="N64" s="11"/>
    </row>
    <row r="65" spans="1:14" s="3" customFormat="1" ht="27" customHeight="1" x14ac:dyDescent="0.15">
      <c r="A65" s="119" t="s">
        <v>1252</v>
      </c>
      <c r="B65" s="119">
        <v>7010</v>
      </c>
      <c r="C65" s="513" t="s">
        <v>1271</v>
      </c>
      <c r="D65" s="516"/>
      <c r="E65" s="330"/>
      <c r="F65" s="517"/>
      <c r="G65" s="514"/>
      <c r="H65" s="512"/>
      <c r="I65" s="504" t="s">
        <v>166</v>
      </c>
      <c r="J65" s="504">
        <v>12</v>
      </c>
      <c r="K65" s="474" t="s">
        <v>1232</v>
      </c>
      <c r="L65" s="504">
        <v>12</v>
      </c>
      <c r="M65" s="431"/>
      <c r="N65" s="11"/>
    </row>
    <row r="66" spans="1:14" ht="15" customHeight="1" x14ac:dyDescent="0.15">
      <c r="A66" s="436"/>
      <c r="B66" s="30"/>
      <c r="C66" s="29"/>
      <c r="D66" s="29"/>
      <c r="E66" s="29"/>
      <c r="F66" s="29"/>
      <c r="G66" s="29"/>
      <c r="H66" s="29"/>
      <c r="I66" s="29"/>
      <c r="J66" s="29"/>
      <c r="K66" s="29"/>
      <c r="L66" s="29"/>
      <c r="M66" s="29"/>
    </row>
    <row r="67" spans="1:14" ht="29.25" customHeight="1" thickBot="1" x14ac:dyDescent="0.2">
      <c r="A67" s="437" t="s">
        <v>1274</v>
      </c>
      <c r="B67" s="438"/>
      <c r="C67" s="29"/>
      <c r="D67" s="29"/>
      <c r="E67" s="29"/>
      <c r="F67" s="29"/>
      <c r="G67" s="29"/>
      <c r="H67" s="29"/>
      <c r="I67" s="29"/>
      <c r="J67" s="525"/>
      <c r="K67" s="29"/>
      <c r="L67" s="29"/>
      <c r="M67" s="29"/>
    </row>
    <row r="68" spans="1:14" s="3" customFormat="1" ht="40.5" customHeight="1" thickBot="1" x14ac:dyDescent="0.2">
      <c r="A68" s="521" t="s">
        <v>1275</v>
      </c>
      <c r="B68" s="439" t="s">
        <v>1276</v>
      </c>
      <c r="C68" s="439" t="s">
        <v>1277</v>
      </c>
      <c r="D68" s="440" t="s">
        <v>1278</v>
      </c>
      <c r="E68" s="441"/>
      <c r="F68" s="441"/>
      <c r="G68" s="441"/>
      <c r="H68" s="441"/>
      <c r="I68" s="441"/>
      <c r="J68" s="441"/>
      <c r="K68" s="442"/>
      <c r="L68" s="443" t="s">
        <v>1279</v>
      </c>
      <c r="M68" s="444" t="s">
        <v>8</v>
      </c>
      <c r="N68" s="524"/>
    </row>
    <row r="69" spans="1:14" s="3" customFormat="1" ht="102.75" customHeight="1" x14ac:dyDescent="0.15">
      <c r="A69" s="518" t="s">
        <v>1280</v>
      </c>
      <c r="B69" s="445" t="s">
        <v>1306</v>
      </c>
      <c r="C69" s="446" t="s">
        <v>1281</v>
      </c>
      <c r="D69" s="447" t="s">
        <v>1282</v>
      </c>
      <c r="E69" s="448"/>
      <c r="F69" s="448"/>
      <c r="G69" s="448"/>
      <c r="H69" s="449" t="s">
        <v>1283</v>
      </c>
      <c r="I69" s="449"/>
      <c r="J69" s="450">
        <v>9</v>
      </c>
      <c r="K69" s="451" t="s">
        <v>1232</v>
      </c>
      <c r="L69" s="450">
        <v>9</v>
      </c>
      <c r="M69" s="519" t="s">
        <v>1284</v>
      </c>
      <c r="N69" s="11"/>
    </row>
    <row r="70" spans="1:14" s="3" customFormat="1" ht="45.75" customHeight="1" x14ac:dyDescent="0.15">
      <c r="A70" s="519"/>
      <c r="B70" s="452" t="s">
        <v>1307</v>
      </c>
      <c r="C70" s="453" t="s">
        <v>1285</v>
      </c>
      <c r="D70" s="434" t="s">
        <v>1286</v>
      </c>
      <c r="E70" s="434"/>
      <c r="F70" s="434"/>
      <c r="G70" s="434"/>
      <c r="H70" s="431" t="s">
        <v>1283</v>
      </c>
      <c r="I70" s="431"/>
      <c r="J70" s="429">
        <v>16</v>
      </c>
      <c r="K70" s="430" t="s">
        <v>1232</v>
      </c>
      <c r="L70" s="429">
        <v>16</v>
      </c>
      <c r="M70" s="519"/>
      <c r="N70" s="11"/>
    </row>
    <row r="71" spans="1:14" s="3" customFormat="1" ht="84.75" customHeight="1" x14ac:dyDescent="0.15">
      <c r="A71" s="519"/>
      <c r="B71" s="452" t="s">
        <v>1308</v>
      </c>
      <c r="C71" s="453" t="s">
        <v>1287</v>
      </c>
      <c r="D71" s="432" t="s">
        <v>1288</v>
      </c>
      <c r="E71" s="434"/>
      <c r="F71" s="434"/>
      <c r="G71" s="434"/>
      <c r="H71" s="431" t="s">
        <v>1283</v>
      </c>
      <c r="I71" s="431"/>
      <c r="J71" s="429">
        <v>15</v>
      </c>
      <c r="K71" s="430" t="s">
        <v>1232</v>
      </c>
      <c r="L71" s="429">
        <v>15</v>
      </c>
      <c r="M71" s="519"/>
      <c r="N71" s="11"/>
    </row>
    <row r="72" spans="1:14" s="3" customFormat="1" ht="102.75" customHeight="1" thickBot="1" x14ac:dyDescent="0.2">
      <c r="A72" s="520"/>
      <c r="B72" s="454" t="s">
        <v>1309</v>
      </c>
      <c r="C72" s="455" t="s">
        <v>1289</v>
      </c>
      <c r="D72" s="456" t="s">
        <v>1290</v>
      </c>
      <c r="E72" s="457"/>
      <c r="F72" s="457"/>
      <c r="G72" s="457"/>
      <c r="H72" s="458" t="s">
        <v>1283</v>
      </c>
      <c r="I72" s="458"/>
      <c r="J72" s="459">
        <v>22</v>
      </c>
      <c r="K72" s="460" t="s">
        <v>1232</v>
      </c>
      <c r="L72" s="459">
        <v>22</v>
      </c>
      <c r="M72" s="519"/>
      <c r="N72" s="11"/>
    </row>
    <row r="73" spans="1:14" s="3" customFormat="1" ht="102.75" customHeight="1" x14ac:dyDescent="0.15">
      <c r="A73" s="518" t="s">
        <v>1291</v>
      </c>
      <c r="B73" s="461" t="s">
        <v>1310</v>
      </c>
      <c r="C73" s="462" t="s">
        <v>1292</v>
      </c>
      <c r="D73" s="463" t="s">
        <v>1293</v>
      </c>
      <c r="E73" s="464"/>
      <c r="F73" s="464"/>
      <c r="G73" s="464"/>
      <c r="H73" s="465" t="s">
        <v>1283</v>
      </c>
      <c r="I73" s="465"/>
      <c r="J73" s="466">
        <v>6</v>
      </c>
      <c r="K73" s="467" t="s">
        <v>1232</v>
      </c>
      <c r="L73" s="466">
        <v>6</v>
      </c>
      <c r="M73" s="519"/>
      <c r="N73" s="11"/>
    </row>
    <row r="74" spans="1:14" s="3" customFormat="1" ht="102.75" customHeight="1" x14ac:dyDescent="0.15">
      <c r="A74" s="519"/>
      <c r="B74" s="452" t="s">
        <v>1311</v>
      </c>
      <c r="C74" s="453" t="s">
        <v>1294</v>
      </c>
      <c r="D74" s="432" t="s">
        <v>1295</v>
      </c>
      <c r="E74" s="434"/>
      <c r="F74" s="434"/>
      <c r="G74" s="434"/>
      <c r="H74" s="431" t="s">
        <v>1283</v>
      </c>
      <c r="I74" s="431"/>
      <c r="J74" s="429">
        <v>13</v>
      </c>
      <c r="K74" s="430" t="s">
        <v>1232</v>
      </c>
      <c r="L74" s="429">
        <v>13</v>
      </c>
      <c r="M74" s="519"/>
      <c r="N74" s="11"/>
    </row>
    <row r="75" spans="1:14" s="3" customFormat="1" ht="102.75" customHeight="1" thickBot="1" x14ac:dyDescent="0.2">
      <c r="A75" s="520"/>
      <c r="B75" s="454" t="s">
        <v>1312</v>
      </c>
      <c r="C75" s="455" t="s">
        <v>1296</v>
      </c>
      <c r="D75" s="456" t="s">
        <v>1297</v>
      </c>
      <c r="E75" s="457"/>
      <c r="F75" s="457"/>
      <c r="G75" s="457"/>
      <c r="H75" s="458" t="s">
        <v>1283</v>
      </c>
      <c r="I75" s="458"/>
      <c r="J75" s="459">
        <v>19</v>
      </c>
      <c r="K75" s="460" t="s">
        <v>1232</v>
      </c>
      <c r="L75" s="459">
        <v>19</v>
      </c>
      <c r="M75" s="519"/>
      <c r="N75" s="11"/>
    </row>
    <row r="76" spans="1:14" s="3" customFormat="1" ht="45.75" customHeight="1" x14ac:dyDescent="0.15">
      <c r="A76" s="518" t="s">
        <v>1298</v>
      </c>
      <c r="B76" s="461" t="s">
        <v>1313</v>
      </c>
      <c r="C76" s="462" t="s">
        <v>1299</v>
      </c>
      <c r="D76" s="463" t="s">
        <v>1300</v>
      </c>
      <c r="E76" s="464"/>
      <c r="F76" s="464"/>
      <c r="G76" s="464"/>
      <c r="H76" s="465" t="s">
        <v>1283</v>
      </c>
      <c r="I76" s="465"/>
      <c r="J76" s="466">
        <v>6</v>
      </c>
      <c r="K76" s="467" t="s">
        <v>1232</v>
      </c>
      <c r="L76" s="466">
        <v>6</v>
      </c>
      <c r="M76" s="519"/>
      <c r="N76" s="11"/>
    </row>
    <row r="77" spans="1:14" s="3" customFormat="1" ht="82.5" customHeight="1" x14ac:dyDescent="0.15">
      <c r="A77" s="519"/>
      <c r="B77" s="452" t="s">
        <v>1314</v>
      </c>
      <c r="C77" s="453" t="s">
        <v>1301</v>
      </c>
      <c r="D77" s="432" t="s">
        <v>1302</v>
      </c>
      <c r="E77" s="434"/>
      <c r="F77" s="434"/>
      <c r="G77" s="434"/>
      <c r="H77" s="431" t="s">
        <v>1283</v>
      </c>
      <c r="I77" s="431"/>
      <c r="J77" s="429">
        <v>5</v>
      </c>
      <c r="K77" s="430" t="s">
        <v>1232</v>
      </c>
      <c r="L77" s="429">
        <v>5</v>
      </c>
      <c r="M77" s="519"/>
      <c r="N77" s="11"/>
    </row>
    <row r="78" spans="1:14" s="3" customFormat="1" ht="102.75" customHeight="1" x14ac:dyDescent="0.15">
      <c r="A78" s="519"/>
      <c r="B78" s="452" t="s">
        <v>1315</v>
      </c>
      <c r="C78" s="453" t="s">
        <v>1303</v>
      </c>
      <c r="D78" s="432" t="s">
        <v>1304</v>
      </c>
      <c r="E78" s="434"/>
      <c r="F78" s="434"/>
      <c r="G78" s="434"/>
      <c r="H78" s="431" t="s">
        <v>1283</v>
      </c>
      <c r="I78" s="431"/>
      <c r="J78" s="429">
        <v>12</v>
      </c>
      <c r="K78" s="430" t="s">
        <v>1232</v>
      </c>
      <c r="L78" s="429">
        <v>12</v>
      </c>
      <c r="M78" s="519"/>
      <c r="N78" s="11"/>
    </row>
    <row r="79" spans="1:14" s="3" customFormat="1" ht="102.75" customHeight="1" x14ac:dyDescent="0.15">
      <c r="A79" s="449"/>
      <c r="B79" s="452" t="s">
        <v>1316</v>
      </c>
      <c r="C79" s="453" t="s">
        <v>1305</v>
      </c>
      <c r="D79" s="432" t="s">
        <v>1304</v>
      </c>
      <c r="E79" s="434"/>
      <c r="F79" s="434"/>
      <c r="G79" s="434"/>
      <c r="H79" s="431" t="s">
        <v>1283</v>
      </c>
      <c r="I79" s="431"/>
      <c r="J79" s="429">
        <v>18</v>
      </c>
      <c r="K79" s="430" t="s">
        <v>1232</v>
      </c>
      <c r="L79" s="429">
        <v>18</v>
      </c>
      <c r="M79" s="449"/>
      <c r="N79" s="11"/>
    </row>
    <row r="80" spans="1:14" ht="18.75" x14ac:dyDescent="0.15">
      <c r="A80" s="522"/>
      <c r="B80" s="522"/>
      <c r="C80" s="523"/>
      <c r="D80" s="29"/>
      <c r="E80" s="29"/>
      <c r="F80" s="29"/>
      <c r="G80" s="29"/>
      <c r="H80" s="523"/>
      <c r="I80" s="523"/>
      <c r="J80" s="523"/>
      <c r="K80" s="523"/>
      <c r="L80" s="435"/>
      <c r="M80" s="433"/>
    </row>
    <row r="81" spans="1:13" ht="18.75" x14ac:dyDescent="0.15">
      <c r="A81" s="30"/>
      <c r="B81" s="30"/>
      <c r="C81" s="29"/>
      <c r="D81" s="29"/>
      <c r="E81" s="29"/>
      <c r="F81" s="29"/>
      <c r="G81" s="29"/>
      <c r="H81" s="29"/>
      <c r="I81" s="29"/>
      <c r="J81" s="29"/>
      <c r="K81" s="29"/>
      <c r="L81" s="29"/>
      <c r="M81" s="29"/>
    </row>
    <row r="82" spans="1:13" ht="18.75" x14ac:dyDescent="0.15">
      <c r="A82" s="30"/>
      <c r="B82" s="30"/>
      <c r="C82" s="29"/>
      <c r="D82" s="29"/>
      <c r="E82" s="29"/>
      <c r="F82" s="29"/>
      <c r="G82" s="29"/>
      <c r="H82" s="29"/>
      <c r="I82" s="29"/>
      <c r="J82" s="29"/>
      <c r="K82" s="29"/>
      <c r="L82" s="29"/>
      <c r="M82" s="29"/>
    </row>
    <row r="83" spans="1:13" ht="18.75" x14ac:dyDescent="0.15">
      <c r="A83" s="30"/>
      <c r="B83" s="30"/>
      <c r="C83" s="29"/>
      <c r="D83" s="29"/>
      <c r="E83" s="29"/>
      <c r="F83" s="29"/>
      <c r="G83" s="29"/>
      <c r="H83" s="29"/>
      <c r="I83" s="29"/>
      <c r="J83" s="29"/>
      <c r="K83" s="29"/>
      <c r="L83" s="29"/>
      <c r="M83" s="29"/>
    </row>
    <row r="84" spans="1:13" ht="18.75" x14ac:dyDescent="0.15">
      <c r="A84" s="30"/>
      <c r="B84" s="30"/>
      <c r="C84" s="29"/>
      <c r="D84" s="29"/>
      <c r="E84" s="29"/>
      <c r="F84" s="29"/>
      <c r="G84" s="29"/>
      <c r="H84" s="29"/>
      <c r="I84" s="29"/>
      <c r="J84" s="29"/>
      <c r="K84" s="29"/>
      <c r="L84" s="29"/>
      <c r="M84" s="29"/>
    </row>
    <row r="85" spans="1:13" ht="18.75" x14ac:dyDescent="0.15">
      <c r="A85" s="30"/>
      <c r="B85" s="30"/>
      <c r="C85" s="29"/>
      <c r="D85" s="29"/>
      <c r="E85" s="29"/>
      <c r="F85" s="29"/>
      <c r="G85" s="29"/>
      <c r="H85" s="29"/>
      <c r="I85" s="29"/>
      <c r="J85" s="29"/>
      <c r="K85" s="29"/>
      <c r="L85" s="29"/>
      <c r="M85" s="29"/>
    </row>
    <row r="86" spans="1:13" ht="18.75" x14ac:dyDescent="0.15">
      <c r="A86" s="29"/>
      <c r="B86" s="29"/>
      <c r="C86" s="29"/>
      <c r="D86" s="29"/>
      <c r="E86" s="29"/>
      <c r="F86" s="29"/>
      <c r="G86" s="29"/>
      <c r="H86" s="29"/>
      <c r="I86" s="29"/>
      <c r="J86" s="29"/>
      <c r="K86" s="29"/>
      <c r="L86" s="29"/>
      <c r="M86" s="29"/>
    </row>
    <row r="87" spans="1:13" ht="18.75" x14ac:dyDescent="0.15">
      <c r="A87" s="29"/>
      <c r="B87" s="29"/>
      <c r="C87" s="29"/>
      <c r="D87" s="29"/>
      <c r="E87" s="29"/>
      <c r="F87" s="29"/>
      <c r="G87" s="29"/>
      <c r="H87" s="29"/>
      <c r="I87" s="29"/>
      <c r="J87" s="29"/>
      <c r="K87" s="29"/>
      <c r="L87" s="29"/>
      <c r="M87" s="29"/>
    </row>
    <row r="88" spans="1:13" ht="18.75" x14ac:dyDescent="0.15">
      <c r="A88" s="29"/>
      <c r="B88" s="29"/>
      <c r="C88" s="29"/>
      <c r="D88" s="29"/>
      <c r="E88" s="29"/>
      <c r="F88" s="29"/>
      <c r="G88" s="29"/>
      <c r="H88" s="29"/>
      <c r="I88" s="29"/>
      <c r="J88" s="29"/>
      <c r="K88" s="29"/>
      <c r="L88" s="29"/>
      <c r="M88" s="29"/>
    </row>
    <row r="89" spans="1:13" ht="18.75" x14ac:dyDescent="0.15">
      <c r="A89" s="29"/>
      <c r="B89" s="29"/>
      <c r="C89" s="29"/>
      <c r="D89" s="29"/>
      <c r="E89" s="29"/>
      <c r="F89" s="29"/>
      <c r="G89" s="29"/>
      <c r="H89" s="29"/>
      <c r="I89" s="29"/>
      <c r="J89" s="29"/>
      <c r="K89" s="29"/>
      <c r="L89" s="29"/>
      <c r="M89" s="29"/>
    </row>
    <row r="90" spans="1:13" ht="18.75" x14ac:dyDescent="0.15">
      <c r="A90" s="29"/>
      <c r="B90" s="29"/>
      <c r="C90" s="29"/>
      <c r="D90" s="29"/>
      <c r="E90" s="29"/>
      <c r="F90" s="29"/>
      <c r="G90" s="29"/>
      <c r="H90" s="29"/>
      <c r="I90" s="29"/>
      <c r="J90" s="29"/>
      <c r="K90" s="29"/>
      <c r="L90" s="29"/>
      <c r="M90" s="29"/>
    </row>
    <row r="91" spans="1:13" ht="18.75" x14ac:dyDescent="0.15">
      <c r="A91" s="29"/>
      <c r="B91" s="29"/>
      <c r="C91" s="29"/>
      <c r="D91" s="29"/>
      <c r="E91" s="29"/>
      <c r="F91" s="29"/>
      <c r="G91" s="29"/>
      <c r="H91" s="29"/>
      <c r="I91" s="29"/>
      <c r="J91" s="29"/>
      <c r="K91" s="29"/>
      <c r="L91" s="29"/>
      <c r="M91" s="29"/>
    </row>
    <row r="92" spans="1:13" ht="18.75" x14ac:dyDescent="0.15">
      <c r="A92" s="29"/>
      <c r="B92" s="29"/>
      <c r="C92" s="29"/>
      <c r="D92" s="29"/>
      <c r="E92" s="29"/>
      <c r="F92" s="29"/>
      <c r="G92" s="29"/>
      <c r="H92" s="29"/>
      <c r="I92" s="29"/>
      <c r="J92" s="29"/>
      <c r="K92" s="29"/>
      <c r="L92" s="29"/>
      <c r="M92" s="29"/>
    </row>
    <row r="93" spans="1:13" ht="18.75" x14ac:dyDescent="0.15">
      <c r="A93" s="29"/>
      <c r="B93" s="29"/>
      <c r="C93" s="29"/>
      <c r="D93" s="29"/>
      <c r="E93" s="29"/>
      <c r="F93" s="29"/>
      <c r="G93" s="29"/>
      <c r="H93" s="29"/>
      <c r="I93" s="29"/>
      <c r="J93" s="29"/>
      <c r="K93" s="29"/>
      <c r="L93" s="29"/>
      <c r="M93" s="29"/>
    </row>
    <row r="94" spans="1:13" ht="18.75" x14ac:dyDescent="0.15">
      <c r="A94" s="29"/>
      <c r="B94" s="29"/>
      <c r="C94" s="29"/>
      <c r="D94" s="29"/>
      <c r="E94" s="29"/>
      <c r="F94" s="29"/>
      <c r="G94" s="29"/>
      <c r="H94" s="29"/>
      <c r="I94" s="29"/>
      <c r="J94" s="29"/>
      <c r="K94" s="29"/>
      <c r="L94" s="29"/>
      <c r="M94" s="29"/>
    </row>
    <row r="95" spans="1:13" ht="18.75" x14ac:dyDescent="0.15">
      <c r="A95" s="29"/>
      <c r="B95" s="29"/>
      <c r="C95" s="29"/>
      <c r="D95" s="29"/>
      <c r="E95" s="29"/>
      <c r="F95" s="29"/>
      <c r="G95" s="29"/>
      <c r="H95" s="29"/>
      <c r="I95" s="29"/>
      <c r="J95" s="29"/>
      <c r="K95" s="29"/>
      <c r="L95" s="29"/>
      <c r="M95" s="29"/>
    </row>
    <row r="96" spans="1:13" ht="18.75" x14ac:dyDescent="0.15">
      <c r="A96" s="29"/>
      <c r="B96" s="29"/>
      <c r="C96" s="29"/>
      <c r="D96" s="29"/>
      <c r="E96" s="29"/>
      <c r="F96" s="29"/>
      <c r="G96" s="29"/>
      <c r="H96" s="29"/>
      <c r="I96" s="29"/>
      <c r="J96" s="29"/>
      <c r="K96" s="29"/>
      <c r="L96" s="29"/>
      <c r="M96" s="29"/>
    </row>
    <row r="97" spans="1:13" ht="18.75" x14ac:dyDescent="0.15">
      <c r="A97" s="29"/>
      <c r="B97" s="29"/>
      <c r="C97" s="29"/>
      <c r="D97" s="29"/>
      <c r="E97" s="29"/>
      <c r="F97" s="29"/>
      <c r="G97" s="29"/>
      <c r="H97" s="29"/>
      <c r="I97" s="29"/>
      <c r="J97" s="29"/>
      <c r="K97" s="29"/>
      <c r="L97" s="29"/>
      <c r="M97" s="29"/>
    </row>
    <row r="98" spans="1:13" ht="18.75" x14ac:dyDescent="0.15">
      <c r="A98" s="29"/>
      <c r="B98" s="29"/>
      <c r="C98" s="29"/>
      <c r="D98" s="29"/>
      <c r="E98" s="29"/>
      <c r="F98" s="29"/>
      <c r="G98" s="29"/>
      <c r="H98" s="29"/>
      <c r="I98" s="29"/>
      <c r="J98" s="29"/>
      <c r="K98" s="29"/>
      <c r="L98" s="29"/>
      <c r="M98" s="29"/>
    </row>
    <row r="99" spans="1:13" ht="18.75" x14ac:dyDescent="0.15">
      <c r="A99" s="29"/>
      <c r="B99" s="29"/>
      <c r="C99" s="29"/>
      <c r="D99" s="29"/>
      <c r="E99" s="29"/>
      <c r="F99" s="29"/>
      <c r="G99" s="29"/>
      <c r="H99" s="29"/>
      <c r="I99" s="29"/>
      <c r="J99" s="29"/>
      <c r="K99" s="29"/>
      <c r="L99" s="29"/>
      <c r="M99" s="29"/>
    </row>
    <row r="100" spans="1:13" ht="18.75" x14ac:dyDescent="0.15">
      <c r="A100" s="29"/>
      <c r="B100" s="29"/>
      <c r="C100" s="29"/>
      <c r="D100" s="29"/>
      <c r="E100" s="29"/>
      <c r="F100" s="29"/>
      <c r="G100" s="29"/>
      <c r="H100" s="29"/>
      <c r="I100" s="29"/>
      <c r="J100" s="29"/>
      <c r="K100" s="29"/>
      <c r="L100" s="29"/>
      <c r="M100" s="29"/>
    </row>
    <row r="101" spans="1:13" ht="18.75" x14ac:dyDescent="0.15">
      <c r="A101" s="29"/>
      <c r="B101" s="29"/>
      <c r="C101" s="29"/>
      <c r="D101" s="29"/>
      <c r="E101" s="29"/>
      <c r="F101" s="29"/>
      <c r="G101" s="29"/>
      <c r="H101" s="29"/>
      <c r="I101" s="29"/>
      <c r="J101" s="29"/>
      <c r="K101" s="29"/>
      <c r="L101" s="29"/>
      <c r="M101" s="29"/>
    </row>
    <row r="102" spans="1:13" ht="18.75" x14ac:dyDescent="0.15">
      <c r="A102" s="29"/>
      <c r="B102" s="29"/>
      <c r="C102" s="29"/>
      <c r="D102" s="29"/>
      <c r="E102" s="29"/>
      <c r="F102" s="29"/>
      <c r="G102" s="29"/>
      <c r="H102" s="29"/>
      <c r="I102" s="29"/>
      <c r="J102" s="29"/>
      <c r="K102" s="29"/>
      <c r="L102" s="29"/>
      <c r="M102" s="29"/>
    </row>
    <row r="103" spans="1:13" ht="18.75" x14ac:dyDescent="0.15">
      <c r="A103" s="29"/>
      <c r="B103" s="29"/>
      <c r="C103" s="29"/>
      <c r="D103" s="29"/>
      <c r="E103" s="29"/>
      <c r="F103" s="29"/>
      <c r="G103" s="29"/>
      <c r="H103" s="29"/>
      <c r="I103" s="29"/>
      <c r="J103" s="29"/>
      <c r="K103" s="29"/>
      <c r="L103" s="29"/>
      <c r="M103" s="29"/>
    </row>
    <row r="104" spans="1:13" ht="18.75" x14ac:dyDescent="0.15">
      <c r="A104" s="29"/>
      <c r="B104" s="29"/>
      <c r="C104" s="29"/>
      <c r="D104" s="29"/>
      <c r="E104" s="29"/>
      <c r="F104" s="29"/>
      <c r="G104" s="29"/>
      <c r="H104" s="29"/>
      <c r="I104" s="29"/>
      <c r="J104" s="29"/>
      <c r="K104" s="29"/>
      <c r="L104" s="29"/>
      <c r="M104" s="29"/>
    </row>
    <row r="105" spans="1:13" ht="18.75" x14ac:dyDescent="0.15">
      <c r="A105" s="29"/>
      <c r="B105" s="29"/>
      <c r="C105" s="29"/>
      <c r="D105" s="29"/>
      <c r="E105" s="29"/>
      <c r="F105" s="29"/>
      <c r="G105" s="29"/>
      <c r="H105" s="29"/>
      <c r="I105" s="29"/>
      <c r="J105" s="29"/>
      <c r="K105" s="29"/>
      <c r="L105" s="29"/>
      <c r="M105" s="29"/>
    </row>
    <row r="106" spans="1:13" ht="18.75" x14ac:dyDescent="0.15">
      <c r="A106" s="29"/>
      <c r="B106" s="29"/>
      <c r="C106" s="29"/>
      <c r="D106" s="29"/>
      <c r="E106" s="29"/>
      <c r="F106" s="29"/>
      <c r="G106" s="29"/>
      <c r="H106" s="29"/>
      <c r="I106" s="29"/>
      <c r="J106" s="29"/>
      <c r="K106" s="29"/>
      <c r="L106" s="29"/>
      <c r="M106" s="29"/>
    </row>
    <row r="107" spans="1:13" ht="18.75" x14ac:dyDescent="0.15">
      <c r="A107" s="29"/>
      <c r="B107" s="29"/>
      <c r="C107" s="29"/>
      <c r="D107" s="29"/>
      <c r="E107" s="29"/>
      <c r="F107" s="29"/>
      <c r="G107" s="29"/>
      <c r="H107" s="29"/>
      <c r="I107" s="29"/>
      <c r="J107" s="29"/>
      <c r="K107" s="29"/>
      <c r="L107" s="29"/>
      <c r="M107" s="29"/>
    </row>
    <row r="108" spans="1:13" ht="18.75" x14ac:dyDescent="0.15">
      <c r="A108" s="29"/>
      <c r="B108" s="29"/>
      <c r="C108" s="29"/>
      <c r="D108" s="29"/>
      <c r="E108" s="29"/>
      <c r="F108" s="29"/>
      <c r="G108" s="29"/>
      <c r="H108" s="29"/>
      <c r="I108" s="29"/>
      <c r="J108" s="29"/>
      <c r="K108" s="29"/>
      <c r="L108" s="29"/>
      <c r="M108" s="29"/>
    </row>
    <row r="109" spans="1:13" ht="18.75" x14ac:dyDescent="0.15">
      <c r="A109" s="29"/>
      <c r="B109" s="29"/>
      <c r="C109" s="29"/>
      <c r="D109" s="29"/>
      <c r="E109" s="29"/>
      <c r="F109" s="29"/>
      <c r="G109" s="29"/>
      <c r="H109" s="29"/>
      <c r="I109" s="29"/>
      <c r="J109" s="29"/>
      <c r="K109" s="29"/>
      <c r="L109" s="29"/>
      <c r="M109" s="29"/>
    </row>
    <row r="110" spans="1:13" ht="18.75" x14ac:dyDescent="0.15">
      <c r="A110" s="29"/>
      <c r="B110" s="29"/>
      <c r="C110" s="29"/>
      <c r="D110" s="29"/>
      <c r="E110" s="29"/>
      <c r="F110" s="29"/>
      <c r="G110" s="29"/>
      <c r="H110" s="29"/>
      <c r="I110" s="29"/>
      <c r="J110" s="29"/>
      <c r="K110" s="29"/>
      <c r="L110" s="29"/>
      <c r="M110" s="29"/>
    </row>
    <row r="111" spans="1:13" ht="18.75" x14ac:dyDescent="0.15">
      <c r="A111" s="29"/>
      <c r="B111" s="29"/>
      <c r="C111" s="29"/>
      <c r="D111" s="29"/>
      <c r="E111" s="29"/>
      <c r="F111" s="29"/>
      <c r="G111" s="29"/>
      <c r="H111" s="29"/>
      <c r="I111" s="29"/>
      <c r="J111" s="29"/>
      <c r="K111" s="29"/>
      <c r="L111" s="29"/>
      <c r="M111" s="29"/>
    </row>
    <row r="112" spans="1:13" ht="18.75" x14ac:dyDescent="0.15">
      <c r="A112" s="29"/>
      <c r="B112" s="29"/>
      <c r="C112" s="29"/>
      <c r="D112" s="29"/>
      <c r="E112" s="29"/>
      <c r="F112" s="29"/>
      <c r="G112" s="29"/>
      <c r="H112" s="29"/>
      <c r="I112" s="29"/>
      <c r="J112" s="29"/>
      <c r="K112" s="29"/>
      <c r="L112" s="29"/>
      <c r="M112" s="29"/>
    </row>
    <row r="113" spans="1:13" ht="18.75" x14ac:dyDescent="0.15">
      <c r="A113" s="29"/>
      <c r="B113" s="29"/>
      <c r="C113" s="29"/>
      <c r="D113" s="29"/>
      <c r="E113" s="29"/>
      <c r="F113" s="29"/>
      <c r="G113" s="29"/>
      <c r="H113" s="29"/>
      <c r="I113" s="29"/>
      <c r="J113" s="29"/>
      <c r="K113" s="29"/>
      <c r="L113" s="29"/>
      <c r="M113" s="29"/>
    </row>
    <row r="114" spans="1:13" ht="18.75" x14ac:dyDescent="0.15">
      <c r="A114" s="29"/>
      <c r="B114" s="29"/>
      <c r="C114" s="29"/>
      <c r="D114" s="29"/>
      <c r="E114" s="29"/>
      <c r="F114" s="29"/>
      <c r="G114" s="29"/>
      <c r="H114" s="29"/>
      <c r="I114" s="29"/>
      <c r="J114" s="29"/>
      <c r="K114" s="29"/>
      <c r="L114" s="29"/>
      <c r="M114" s="29"/>
    </row>
    <row r="115" spans="1:13" ht="18.75" x14ac:dyDescent="0.15">
      <c r="A115" s="29"/>
      <c r="B115" s="29"/>
      <c r="C115" s="29"/>
      <c r="D115" s="29"/>
      <c r="E115" s="29"/>
      <c r="F115" s="29"/>
      <c r="G115" s="29"/>
      <c r="H115" s="29"/>
      <c r="I115" s="29"/>
      <c r="J115" s="29"/>
      <c r="K115" s="29"/>
      <c r="L115" s="29"/>
      <c r="M115" s="29"/>
    </row>
    <row r="116" spans="1:13" ht="18.75" x14ac:dyDescent="0.15">
      <c r="A116" s="29"/>
      <c r="B116" s="29"/>
      <c r="C116" s="29"/>
      <c r="D116" s="29"/>
      <c r="E116" s="29"/>
      <c r="F116" s="29"/>
      <c r="G116" s="29"/>
      <c r="H116" s="29"/>
      <c r="I116" s="29"/>
      <c r="J116" s="29"/>
      <c r="K116" s="29"/>
      <c r="L116" s="29"/>
      <c r="M116" s="29"/>
    </row>
    <row r="117" spans="1:13" ht="18.75" x14ac:dyDescent="0.15">
      <c r="A117" s="29"/>
      <c r="B117" s="29"/>
      <c r="C117" s="29"/>
      <c r="D117" s="29"/>
      <c r="E117" s="29"/>
      <c r="F117" s="29"/>
      <c r="G117" s="29"/>
      <c r="H117" s="29"/>
      <c r="I117" s="29"/>
      <c r="J117" s="29"/>
      <c r="K117" s="29"/>
      <c r="L117" s="29"/>
      <c r="M117" s="29"/>
    </row>
    <row r="118" spans="1:13" ht="18.75" x14ac:dyDescent="0.15">
      <c r="A118" s="29"/>
      <c r="B118" s="29"/>
      <c r="C118" s="29"/>
      <c r="D118" s="29"/>
      <c r="E118" s="29"/>
      <c r="F118" s="29"/>
      <c r="G118" s="29"/>
      <c r="H118" s="29"/>
      <c r="I118" s="29"/>
      <c r="J118" s="29"/>
      <c r="K118" s="29"/>
      <c r="L118" s="29"/>
      <c r="M118" s="29"/>
    </row>
    <row r="119" spans="1:13" ht="18.75" x14ac:dyDescent="0.15">
      <c r="A119" s="29"/>
      <c r="B119" s="29"/>
      <c r="C119" s="29"/>
      <c r="D119" s="29"/>
      <c r="E119" s="29"/>
      <c r="F119" s="29"/>
      <c r="G119" s="29"/>
      <c r="H119" s="29"/>
      <c r="I119" s="29"/>
      <c r="J119" s="29"/>
      <c r="K119" s="29"/>
      <c r="L119" s="29"/>
      <c r="M119" s="29"/>
    </row>
    <row r="120" spans="1:13" ht="18.75" x14ac:dyDescent="0.15">
      <c r="A120" s="29"/>
      <c r="B120" s="29"/>
      <c r="C120" s="29"/>
      <c r="D120" s="29"/>
      <c r="E120" s="29"/>
      <c r="F120" s="29"/>
      <c r="G120" s="29"/>
      <c r="H120" s="29"/>
      <c r="I120" s="29"/>
      <c r="J120" s="29"/>
      <c r="K120" s="29"/>
      <c r="L120" s="29"/>
      <c r="M120" s="29"/>
    </row>
    <row r="121" spans="1:13" ht="18.75" x14ac:dyDescent="0.15">
      <c r="A121" s="29"/>
      <c r="B121" s="29"/>
      <c r="C121" s="29"/>
      <c r="D121" s="29"/>
      <c r="E121" s="29"/>
      <c r="F121" s="29"/>
      <c r="G121" s="29"/>
      <c r="H121" s="29"/>
      <c r="I121" s="29"/>
      <c r="J121" s="29"/>
      <c r="K121" s="29"/>
      <c r="L121" s="29"/>
      <c r="M121" s="29"/>
    </row>
    <row r="122" spans="1:13" ht="18.75" x14ac:dyDescent="0.15">
      <c r="A122" s="29"/>
      <c r="B122" s="29"/>
      <c r="C122" s="29"/>
      <c r="D122" s="29"/>
      <c r="E122" s="29"/>
      <c r="F122" s="29"/>
      <c r="G122" s="29"/>
      <c r="H122" s="29"/>
      <c r="I122" s="29"/>
      <c r="J122" s="29"/>
      <c r="K122" s="29"/>
      <c r="L122" s="29"/>
      <c r="M122" s="29"/>
    </row>
    <row r="123" spans="1:13" ht="18.75" x14ac:dyDescent="0.15">
      <c r="A123" s="29"/>
      <c r="B123" s="29"/>
      <c r="C123" s="29"/>
      <c r="D123" s="29"/>
      <c r="E123" s="29"/>
      <c r="F123" s="29"/>
      <c r="G123" s="29"/>
      <c r="H123" s="29"/>
      <c r="I123" s="29"/>
      <c r="J123" s="29"/>
      <c r="K123" s="29"/>
      <c r="L123" s="29"/>
      <c r="M123" s="29"/>
    </row>
    <row r="124" spans="1:13" ht="18.75" x14ac:dyDescent="0.15">
      <c r="A124" s="29"/>
      <c r="B124" s="29"/>
      <c r="C124" s="29"/>
      <c r="D124" s="29"/>
      <c r="E124" s="29"/>
      <c r="F124" s="29"/>
      <c r="G124" s="29"/>
      <c r="H124" s="29"/>
      <c r="I124" s="29"/>
      <c r="J124" s="29"/>
      <c r="K124" s="29"/>
      <c r="L124" s="29"/>
      <c r="M124" s="29"/>
    </row>
    <row r="125" spans="1:13" ht="18.75" x14ac:dyDescent="0.15">
      <c r="A125" s="29"/>
      <c r="B125" s="29"/>
      <c r="C125" s="29"/>
      <c r="D125" s="29"/>
      <c r="E125" s="29"/>
      <c r="F125" s="29"/>
      <c r="G125" s="29"/>
      <c r="H125" s="29"/>
      <c r="I125" s="29"/>
      <c r="J125" s="29"/>
      <c r="K125" s="29"/>
      <c r="L125" s="29"/>
      <c r="M125" s="29"/>
    </row>
    <row r="126" spans="1:13" ht="18.75" x14ac:dyDescent="0.15">
      <c r="A126" s="29"/>
      <c r="B126" s="29"/>
      <c r="C126" s="29"/>
      <c r="D126" s="29"/>
      <c r="E126" s="29"/>
      <c r="F126" s="29"/>
      <c r="G126" s="29"/>
      <c r="H126" s="29"/>
      <c r="I126" s="29"/>
      <c r="J126" s="29"/>
      <c r="K126" s="29"/>
      <c r="L126" s="29"/>
      <c r="M126" s="29"/>
    </row>
    <row r="127" spans="1:13" ht="18.75" x14ac:dyDescent="0.15">
      <c r="A127" s="29"/>
      <c r="B127" s="29"/>
      <c r="C127" s="29"/>
      <c r="D127" s="29"/>
      <c r="E127" s="29"/>
      <c r="F127" s="29"/>
      <c r="G127" s="29"/>
      <c r="H127" s="29"/>
      <c r="I127" s="29"/>
      <c r="J127" s="29"/>
      <c r="K127" s="29"/>
      <c r="L127" s="29"/>
      <c r="M127" s="29"/>
    </row>
    <row r="128" spans="1:13" ht="18.75" x14ac:dyDescent="0.15">
      <c r="A128" s="29"/>
      <c r="B128" s="29"/>
      <c r="C128" s="29"/>
      <c r="D128" s="29"/>
      <c r="E128" s="29"/>
      <c r="F128" s="29"/>
      <c r="G128" s="29"/>
      <c r="H128" s="29"/>
      <c r="I128" s="29"/>
      <c r="J128" s="29"/>
      <c r="K128" s="29"/>
      <c r="L128" s="29"/>
      <c r="M128" s="29"/>
    </row>
    <row r="129" spans="1:13" ht="18.75" x14ac:dyDescent="0.15">
      <c r="A129" s="29"/>
      <c r="B129" s="29"/>
      <c r="C129" s="29"/>
      <c r="D129" s="29"/>
      <c r="E129" s="29"/>
      <c r="F129" s="29"/>
      <c r="G129" s="29"/>
      <c r="H129" s="29"/>
      <c r="I129" s="29"/>
      <c r="J129" s="29"/>
      <c r="K129" s="29"/>
      <c r="L129" s="29"/>
      <c r="M129" s="29"/>
    </row>
    <row r="130" spans="1:13" ht="18.75" x14ac:dyDescent="0.15">
      <c r="A130" s="29"/>
      <c r="B130" s="29"/>
      <c r="C130" s="29"/>
      <c r="D130" s="29"/>
      <c r="E130" s="29"/>
      <c r="F130" s="29"/>
      <c r="G130" s="29"/>
      <c r="H130" s="29"/>
      <c r="I130" s="29"/>
      <c r="J130" s="29"/>
      <c r="K130" s="29"/>
      <c r="L130" s="29"/>
      <c r="M130" s="29"/>
    </row>
    <row r="131" spans="1:13" ht="18.75" x14ac:dyDescent="0.15">
      <c r="A131" s="29"/>
      <c r="B131" s="29"/>
      <c r="C131" s="29"/>
      <c r="D131" s="29"/>
      <c r="E131" s="29"/>
      <c r="F131" s="29"/>
      <c r="G131" s="29"/>
      <c r="H131" s="29"/>
      <c r="I131" s="29"/>
      <c r="J131" s="29"/>
      <c r="K131" s="29"/>
      <c r="L131" s="29"/>
      <c r="M131" s="29"/>
    </row>
    <row r="132" spans="1:13" ht="18.75" x14ac:dyDescent="0.15">
      <c r="A132" s="29"/>
      <c r="B132" s="29"/>
      <c r="C132" s="29"/>
      <c r="D132" s="29"/>
      <c r="E132" s="29"/>
      <c r="F132" s="29"/>
      <c r="G132" s="29"/>
      <c r="H132" s="29"/>
      <c r="I132" s="29"/>
      <c r="J132" s="29"/>
      <c r="K132" s="29"/>
      <c r="L132" s="29"/>
      <c r="M132" s="29"/>
    </row>
    <row r="133" spans="1:13" ht="18.75" x14ac:dyDescent="0.15">
      <c r="A133" s="29"/>
      <c r="B133" s="29"/>
      <c r="C133" s="29"/>
      <c r="D133" s="29"/>
      <c r="E133" s="29"/>
      <c r="F133" s="29"/>
      <c r="G133" s="29"/>
      <c r="H133" s="29"/>
      <c r="I133" s="29"/>
      <c r="J133" s="29"/>
      <c r="K133" s="29"/>
      <c r="L133" s="29"/>
      <c r="M133" s="29"/>
    </row>
    <row r="134" spans="1:13" ht="18.75" x14ac:dyDescent="0.15">
      <c r="A134" s="29"/>
      <c r="B134" s="29"/>
      <c r="C134" s="29"/>
      <c r="D134" s="29"/>
      <c r="E134" s="29"/>
      <c r="F134" s="29"/>
      <c r="G134" s="29"/>
      <c r="H134" s="29"/>
      <c r="I134" s="29"/>
      <c r="J134" s="29"/>
      <c r="K134" s="29"/>
      <c r="L134" s="29"/>
      <c r="M134" s="29"/>
    </row>
    <row r="135" spans="1:13" ht="18.75" x14ac:dyDescent="0.15">
      <c r="A135" s="29"/>
      <c r="B135" s="29"/>
      <c r="C135" s="29"/>
      <c r="D135" s="29"/>
      <c r="E135" s="29"/>
      <c r="F135" s="29"/>
      <c r="G135" s="29"/>
      <c r="H135" s="29"/>
      <c r="I135" s="29"/>
      <c r="J135" s="29"/>
      <c r="K135" s="29"/>
      <c r="L135" s="29"/>
      <c r="M135" s="29"/>
    </row>
    <row r="136" spans="1:13" ht="18.75" x14ac:dyDescent="0.15">
      <c r="A136" s="29"/>
      <c r="B136" s="29"/>
      <c r="C136" s="29"/>
      <c r="D136" s="29"/>
      <c r="E136" s="29"/>
      <c r="F136" s="29"/>
      <c r="G136" s="29"/>
      <c r="H136" s="29"/>
      <c r="I136" s="29"/>
      <c r="J136" s="29"/>
      <c r="K136" s="29"/>
      <c r="L136" s="29"/>
      <c r="M136" s="29"/>
    </row>
    <row r="137" spans="1:13" ht="18.75" x14ac:dyDescent="0.15">
      <c r="A137" s="29"/>
      <c r="B137" s="29"/>
      <c r="C137" s="29"/>
      <c r="D137" s="29"/>
      <c r="E137" s="29"/>
      <c r="F137" s="29"/>
      <c r="G137" s="29"/>
      <c r="H137" s="29"/>
      <c r="I137" s="29"/>
      <c r="J137" s="29"/>
      <c r="K137" s="29"/>
      <c r="L137" s="29"/>
      <c r="M137" s="29"/>
    </row>
    <row r="138" spans="1:13" ht="18.75" x14ac:dyDescent="0.15">
      <c r="A138" s="29"/>
      <c r="B138" s="29"/>
      <c r="C138" s="29"/>
      <c r="D138" s="29"/>
      <c r="E138" s="29"/>
      <c r="F138" s="29"/>
      <c r="G138" s="29"/>
      <c r="H138" s="29"/>
      <c r="I138" s="29"/>
      <c r="J138" s="29"/>
      <c r="K138" s="29"/>
      <c r="L138" s="29"/>
      <c r="M138" s="29"/>
    </row>
    <row r="139" spans="1:13" ht="18.75" x14ac:dyDescent="0.15">
      <c r="A139" s="29"/>
      <c r="B139" s="29"/>
      <c r="C139" s="29"/>
      <c r="D139" s="29"/>
      <c r="E139" s="29"/>
      <c r="F139" s="29"/>
      <c r="G139" s="29"/>
      <c r="H139" s="29"/>
      <c r="I139" s="29"/>
      <c r="J139" s="29"/>
      <c r="K139" s="29"/>
      <c r="L139" s="29"/>
      <c r="M139" s="29"/>
    </row>
    <row r="140" spans="1:13" ht="18.75" x14ac:dyDescent="0.15">
      <c r="A140" s="29"/>
      <c r="B140" s="29"/>
      <c r="C140" s="29"/>
      <c r="D140" s="29"/>
      <c r="E140" s="29"/>
      <c r="F140" s="29"/>
      <c r="G140" s="29"/>
      <c r="H140" s="29"/>
      <c r="I140" s="29"/>
      <c r="J140" s="29"/>
      <c r="K140" s="29"/>
      <c r="L140" s="29"/>
      <c r="M140" s="29"/>
    </row>
    <row r="141" spans="1:13" ht="18.75" x14ac:dyDescent="0.15">
      <c r="A141" s="29"/>
      <c r="B141" s="29"/>
      <c r="C141" s="29"/>
      <c r="D141" s="29"/>
      <c r="E141" s="29"/>
      <c r="F141" s="29"/>
      <c r="G141" s="29"/>
      <c r="H141" s="29"/>
      <c r="I141" s="29"/>
      <c r="J141" s="29"/>
      <c r="K141" s="29"/>
      <c r="L141" s="29"/>
      <c r="M141" s="29"/>
    </row>
    <row r="142" spans="1:13" ht="18.75" x14ac:dyDescent="0.15">
      <c r="A142" s="29"/>
      <c r="B142" s="29"/>
      <c r="C142" s="29"/>
      <c r="D142" s="29"/>
      <c r="E142" s="29"/>
      <c r="F142" s="29"/>
      <c r="G142" s="29"/>
      <c r="H142" s="29"/>
      <c r="I142" s="29"/>
      <c r="J142" s="29"/>
      <c r="K142" s="29"/>
      <c r="L142" s="29"/>
      <c r="M142" s="29"/>
    </row>
    <row r="143" spans="1:13" ht="18.75" x14ac:dyDescent="0.15">
      <c r="A143" s="29"/>
      <c r="B143" s="29"/>
      <c r="C143" s="29"/>
      <c r="D143" s="29"/>
      <c r="E143" s="29"/>
      <c r="F143" s="29"/>
      <c r="G143" s="29"/>
      <c r="H143" s="29"/>
      <c r="I143" s="29"/>
      <c r="J143" s="29"/>
      <c r="K143" s="29"/>
      <c r="L143" s="29"/>
      <c r="M143" s="29"/>
    </row>
    <row r="144" spans="1:13" ht="18.75" x14ac:dyDescent="0.15">
      <c r="A144" s="29"/>
      <c r="B144" s="29"/>
      <c r="C144" s="29"/>
      <c r="D144" s="29"/>
      <c r="E144" s="29"/>
      <c r="F144" s="29"/>
      <c r="G144" s="29"/>
      <c r="H144" s="29"/>
      <c r="I144" s="29"/>
      <c r="J144" s="29"/>
      <c r="K144" s="29"/>
      <c r="L144" s="29"/>
      <c r="M144" s="29"/>
    </row>
    <row r="145" spans="1:13" ht="18.75" x14ac:dyDescent="0.15">
      <c r="A145" s="29"/>
      <c r="B145" s="29"/>
      <c r="C145" s="29"/>
      <c r="D145" s="29"/>
      <c r="E145" s="29"/>
      <c r="F145" s="29"/>
      <c r="G145" s="29"/>
      <c r="H145" s="29"/>
      <c r="I145" s="29"/>
      <c r="J145" s="29"/>
      <c r="K145" s="29"/>
      <c r="L145" s="29"/>
      <c r="M145" s="29"/>
    </row>
    <row r="146" spans="1:13" ht="18.75" x14ac:dyDescent="0.15">
      <c r="A146" s="29"/>
      <c r="B146" s="29"/>
      <c r="C146" s="29"/>
      <c r="D146" s="29"/>
      <c r="E146" s="29"/>
      <c r="F146" s="29"/>
      <c r="G146" s="29"/>
      <c r="H146" s="29"/>
      <c r="I146" s="29"/>
      <c r="J146" s="29"/>
      <c r="K146" s="29"/>
      <c r="L146" s="29"/>
      <c r="M146" s="29"/>
    </row>
    <row r="147" spans="1:13" ht="18.75" x14ac:dyDescent="0.15">
      <c r="A147" s="29"/>
      <c r="B147" s="29"/>
      <c r="C147" s="29"/>
      <c r="D147" s="29"/>
      <c r="E147" s="29"/>
      <c r="F147" s="29"/>
      <c r="G147" s="29"/>
      <c r="H147" s="29"/>
      <c r="I147" s="29"/>
      <c r="J147" s="29"/>
      <c r="K147" s="29"/>
      <c r="L147" s="29"/>
      <c r="M147" s="29"/>
    </row>
    <row r="148" spans="1:13" ht="18.75" x14ac:dyDescent="0.15">
      <c r="A148" s="29"/>
      <c r="B148" s="29"/>
      <c r="C148" s="29"/>
      <c r="D148" s="29"/>
      <c r="E148" s="29"/>
      <c r="F148" s="29"/>
      <c r="G148" s="29"/>
      <c r="H148" s="29"/>
      <c r="I148" s="29"/>
      <c r="J148" s="29"/>
      <c r="K148" s="29"/>
      <c r="L148" s="29"/>
      <c r="M148" s="29"/>
    </row>
    <row r="149" spans="1:13" ht="18.75" x14ac:dyDescent="0.15">
      <c r="A149" s="29"/>
      <c r="B149" s="29"/>
      <c r="C149" s="29"/>
      <c r="D149" s="29"/>
      <c r="E149" s="29"/>
      <c r="F149" s="29"/>
      <c r="G149" s="29"/>
      <c r="H149" s="29"/>
      <c r="I149" s="29"/>
      <c r="J149" s="29"/>
      <c r="K149" s="29"/>
      <c r="L149" s="29"/>
      <c r="M149" s="29"/>
    </row>
    <row r="150" spans="1:13" ht="18.75" x14ac:dyDescent="0.15">
      <c r="A150" s="29"/>
      <c r="B150" s="29"/>
      <c r="C150" s="29"/>
      <c r="D150" s="29"/>
      <c r="E150" s="29"/>
      <c r="F150" s="29"/>
      <c r="G150" s="29"/>
      <c r="H150" s="29"/>
      <c r="I150" s="29"/>
      <c r="J150" s="29"/>
      <c r="K150" s="29"/>
      <c r="L150" s="29"/>
      <c r="M150" s="29"/>
    </row>
    <row r="151" spans="1:13" ht="18.75" x14ac:dyDescent="0.15">
      <c r="A151" s="29"/>
      <c r="B151" s="29"/>
      <c r="C151" s="29"/>
      <c r="D151" s="29"/>
      <c r="E151" s="29"/>
      <c r="F151" s="29"/>
      <c r="G151" s="29"/>
      <c r="H151" s="29"/>
      <c r="I151" s="29"/>
      <c r="J151" s="29"/>
      <c r="K151" s="29"/>
      <c r="L151" s="29"/>
      <c r="M151" s="29"/>
    </row>
    <row r="152" spans="1:13" ht="18.75" x14ac:dyDescent="0.15">
      <c r="A152" s="29"/>
      <c r="B152" s="29"/>
      <c r="C152" s="29"/>
      <c r="D152" s="29"/>
      <c r="E152" s="29"/>
      <c r="F152" s="29"/>
      <c r="G152" s="29"/>
      <c r="H152" s="29"/>
      <c r="I152" s="29"/>
      <c r="J152" s="29"/>
      <c r="K152" s="29"/>
      <c r="L152" s="29"/>
      <c r="M152" s="29"/>
    </row>
    <row r="153" spans="1:13" ht="18.75" x14ac:dyDescent="0.15">
      <c r="A153" s="29"/>
      <c r="B153" s="29"/>
      <c r="C153" s="29"/>
      <c r="D153" s="29"/>
      <c r="E153" s="29"/>
      <c r="F153" s="29"/>
      <c r="G153" s="29"/>
      <c r="H153" s="29"/>
      <c r="I153" s="29"/>
      <c r="J153" s="29"/>
      <c r="K153" s="29"/>
      <c r="L153" s="29"/>
      <c r="M153" s="29"/>
    </row>
    <row r="154" spans="1:13" ht="18.75" x14ac:dyDescent="0.15">
      <c r="A154" s="29"/>
      <c r="B154" s="29"/>
      <c r="C154" s="29"/>
      <c r="D154" s="29"/>
      <c r="E154" s="29"/>
      <c r="F154" s="29"/>
      <c r="G154" s="29"/>
      <c r="H154" s="29"/>
      <c r="I154" s="29"/>
      <c r="J154" s="29"/>
      <c r="K154" s="29"/>
      <c r="L154" s="29"/>
      <c r="M154" s="29"/>
    </row>
    <row r="155" spans="1:13" ht="18.75" x14ac:dyDescent="0.15">
      <c r="A155" s="29"/>
      <c r="B155" s="29"/>
      <c r="C155" s="29"/>
      <c r="D155" s="29"/>
      <c r="E155" s="29"/>
      <c r="F155" s="29"/>
      <c r="G155" s="29"/>
      <c r="H155" s="29"/>
      <c r="I155" s="29"/>
      <c r="J155" s="29"/>
      <c r="K155" s="29"/>
      <c r="L155" s="29"/>
      <c r="M155" s="29"/>
    </row>
    <row r="156" spans="1:13" ht="18.75" x14ac:dyDescent="0.15">
      <c r="A156" s="29"/>
      <c r="B156" s="29"/>
      <c r="C156" s="29"/>
      <c r="D156" s="29"/>
      <c r="E156" s="29"/>
      <c r="F156" s="29"/>
      <c r="G156" s="29"/>
      <c r="H156" s="29"/>
      <c r="I156" s="29"/>
      <c r="J156" s="29"/>
      <c r="K156" s="29"/>
      <c r="L156" s="29"/>
      <c r="M156" s="29"/>
    </row>
    <row r="157" spans="1:13" ht="18.75" x14ac:dyDescent="0.15">
      <c r="A157" s="29"/>
      <c r="B157" s="29"/>
      <c r="C157" s="29"/>
      <c r="D157" s="29"/>
      <c r="E157" s="29"/>
      <c r="F157" s="29"/>
      <c r="G157" s="29"/>
      <c r="H157" s="29"/>
      <c r="I157" s="29"/>
      <c r="J157" s="29"/>
      <c r="K157" s="29"/>
      <c r="L157" s="29"/>
      <c r="M157" s="29"/>
    </row>
    <row r="158" spans="1:13" ht="18.75" x14ac:dyDescent="0.15">
      <c r="A158" s="29"/>
      <c r="B158" s="29"/>
      <c r="C158" s="29"/>
      <c r="D158" s="29"/>
      <c r="E158" s="29"/>
      <c r="F158" s="29"/>
      <c r="G158" s="29"/>
      <c r="H158" s="29"/>
      <c r="I158" s="29"/>
      <c r="J158" s="29"/>
      <c r="K158" s="29"/>
      <c r="L158" s="29"/>
      <c r="M158" s="29"/>
    </row>
    <row r="159" spans="1:13" ht="18.75" x14ac:dyDescent="0.15">
      <c r="A159" s="29"/>
      <c r="B159" s="29"/>
      <c r="C159" s="29"/>
      <c r="D159" s="29"/>
      <c r="E159" s="29"/>
      <c r="F159" s="29"/>
      <c r="G159" s="29"/>
      <c r="H159" s="29"/>
      <c r="I159" s="29"/>
      <c r="J159" s="29"/>
      <c r="K159" s="29"/>
      <c r="L159" s="29"/>
      <c r="M159" s="29"/>
    </row>
    <row r="160" spans="1:13" ht="18.75" x14ac:dyDescent="0.15">
      <c r="A160" s="29"/>
      <c r="B160" s="29"/>
      <c r="C160" s="29"/>
      <c r="D160" s="29"/>
      <c r="E160" s="29"/>
      <c r="F160" s="29"/>
      <c r="G160" s="29"/>
      <c r="H160" s="29"/>
      <c r="I160" s="29"/>
      <c r="J160" s="29"/>
      <c r="K160" s="29"/>
      <c r="L160" s="29"/>
      <c r="M160" s="29"/>
    </row>
    <row r="161" spans="1:13" ht="18.75" x14ac:dyDescent="0.15">
      <c r="A161" s="29"/>
      <c r="B161" s="29"/>
      <c r="C161" s="29"/>
      <c r="D161" s="29"/>
      <c r="E161" s="29"/>
      <c r="F161" s="29"/>
      <c r="G161" s="29"/>
      <c r="H161" s="29"/>
      <c r="I161" s="29"/>
      <c r="J161" s="29"/>
      <c r="K161" s="29"/>
      <c r="L161" s="29"/>
      <c r="M161" s="29"/>
    </row>
    <row r="162" spans="1:13" ht="18.75" x14ac:dyDescent="0.15">
      <c r="A162" s="29"/>
      <c r="B162" s="29"/>
      <c r="C162" s="29"/>
      <c r="D162" s="29"/>
      <c r="E162" s="29"/>
      <c r="F162" s="29"/>
      <c r="G162" s="29"/>
      <c r="H162" s="29"/>
      <c r="I162" s="29"/>
      <c r="J162" s="29"/>
      <c r="K162" s="29"/>
      <c r="L162" s="29"/>
      <c r="M162" s="29"/>
    </row>
    <row r="163" spans="1:13" ht="18.75" x14ac:dyDescent="0.15">
      <c r="A163" s="29"/>
      <c r="B163" s="29"/>
      <c r="C163" s="29"/>
      <c r="D163" s="29"/>
      <c r="E163" s="29"/>
      <c r="F163" s="29"/>
      <c r="G163" s="29"/>
      <c r="H163" s="29"/>
      <c r="I163" s="29"/>
      <c r="J163" s="29"/>
      <c r="K163" s="29"/>
      <c r="L163" s="29"/>
      <c r="M163" s="29"/>
    </row>
    <row r="164" spans="1:13" ht="18.75" x14ac:dyDescent="0.15">
      <c r="A164" s="29"/>
      <c r="B164" s="29"/>
      <c r="C164" s="29"/>
      <c r="D164" s="29"/>
      <c r="E164" s="29"/>
      <c r="F164" s="29"/>
      <c r="G164" s="29"/>
      <c r="H164" s="29"/>
      <c r="I164" s="29"/>
      <c r="J164" s="29"/>
      <c r="K164" s="29"/>
      <c r="L164" s="29"/>
      <c r="M164" s="29"/>
    </row>
    <row r="165" spans="1:13" ht="18.75" x14ac:dyDescent="0.15">
      <c r="A165" s="29"/>
      <c r="B165" s="29"/>
      <c r="C165" s="29"/>
      <c r="D165" s="29"/>
      <c r="E165" s="29"/>
      <c r="F165" s="29"/>
      <c r="G165" s="29"/>
      <c r="H165" s="29"/>
      <c r="I165" s="29"/>
      <c r="J165" s="29"/>
      <c r="K165" s="29"/>
      <c r="L165" s="29"/>
      <c r="M165" s="29"/>
    </row>
    <row r="166" spans="1:13" ht="18.75" x14ac:dyDescent="0.15">
      <c r="A166" s="29"/>
      <c r="B166" s="29"/>
      <c r="C166" s="29"/>
      <c r="D166" s="29"/>
      <c r="E166" s="29"/>
      <c r="F166" s="29"/>
      <c r="G166" s="29"/>
      <c r="H166" s="29"/>
      <c r="I166" s="29"/>
      <c r="J166" s="29"/>
      <c r="K166" s="29"/>
      <c r="L166" s="29"/>
      <c r="M166" s="29"/>
    </row>
    <row r="167" spans="1:13" ht="18.75" x14ac:dyDescent="0.15">
      <c r="A167" s="29"/>
      <c r="B167" s="29"/>
      <c r="C167" s="29"/>
      <c r="D167" s="29"/>
      <c r="E167" s="29"/>
      <c r="F167" s="29"/>
      <c r="G167" s="29"/>
      <c r="H167" s="29"/>
      <c r="I167" s="29"/>
      <c r="J167" s="29"/>
      <c r="K167" s="29"/>
      <c r="L167" s="29"/>
      <c r="M167" s="29"/>
    </row>
    <row r="168" spans="1:13" ht="18.75" x14ac:dyDescent="0.15">
      <c r="A168" s="29"/>
      <c r="B168" s="29"/>
      <c r="C168" s="29"/>
      <c r="D168" s="29"/>
      <c r="E168" s="29"/>
      <c r="F168" s="29"/>
      <c r="G168" s="29"/>
      <c r="H168" s="29"/>
      <c r="I168" s="29"/>
      <c r="J168" s="29"/>
      <c r="K168" s="29"/>
      <c r="L168" s="29"/>
      <c r="M168" s="29"/>
    </row>
    <row r="169" spans="1:13" ht="18.75" x14ac:dyDescent="0.15">
      <c r="A169" s="29"/>
      <c r="B169" s="29"/>
      <c r="C169" s="29"/>
      <c r="D169" s="29"/>
      <c r="E169" s="29"/>
      <c r="F169" s="29"/>
      <c r="G169" s="29"/>
      <c r="H169" s="29"/>
      <c r="I169" s="29"/>
      <c r="J169" s="29"/>
      <c r="K169" s="29"/>
      <c r="L169" s="29"/>
      <c r="M169" s="29"/>
    </row>
    <row r="170" spans="1:13" ht="18.75" x14ac:dyDescent="0.15">
      <c r="A170" s="29"/>
      <c r="B170" s="29"/>
      <c r="C170" s="29"/>
      <c r="D170" s="29"/>
      <c r="E170" s="29"/>
      <c r="F170" s="29"/>
      <c r="G170" s="29"/>
      <c r="H170" s="29"/>
      <c r="I170" s="29"/>
      <c r="J170" s="29"/>
      <c r="K170" s="29"/>
      <c r="L170" s="29"/>
      <c r="M170" s="29"/>
    </row>
    <row r="171" spans="1:13" ht="18.75" x14ac:dyDescent="0.15">
      <c r="A171" s="29"/>
      <c r="B171" s="29"/>
      <c r="C171" s="29"/>
      <c r="D171" s="29"/>
      <c r="E171" s="29"/>
      <c r="F171" s="29"/>
      <c r="G171" s="29"/>
      <c r="H171" s="29"/>
      <c r="I171" s="29"/>
      <c r="J171" s="29"/>
      <c r="K171" s="29"/>
      <c r="L171" s="29"/>
      <c r="M171" s="29"/>
    </row>
    <row r="172" spans="1:13" ht="18.75" x14ac:dyDescent="0.15">
      <c r="A172" s="29"/>
      <c r="B172" s="29"/>
      <c r="C172" s="29"/>
      <c r="D172" s="29"/>
      <c r="E172" s="29"/>
      <c r="F172" s="29"/>
      <c r="G172" s="29"/>
      <c r="H172" s="29"/>
      <c r="I172" s="29"/>
      <c r="J172" s="29"/>
      <c r="K172" s="29"/>
      <c r="L172" s="29"/>
      <c r="M172" s="29"/>
    </row>
    <row r="173" spans="1:13" ht="18.75" x14ac:dyDescent="0.15">
      <c r="A173" s="29"/>
      <c r="B173" s="29"/>
      <c r="C173" s="29"/>
      <c r="D173" s="29"/>
      <c r="E173" s="29"/>
      <c r="F173" s="29"/>
      <c r="G173" s="29"/>
      <c r="H173" s="29"/>
      <c r="I173" s="29"/>
      <c r="J173" s="29"/>
      <c r="K173" s="29"/>
      <c r="L173" s="29"/>
      <c r="M173" s="29"/>
    </row>
    <row r="174" spans="1:13" ht="18.75" x14ac:dyDescent="0.15">
      <c r="A174" s="29"/>
      <c r="B174" s="29"/>
      <c r="C174" s="29"/>
      <c r="D174" s="29"/>
      <c r="E174" s="29"/>
      <c r="F174" s="29"/>
      <c r="G174" s="29"/>
      <c r="H174" s="29"/>
      <c r="I174" s="29"/>
      <c r="J174" s="29"/>
      <c r="K174" s="29"/>
      <c r="L174" s="29"/>
      <c r="M174" s="29"/>
    </row>
    <row r="175" spans="1:13" ht="18.75" x14ac:dyDescent="0.15">
      <c r="A175" s="29"/>
      <c r="B175" s="29"/>
      <c r="C175" s="29"/>
      <c r="D175" s="29"/>
      <c r="E175" s="29"/>
      <c r="F175" s="29"/>
      <c r="G175" s="29"/>
      <c r="H175" s="29"/>
      <c r="I175" s="29"/>
      <c r="J175" s="29"/>
      <c r="K175" s="29"/>
      <c r="L175" s="29"/>
      <c r="M175" s="29"/>
    </row>
    <row r="176" spans="1:13" ht="18.75" x14ac:dyDescent="0.15">
      <c r="A176" s="29"/>
      <c r="B176" s="29"/>
      <c r="C176" s="29"/>
      <c r="D176" s="29"/>
      <c r="E176" s="29"/>
      <c r="F176" s="29"/>
      <c r="G176" s="29"/>
      <c r="H176" s="29"/>
      <c r="I176" s="29"/>
      <c r="J176" s="29"/>
      <c r="K176" s="29"/>
      <c r="L176" s="29"/>
      <c r="M176" s="29"/>
    </row>
    <row r="177" spans="1:13" ht="18.75" x14ac:dyDescent="0.15">
      <c r="A177" s="29"/>
      <c r="B177" s="29"/>
      <c r="C177" s="29"/>
      <c r="D177" s="29"/>
      <c r="E177" s="29"/>
      <c r="F177" s="29"/>
      <c r="G177" s="29"/>
      <c r="H177" s="29"/>
      <c r="I177" s="29"/>
      <c r="J177" s="29"/>
      <c r="K177" s="29"/>
      <c r="L177" s="29"/>
      <c r="M177" s="29"/>
    </row>
    <row r="178" spans="1:13" ht="18.75" x14ac:dyDescent="0.15">
      <c r="A178" s="29"/>
      <c r="B178" s="29"/>
      <c r="C178" s="29"/>
      <c r="D178" s="29"/>
      <c r="E178" s="29"/>
      <c r="F178" s="29"/>
      <c r="G178" s="29"/>
      <c r="H178" s="29"/>
      <c r="I178" s="29"/>
      <c r="J178" s="29"/>
      <c r="K178" s="29"/>
      <c r="L178" s="29"/>
      <c r="M178" s="29"/>
    </row>
    <row r="179" spans="1:13" ht="18.75" x14ac:dyDescent="0.15">
      <c r="A179" s="29"/>
      <c r="B179" s="29"/>
      <c r="C179" s="29"/>
      <c r="D179" s="29"/>
      <c r="E179" s="29"/>
      <c r="F179" s="29"/>
      <c r="G179" s="29"/>
      <c r="H179" s="29"/>
      <c r="I179" s="29"/>
      <c r="J179" s="29"/>
      <c r="K179" s="29"/>
      <c r="L179" s="29"/>
      <c r="M179" s="29"/>
    </row>
    <row r="180" spans="1:13" ht="18.75" x14ac:dyDescent="0.15">
      <c r="A180" s="29"/>
      <c r="B180" s="29"/>
      <c r="C180" s="29"/>
      <c r="D180" s="29"/>
      <c r="E180" s="29"/>
      <c r="F180" s="29"/>
      <c r="G180" s="29"/>
      <c r="H180" s="29"/>
      <c r="I180" s="29"/>
      <c r="J180" s="29"/>
      <c r="K180" s="29"/>
      <c r="L180" s="29"/>
      <c r="M180" s="29"/>
    </row>
    <row r="181" spans="1:13" ht="18.75" x14ac:dyDescent="0.15">
      <c r="A181" s="29"/>
      <c r="B181" s="29"/>
      <c r="C181" s="29"/>
      <c r="D181" s="29"/>
      <c r="E181" s="29"/>
      <c r="F181" s="29"/>
      <c r="G181" s="29"/>
      <c r="H181" s="29"/>
      <c r="I181" s="29"/>
      <c r="J181" s="29"/>
      <c r="K181" s="29"/>
      <c r="L181" s="29"/>
      <c r="M181" s="29"/>
    </row>
    <row r="182" spans="1:13" ht="18.75" x14ac:dyDescent="0.15">
      <c r="A182" s="29"/>
      <c r="B182" s="29"/>
      <c r="C182" s="29"/>
      <c r="D182" s="29"/>
      <c r="E182" s="29"/>
      <c r="F182" s="29"/>
      <c r="G182" s="29"/>
      <c r="H182" s="29"/>
      <c r="I182" s="29"/>
      <c r="J182" s="29"/>
      <c r="K182" s="29"/>
      <c r="L182" s="29"/>
      <c r="M182" s="29"/>
    </row>
    <row r="183" spans="1:13" ht="18.75" x14ac:dyDescent="0.15">
      <c r="A183" s="29"/>
      <c r="B183" s="29"/>
      <c r="C183" s="29"/>
      <c r="D183" s="29"/>
      <c r="E183" s="29"/>
      <c r="F183" s="29"/>
      <c r="G183" s="29"/>
      <c r="H183" s="29"/>
      <c r="I183" s="29"/>
      <c r="J183" s="29"/>
      <c r="K183" s="29"/>
      <c r="L183" s="29"/>
      <c r="M183" s="29"/>
    </row>
    <row r="184" spans="1:13" ht="18.75" x14ac:dyDescent="0.15">
      <c r="A184" s="29"/>
      <c r="B184" s="29"/>
      <c r="C184" s="29"/>
      <c r="D184" s="29"/>
      <c r="E184" s="29"/>
      <c r="F184" s="29"/>
      <c r="G184" s="29"/>
      <c r="H184" s="29"/>
      <c r="I184" s="29"/>
      <c r="J184" s="29"/>
      <c r="K184" s="29"/>
      <c r="L184" s="29"/>
      <c r="M184" s="29"/>
    </row>
    <row r="185" spans="1:13" ht="18.75" x14ac:dyDescent="0.15">
      <c r="A185" s="29"/>
      <c r="B185" s="29"/>
      <c r="C185" s="29"/>
      <c r="D185" s="29"/>
      <c r="E185" s="29"/>
      <c r="F185" s="29"/>
      <c r="G185" s="29"/>
      <c r="H185" s="29"/>
      <c r="I185" s="29"/>
      <c r="J185" s="29"/>
      <c r="K185" s="29"/>
      <c r="L185" s="29"/>
      <c r="M185" s="29"/>
    </row>
    <row r="186" spans="1:13" ht="18.75" x14ac:dyDescent="0.15">
      <c r="A186" s="29"/>
      <c r="B186" s="29"/>
      <c r="C186" s="29"/>
      <c r="D186" s="29"/>
      <c r="E186" s="29"/>
      <c r="F186" s="29"/>
      <c r="G186" s="29"/>
      <c r="H186" s="29"/>
      <c r="I186" s="29"/>
      <c r="J186" s="29"/>
      <c r="K186" s="29"/>
      <c r="L186" s="29"/>
      <c r="M186" s="29"/>
    </row>
    <row r="187" spans="1:13" ht="18.75" x14ac:dyDescent="0.15">
      <c r="A187" s="29"/>
      <c r="B187" s="29"/>
      <c r="C187" s="29"/>
      <c r="D187" s="29"/>
      <c r="E187" s="29"/>
      <c r="F187" s="29"/>
      <c r="G187" s="29"/>
      <c r="H187" s="29"/>
      <c r="I187" s="29"/>
      <c r="J187" s="29"/>
      <c r="K187" s="29"/>
      <c r="L187" s="29"/>
      <c r="M187" s="29"/>
    </row>
    <row r="188" spans="1:13" ht="18.75" x14ac:dyDescent="0.15">
      <c r="A188" s="29"/>
      <c r="B188" s="29"/>
      <c r="C188" s="29"/>
      <c r="D188" s="29"/>
      <c r="E188" s="29"/>
      <c r="F188" s="29"/>
      <c r="G188" s="29"/>
      <c r="H188" s="29"/>
      <c r="I188" s="29"/>
      <c r="J188" s="29"/>
      <c r="K188" s="29"/>
      <c r="L188" s="29"/>
      <c r="M188" s="29"/>
    </row>
    <row r="189" spans="1:13" ht="18.75" x14ac:dyDescent="0.15">
      <c r="A189" s="29"/>
      <c r="B189" s="29"/>
      <c r="C189" s="29"/>
      <c r="D189" s="29"/>
      <c r="E189" s="29"/>
      <c r="F189" s="29"/>
      <c r="G189" s="29"/>
      <c r="H189" s="29"/>
      <c r="I189" s="29"/>
      <c r="J189" s="29"/>
      <c r="K189" s="29"/>
      <c r="L189" s="29"/>
      <c r="M189" s="29"/>
    </row>
    <row r="190" spans="1:13" ht="18.75" x14ac:dyDescent="0.15">
      <c r="A190" s="29"/>
      <c r="B190" s="29"/>
      <c r="C190" s="29"/>
      <c r="D190" s="29"/>
      <c r="E190" s="29"/>
      <c r="F190" s="29"/>
      <c r="G190" s="29"/>
      <c r="H190" s="29"/>
      <c r="I190" s="29"/>
      <c r="J190" s="29"/>
      <c r="K190" s="29"/>
      <c r="L190" s="29"/>
      <c r="M190" s="29"/>
    </row>
    <row r="191" spans="1:13" ht="18.75" x14ac:dyDescent="0.15">
      <c r="A191" s="29"/>
      <c r="B191" s="29"/>
      <c r="C191" s="29"/>
      <c r="D191" s="29"/>
      <c r="E191" s="29"/>
      <c r="F191" s="29"/>
      <c r="G191" s="29"/>
      <c r="H191" s="29"/>
      <c r="I191" s="29"/>
      <c r="J191" s="29"/>
      <c r="K191" s="29"/>
      <c r="L191" s="29"/>
      <c r="M191" s="29"/>
    </row>
    <row r="192" spans="1:13" ht="18.75" x14ac:dyDescent="0.15">
      <c r="A192" s="29"/>
      <c r="B192" s="29"/>
      <c r="C192" s="29"/>
      <c r="D192" s="29"/>
      <c r="E192" s="29"/>
      <c r="F192" s="29"/>
      <c r="G192" s="29"/>
      <c r="H192" s="29"/>
      <c r="I192" s="29"/>
      <c r="J192" s="29"/>
      <c r="K192" s="29"/>
      <c r="L192" s="29"/>
      <c r="M192" s="29"/>
    </row>
    <row r="193" spans="1:13" ht="18.75" x14ac:dyDescent="0.15">
      <c r="A193" s="29"/>
      <c r="B193" s="29"/>
      <c r="C193" s="29"/>
      <c r="D193" s="29"/>
      <c r="E193" s="29"/>
      <c r="F193" s="29"/>
      <c r="G193" s="29"/>
      <c r="H193" s="29"/>
      <c r="I193" s="29"/>
      <c r="J193" s="29"/>
      <c r="K193" s="29"/>
      <c r="L193" s="29"/>
      <c r="M193" s="29"/>
    </row>
    <row r="194" spans="1:13" ht="18.75" x14ac:dyDescent="0.15">
      <c r="A194" s="29"/>
      <c r="B194" s="29"/>
      <c r="C194" s="29"/>
      <c r="D194" s="29"/>
      <c r="E194" s="29"/>
      <c r="F194" s="29"/>
      <c r="G194" s="29"/>
      <c r="H194" s="29"/>
      <c r="I194" s="29"/>
      <c r="J194" s="29"/>
      <c r="K194" s="29"/>
      <c r="L194" s="29"/>
      <c r="M194" s="29"/>
    </row>
    <row r="195" spans="1:13" ht="18.75" x14ac:dyDescent="0.15">
      <c r="A195" s="29"/>
      <c r="B195" s="29"/>
      <c r="C195" s="29"/>
      <c r="D195" s="29"/>
      <c r="E195" s="29"/>
      <c r="F195" s="29"/>
      <c r="G195" s="29"/>
      <c r="H195" s="29"/>
      <c r="I195" s="29"/>
      <c r="J195" s="29"/>
      <c r="K195" s="29"/>
      <c r="L195" s="29"/>
      <c r="M195" s="29"/>
    </row>
    <row r="196" spans="1:13" ht="18.75" x14ac:dyDescent="0.15">
      <c r="A196" s="29"/>
      <c r="B196" s="29"/>
      <c r="C196" s="29"/>
      <c r="D196" s="29"/>
      <c r="E196" s="29"/>
      <c r="F196" s="29"/>
      <c r="G196" s="29"/>
      <c r="H196" s="29"/>
      <c r="I196" s="29"/>
      <c r="J196" s="29"/>
      <c r="K196" s="29"/>
      <c r="L196" s="29"/>
      <c r="M196" s="29"/>
    </row>
    <row r="197" spans="1:13" ht="18.75" x14ac:dyDescent="0.15">
      <c r="A197" s="29"/>
      <c r="B197" s="29"/>
      <c r="C197" s="29"/>
      <c r="D197" s="29"/>
      <c r="E197" s="29"/>
      <c r="F197" s="29"/>
      <c r="G197" s="29"/>
      <c r="H197" s="29"/>
      <c r="I197" s="29"/>
      <c r="J197" s="29"/>
      <c r="K197" s="29"/>
      <c r="L197" s="29"/>
      <c r="M197" s="29"/>
    </row>
    <row r="198" spans="1:13" ht="18.75" x14ac:dyDescent="0.15">
      <c r="A198" s="29"/>
      <c r="B198" s="29"/>
      <c r="C198" s="29"/>
      <c r="D198" s="29"/>
      <c r="E198" s="29"/>
      <c r="F198" s="29"/>
      <c r="G198" s="29"/>
      <c r="H198" s="29"/>
      <c r="I198" s="29"/>
      <c r="J198" s="29"/>
      <c r="K198" s="29"/>
      <c r="L198" s="29"/>
      <c r="M198" s="29"/>
    </row>
    <row r="199" spans="1:13" ht="18.75" x14ac:dyDescent="0.15">
      <c r="A199" s="29"/>
      <c r="B199" s="29"/>
      <c r="C199" s="29"/>
      <c r="D199" s="29"/>
      <c r="E199" s="29"/>
      <c r="F199" s="29"/>
      <c r="G199" s="29"/>
      <c r="H199" s="29"/>
      <c r="I199" s="29"/>
      <c r="J199" s="29"/>
      <c r="K199" s="29"/>
      <c r="L199" s="29"/>
      <c r="M199" s="29"/>
    </row>
    <row r="200" spans="1:13" ht="18.75" x14ac:dyDescent="0.15">
      <c r="A200" s="29"/>
      <c r="B200" s="29"/>
      <c r="C200" s="29"/>
      <c r="D200" s="29"/>
      <c r="E200" s="29"/>
      <c r="F200" s="29"/>
      <c r="G200" s="29"/>
      <c r="H200" s="29"/>
      <c r="I200" s="29"/>
      <c r="J200" s="29"/>
      <c r="K200" s="29"/>
      <c r="L200" s="29"/>
      <c r="M200" s="29"/>
    </row>
    <row r="201" spans="1:13" ht="18.75" x14ac:dyDescent="0.15">
      <c r="A201" s="29"/>
      <c r="B201" s="29"/>
      <c r="C201" s="29"/>
      <c r="D201" s="29"/>
      <c r="E201" s="29"/>
      <c r="F201" s="29"/>
      <c r="G201" s="29"/>
      <c r="H201" s="29"/>
      <c r="I201" s="29"/>
      <c r="J201" s="29"/>
      <c r="K201" s="29"/>
      <c r="L201" s="29"/>
      <c r="M201" s="29"/>
    </row>
    <row r="202" spans="1:13" ht="18.75" x14ac:dyDescent="0.15">
      <c r="A202" s="29"/>
      <c r="B202" s="29"/>
      <c r="C202" s="29"/>
      <c r="D202" s="29"/>
      <c r="E202" s="29"/>
      <c r="F202" s="29"/>
      <c r="G202" s="29"/>
      <c r="H202" s="29"/>
      <c r="I202" s="29"/>
      <c r="J202" s="29"/>
      <c r="K202" s="29"/>
      <c r="L202" s="29"/>
      <c r="M202" s="29"/>
    </row>
    <row r="203" spans="1:13" ht="18.75" x14ac:dyDescent="0.15">
      <c r="A203" s="29"/>
      <c r="B203" s="29"/>
      <c r="C203" s="29"/>
      <c r="D203" s="29"/>
      <c r="E203" s="29"/>
      <c r="F203" s="29"/>
      <c r="G203" s="29"/>
      <c r="H203" s="29"/>
      <c r="I203" s="29"/>
      <c r="J203" s="29"/>
      <c r="K203" s="29"/>
      <c r="L203" s="29"/>
      <c r="M203" s="29"/>
    </row>
    <row r="204" spans="1:13" ht="18.75" x14ac:dyDescent="0.15">
      <c r="A204" s="29"/>
      <c r="B204" s="29"/>
      <c r="C204" s="29"/>
      <c r="D204" s="29"/>
      <c r="E204" s="29"/>
      <c r="F204" s="29"/>
      <c r="G204" s="29"/>
      <c r="H204" s="29"/>
      <c r="I204" s="29"/>
      <c r="J204" s="29"/>
      <c r="K204" s="29"/>
      <c r="L204" s="29"/>
      <c r="M204" s="29"/>
    </row>
    <row r="205" spans="1:13" ht="18.75" x14ac:dyDescent="0.15">
      <c r="A205" s="29"/>
      <c r="B205" s="29"/>
      <c r="C205" s="29"/>
      <c r="D205" s="29"/>
      <c r="E205" s="29"/>
      <c r="F205" s="29"/>
      <c r="G205" s="29"/>
      <c r="H205" s="29"/>
      <c r="I205" s="29"/>
      <c r="J205" s="29"/>
      <c r="K205" s="29"/>
      <c r="L205" s="29"/>
      <c r="M205" s="29"/>
    </row>
    <row r="206" spans="1:13" ht="18.75" x14ac:dyDescent="0.15">
      <c r="A206" s="29"/>
      <c r="B206" s="29"/>
      <c r="C206" s="29"/>
      <c r="D206" s="29"/>
      <c r="E206" s="29"/>
      <c r="F206" s="29"/>
      <c r="G206" s="29"/>
      <c r="H206" s="29"/>
      <c r="I206" s="29"/>
      <c r="J206" s="29"/>
      <c r="K206" s="29"/>
      <c r="L206" s="29"/>
      <c r="M206" s="29"/>
    </row>
    <row r="207" spans="1:13" ht="18.75" x14ac:dyDescent="0.15">
      <c r="A207" s="29"/>
      <c r="B207" s="29"/>
      <c r="C207" s="29"/>
      <c r="D207" s="29"/>
      <c r="E207" s="29"/>
      <c r="F207" s="29"/>
      <c r="G207" s="29"/>
      <c r="H207" s="29"/>
      <c r="I207" s="29"/>
      <c r="J207" s="29"/>
      <c r="K207" s="29"/>
      <c r="L207" s="29"/>
      <c r="M207" s="29"/>
    </row>
    <row r="208" spans="1:13" ht="18.75" x14ac:dyDescent="0.15">
      <c r="A208" s="29"/>
      <c r="B208" s="29"/>
      <c r="C208" s="29"/>
      <c r="D208" s="29"/>
      <c r="E208" s="29"/>
      <c r="F208" s="29"/>
      <c r="G208" s="29"/>
      <c r="H208" s="29"/>
      <c r="I208" s="29"/>
      <c r="J208" s="29"/>
      <c r="K208" s="29"/>
      <c r="L208" s="29"/>
      <c r="M208" s="29"/>
    </row>
    <row r="209" spans="1:13" ht="18.75" x14ac:dyDescent="0.15">
      <c r="A209" s="29"/>
      <c r="B209" s="29"/>
      <c r="C209" s="29"/>
      <c r="D209" s="29"/>
      <c r="E209" s="29"/>
      <c r="F209" s="29"/>
      <c r="G209" s="29"/>
      <c r="H209" s="29"/>
      <c r="I209" s="29"/>
      <c r="J209" s="29"/>
      <c r="K209" s="29"/>
      <c r="L209" s="29"/>
      <c r="M209" s="29"/>
    </row>
    <row r="210" spans="1:13" ht="18.75" x14ac:dyDescent="0.15">
      <c r="A210" s="29"/>
      <c r="B210" s="29"/>
      <c r="C210" s="29"/>
      <c r="D210" s="29"/>
      <c r="E210" s="29"/>
      <c r="F210" s="29"/>
      <c r="G210" s="29"/>
      <c r="H210" s="29"/>
      <c r="I210" s="29"/>
      <c r="J210" s="29"/>
      <c r="K210" s="29"/>
      <c r="L210" s="29"/>
      <c r="M210" s="29"/>
    </row>
    <row r="211" spans="1:13" ht="18.75" x14ac:dyDescent="0.15">
      <c r="A211" s="29"/>
      <c r="B211" s="29"/>
      <c r="C211" s="29"/>
      <c r="D211" s="29"/>
      <c r="E211" s="29"/>
      <c r="F211" s="29"/>
      <c r="G211" s="29"/>
      <c r="H211" s="29"/>
      <c r="I211" s="29"/>
      <c r="J211" s="29"/>
      <c r="K211" s="29"/>
      <c r="L211" s="29"/>
      <c r="M211" s="29"/>
    </row>
    <row r="212" spans="1:13" ht="18.75" x14ac:dyDescent="0.15">
      <c r="A212" s="29"/>
      <c r="B212" s="29"/>
      <c r="C212" s="29"/>
      <c r="D212" s="29"/>
      <c r="E212" s="29"/>
      <c r="F212" s="29"/>
      <c r="G212" s="29"/>
      <c r="H212" s="29"/>
      <c r="I212" s="29"/>
      <c r="J212" s="29"/>
      <c r="K212" s="29"/>
      <c r="L212" s="29"/>
      <c r="M212" s="29"/>
    </row>
    <row r="213" spans="1:13" ht="18.75" x14ac:dyDescent="0.15">
      <c r="A213" s="29"/>
      <c r="B213" s="29"/>
      <c r="C213" s="29"/>
      <c r="D213" s="29"/>
      <c r="E213" s="29"/>
      <c r="F213" s="29"/>
      <c r="G213" s="29"/>
      <c r="H213" s="29"/>
      <c r="I213" s="29"/>
      <c r="J213" s="29"/>
      <c r="K213" s="29"/>
      <c r="L213" s="29"/>
      <c r="M213" s="29"/>
    </row>
    <row r="214" spans="1:13" ht="18.75" x14ac:dyDescent="0.15">
      <c r="A214" s="29"/>
      <c r="B214" s="29"/>
      <c r="C214" s="29"/>
      <c r="D214" s="29"/>
      <c r="E214" s="29"/>
      <c r="F214" s="29"/>
      <c r="G214" s="29"/>
      <c r="H214" s="29"/>
      <c r="I214" s="29"/>
      <c r="J214" s="29"/>
      <c r="K214" s="29"/>
      <c r="L214" s="29"/>
      <c r="M214" s="29"/>
    </row>
    <row r="215" spans="1:13" ht="18.75" x14ac:dyDescent="0.15">
      <c r="A215" s="29"/>
      <c r="B215" s="29"/>
      <c r="C215" s="29"/>
      <c r="D215" s="29"/>
      <c r="E215" s="29"/>
      <c r="F215" s="29"/>
      <c r="G215" s="29"/>
      <c r="H215" s="29"/>
      <c r="I215" s="29"/>
      <c r="J215" s="29"/>
      <c r="K215" s="29"/>
      <c r="L215" s="29"/>
      <c r="M215" s="29"/>
    </row>
    <row r="216" spans="1:13" ht="18.75" x14ac:dyDescent="0.15">
      <c r="A216" s="29"/>
      <c r="B216" s="29"/>
      <c r="C216" s="29"/>
      <c r="D216" s="29"/>
      <c r="E216" s="29"/>
      <c r="F216" s="29"/>
      <c r="G216" s="29"/>
      <c r="H216" s="29"/>
      <c r="I216" s="29"/>
      <c r="J216" s="29"/>
      <c r="K216" s="29"/>
      <c r="L216" s="29"/>
      <c r="M216" s="29"/>
    </row>
    <row r="217" spans="1:13" ht="18.75" x14ac:dyDescent="0.15">
      <c r="A217" s="29"/>
      <c r="B217" s="29"/>
      <c r="C217" s="29"/>
      <c r="D217" s="29"/>
      <c r="E217" s="29"/>
      <c r="F217" s="29"/>
      <c r="G217" s="29"/>
      <c r="H217" s="29"/>
      <c r="I217" s="29"/>
      <c r="J217" s="29"/>
      <c r="K217" s="29"/>
      <c r="L217" s="29"/>
      <c r="M217" s="29"/>
    </row>
    <row r="218" spans="1:13" ht="18.75" x14ac:dyDescent="0.15">
      <c r="A218" s="29"/>
      <c r="B218" s="29"/>
      <c r="C218" s="29"/>
      <c r="D218" s="29"/>
      <c r="E218" s="29"/>
      <c r="F218" s="29"/>
      <c r="G218" s="29"/>
      <c r="H218" s="29"/>
      <c r="I218" s="29"/>
      <c r="J218" s="29"/>
      <c r="K218" s="29"/>
      <c r="L218" s="29"/>
      <c r="M218" s="29"/>
    </row>
    <row r="219" spans="1:13" ht="18.75" x14ac:dyDescent="0.15">
      <c r="A219" s="29"/>
      <c r="B219" s="29"/>
      <c r="C219" s="29"/>
      <c r="D219" s="29"/>
      <c r="E219" s="29"/>
      <c r="F219" s="29"/>
      <c r="G219" s="29"/>
      <c r="H219" s="29"/>
      <c r="I219" s="29"/>
      <c r="J219" s="29"/>
      <c r="K219" s="29"/>
      <c r="L219" s="29"/>
      <c r="M219" s="29"/>
    </row>
    <row r="220" spans="1:13" ht="18.75" x14ac:dyDescent="0.15">
      <c r="A220" s="29"/>
      <c r="B220" s="29"/>
      <c r="C220" s="29"/>
      <c r="D220" s="29"/>
      <c r="E220" s="29"/>
      <c r="F220" s="29"/>
      <c r="G220" s="29"/>
      <c r="H220" s="29"/>
      <c r="I220" s="29"/>
      <c r="J220" s="29"/>
      <c r="K220" s="29"/>
      <c r="L220" s="29"/>
      <c r="M220" s="29"/>
    </row>
    <row r="221" spans="1:13" ht="18.75" x14ac:dyDescent="0.15">
      <c r="A221" s="29"/>
      <c r="B221" s="29"/>
      <c r="C221" s="29"/>
      <c r="D221" s="29"/>
      <c r="E221" s="29"/>
      <c r="F221" s="29"/>
      <c r="G221" s="29"/>
      <c r="H221" s="29"/>
      <c r="I221" s="29"/>
      <c r="J221" s="29"/>
      <c r="K221" s="29"/>
      <c r="L221" s="29"/>
      <c r="M221" s="29"/>
    </row>
    <row r="222" spans="1:13" ht="18.75" x14ac:dyDescent="0.15">
      <c r="A222" s="29"/>
      <c r="B222" s="29"/>
      <c r="C222" s="29"/>
      <c r="D222" s="29"/>
      <c r="E222" s="29"/>
      <c r="F222" s="29"/>
      <c r="G222" s="29"/>
      <c r="H222" s="29"/>
      <c r="I222" s="29"/>
      <c r="J222" s="29"/>
      <c r="K222" s="29"/>
      <c r="L222" s="29"/>
      <c r="M222" s="29"/>
    </row>
    <row r="223" spans="1:13" ht="18.75" x14ac:dyDescent="0.15">
      <c r="A223" s="29"/>
      <c r="B223" s="29"/>
      <c r="C223" s="29"/>
      <c r="D223" s="29"/>
      <c r="E223" s="29"/>
      <c r="F223" s="29"/>
      <c r="G223" s="29"/>
      <c r="H223" s="29"/>
      <c r="I223" s="29"/>
      <c r="J223" s="29"/>
      <c r="K223" s="29"/>
      <c r="L223" s="29"/>
      <c r="M223" s="29"/>
    </row>
    <row r="224" spans="1:13" ht="18.75" x14ac:dyDescent="0.15">
      <c r="A224" s="29"/>
      <c r="B224" s="29"/>
      <c r="C224" s="29"/>
      <c r="D224" s="29"/>
      <c r="E224" s="29"/>
      <c r="F224" s="29"/>
      <c r="G224" s="29"/>
      <c r="H224" s="29"/>
      <c r="I224" s="29"/>
      <c r="J224" s="29"/>
      <c r="K224" s="29"/>
      <c r="L224" s="29"/>
      <c r="M224" s="29"/>
    </row>
    <row r="225" spans="1:13" ht="18.75" x14ac:dyDescent="0.15">
      <c r="A225" s="29"/>
      <c r="B225" s="29"/>
      <c r="C225" s="29"/>
      <c r="D225" s="29"/>
      <c r="E225" s="29"/>
      <c r="F225" s="29"/>
      <c r="G225" s="29"/>
      <c r="H225" s="29"/>
      <c r="I225" s="29"/>
      <c r="J225" s="29"/>
      <c r="K225" s="29"/>
      <c r="L225" s="29"/>
      <c r="M225" s="29"/>
    </row>
    <row r="226" spans="1:13" ht="18.75" x14ac:dyDescent="0.15">
      <c r="A226" s="29"/>
      <c r="B226" s="29"/>
      <c r="C226" s="29"/>
      <c r="D226" s="29"/>
      <c r="E226" s="29"/>
      <c r="F226" s="29"/>
      <c r="G226" s="29"/>
      <c r="H226" s="29"/>
      <c r="I226" s="29"/>
      <c r="J226" s="29"/>
      <c r="K226" s="29"/>
      <c r="L226" s="29"/>
      <c r="M226" s="29"/>
    </row>
    <row r="227" spans="1:13" ht="18.75" x14ac:dyDescent="0.15">
      <c r="A227" s="29"/>
      <c r="B227" s="29"/>
      <c r="C227" s="29"/>
      <c r="D227" s="29"/>
      <c r="E227" s="29"/>
      <c r="F227" s="29"/>
      <c r="G227" s="29"/>
      <c r="H227" s="29"/>
      <c r="I227" s="29"/>
      <c r="J227" s="29"/>
      <c r="K227" s="29"/>
      <c r="L227" s="29"/>
      <c r="M227" s="29"/>
    </row>
    <row r="228" spans="1:13" ht="18.75" x14ac:dyDescent="0.15">
      <c r="A228" s="29"/>
      <c r="B228" s="29"/>
      <c r="C228" s="29"/>
      <c r="D228" s="29"/>
      <c r="E228" s="29"/>
      <c r="F228" s="29"/>
      <c r="G228" s="29"/>
      <c r="H228" s="29"/>
      <c r="I228" s="29"/>
      <c r="J228" s="29"/>
      <c r="K228" s="29"/>
      <c r="L228" s="29"/>
      <c r="M228" s="29"/>
    </row>
    <row r="229" spans="1:13" ht="18.75" x14ac:dyDescent="0.15">
      <c r="A229" s="29"/>
      <c r="B229" s="29"/>
      <c r="C229" s="29"/>
      <c r="D229" s="29"/>
      <c r="E229" s="29"/>
      <c r="F229" s="29"/>
      <c r="G229" s="29"/>
      <c r="H229" s="29"/>
      <c r="I229" s="29"/>
      <c r="J229" s="29"/>
      <c r="K229" s="29"/>
      <c r="L229" s="29"/>
      <c r="M229" s="29"/>
    </row>
    <row r="230" spans="1:13" ht="18.75" x14ac:dyDescent="0.15">
      <c r="A230" s="29"/>
      <c r="B230" s="29"/>
      <c r="C230" s="29"/>
      <c r="D230" s="29"/>
      <c r="E230" s="29"/>
      <c r="F230" s="29"/>
      <c r="G230" s="29"/>
      <c r="H230" s="29"/>
      <c r="I230" s="29"/>
      <c r="J230" s="29"/>
      <c r="K230" s="29"/>
      <c r="L230" s="29"/>
      <c r="M230" s="29"/>
    </row>
    <row r="231" spans="1:13" ht="18.75" x14ac:dyDescent="0.15">
      <c r="A231" s="29"/>
      <c r="B231" s="29"/>
      <c r="C231" s="29"/>
      <c r="D231" s="29"/>
      <c r="E231" s="29"/>
      <c r="F231" s="29"/>
      <c r="G231" s="29"/>
      <c r="H231" s="29"/>
      <c r="I231" s="29"/>
      <c r="J231" s="29"/>
      <c r="K231" s="29"/>
      <c r="L231" s="29"/>
      <c r="M231" s="29"/>
    </row>
    <row r="232" spans="1:13" ht="18.75" x14ac:dyDescent="0.15">
      <c r="A232" s="29"/>
      <c r="B232" s="29"/>
      <c r="C232" s="29"/>
      <c r="D232" s="29"/>
      <c r="E232" s="29"/>
      <c r="F232" s="29"/>
      <c r="G232" s="29"/>
      <c r="H232" s="29"/>
      <c r="I232" s="29"/>
      <c r="J232" s="29"/>
      <c r="K232" s="29"/>
      <c r="L232" s="29"/>
      <c r="M232" s="29"/>
    </row>
    <row r="233" spans="1:13" ht="18.75" x14ac:dyDescent="0.15">
      <c r="A233" s="29"/>
      <c r="B233" s="29"/>
      <c r="C233" s="29"/>
      <c r="D233" s="29"/>
      <c r="E233" s="29"/>
      <c r="F233" s="29"/>
      <c r="G233" s="29"/>
      <c r="H233" s="29"/>
      <c r="I233" s="29"/>
      <c r="J233" s="29"/>
      <c r="K233" s="29"/>
      <c r="L233" s="29"/>
      <c r="M233" s="29"/>
    </row>
    <row r="234" spans="1:13" ht="18.75" x14ac:dyDescent="0.15">
      <c r="A234" s="29"/>
      <c r="B234" s="29"/>
      <c r="C234" s="29"/>
      <c r="D234" s="29"/>
      <c r="E234" s="29"/>
      <c r="F234" s="29"/>
      <c r="G234" s="29"/>
      <c r="H234" s="29"/>
      <c r="I234" s="29"/>
      <c r="J234" s="29"/>
      <c r="K234" s="29"/>
      <c r="L234" s="29"/>
      <c r="M234" s="29"/>
    </row>
    <row r="235" spans="1:13" ht="18.75" x14ac:dyDescent="0.15">
      <c r="A235" s="29"/>
      <c r="B235" s="29"/>
      <c r="C235" s="29"/>
      <c r="D235" s="29"/>
      <c r="E235" s="29"/>
      <c r="F235" s="29"/>
      <c r="G235" s="29"/>
      <c r="H235" s="29"/>
      <c r="I235" s="29"/>
      <c r="J235" s="29"/>
      <c r="K235" s="29"/>
      <c r="L235" s="29"/>
      <c r="M235" s="29"/>
    </row>
    <row r="236" spans="1:13" ht="18.75" x14ac:dyDescent="0.15">
      <c r="A236" s="29"/>
      <c r="B236" s="29"/>
      <c r="C236" s="29"/>
      <c r="D236" s="29"/>
      <c r="E236" s="29"/>
      <c r="F236" s="29"/>
      <c r="G236" s="29"/>
      <c r="H236" s="29"/>
      <c r="I236" s="29"/>
      <c r="J236" s="29"/>
      <c r="K236" s="29"/>
      <c r="L236" s="29"/>
      <c r="M236" s="29"/>
    </row>
    <row r="237" spans="1:13" ht="18.75" x14ac:dyDescent="0.15">
      <c r="A237" s="29"/>
      <c r="B237" s="29"/>
      <c r="C237" s="29"/>
      <c r="D237" s="29"/>
      <c r="E237" s="29"/>
      <c r="F237" s="29"/>
      <c r="G237" s="29"/>
      <c r="H237" s="29"/>
      <c r="I237" s="29"/>
      <c r="J237" s="29"/>
      <c r="K237" s="29"/>
      <c r="L237" s="29"/>
      <c r="M237" s="29"/>
    </row>
    <row r="238" spans="1:13" ht="18.75" x14ac:dyDescent="0.15">
      <c r="A238" s="29"/>
      <c r="B238" s="29"/>
      <c r="C238" s="29"/>
      <c r="D238" s="29"/>
      <c r="E238" s="29"/>
      <c r="F238" s="29"/>
      <c r="G238" s="29"/>
      <c r="H238" s="29"/>
      <c r="I238" s="29"/>
      <c r="J238" s="29"/>
      <c r="K238" s="29"/>
      <c r="L238" s="29"/>
      <c r="M238" s="29"/>
    </row>
    <row r="239" spans="1:13" ht="18.75" x14ac:dyDescent="0.15">
      <c r="A239" s="29"/>
      <c r="B239" s="29"/>
      <c r="C239" s="29"/>
      <c r="D239" s="29"/>
      <c r="E239" s="29"/>
      <c r="F239" s="29"/>
      <c r="G239" s="29"/>
      <c r="H239" s="29"/>
      <c r="I239" s="29"/>
      <c r="J239" s="29"/>
      <c r="K239" s="29"/>
      <c r="L239" s="29"/>
      <c r="M239" s="29"/>
    </row>
    <row r="240" spans="1:13" ht="18.75" x14ac:dyDescent="0.15">
      <c r="A240" s="29"/>
      <c r="B240" s="29"/>
      <c r="C240" s="29"/>
      <c r="D240" s="29"/>
      <c r="E240" s="29"/>
      <c r="F240" s="29"/>
      <c r="G240" s="29"/>
      <c r="H240" s="29"/>
      <c r="I240" s="29"/>
      <c r="J240" s="29"/>
      <c r="K240" s="29"/>
      <c r="L240" s="29"/>
      <c r="M240" s="29"/>
    </row>
    <row r="241" spans="1:13" ht="18.75" x14ac:dyDescent="0.15">
      <c r="A241" s="29"/>
      <c r="B241" s="29"/>
      <c r="C241" s="29"/>
      <c r="D241" s="29"/>
      <c r="E241" s="29"/>
      <c r="F241" s="29"/>
      <c r="G241" s="29"/>
      <c r="H241" s="29"/>
      <c r="I241" s="29"/>
      <c r="J241" s="29"/>
      <c r="K241" s="29"/>
      <c r="L241" s="29"/>
      <c r="M241" s="29"/>
    </row>
    <row r="242" spans="1:13" ht="18.75" x14ac:dyDescent="0.15">
      <c r="A242" s="29"/>
      <c r="B242" s="29"/>
      <c r="C242" s="29"/>
      <c r="D242" s="29"/>
      <c r="E242" s="29"/>
      <c r="F242" s="29"/>
      <c r="G242" s="29"/>
      <c r="H242" s="29"/>
      <c r="I242" s="29"/>
      <c r="J242" s="29"/>
      <c r="K242" s="29"/>
      <c r="L242" s="29"/>
      <c r="M242" s="29"/>
    </row>
    <row r="243" spans="1:13" ht="18.75" x14ac:dyDescent="0.15">
      <c r="A243" s="29"/>
      <c r="B243" s="29"/>
      <c r="C243" s="29"/>
      <c r="D243" s="29"/>
      <c r="E243" s="29"/>
      <c r="F243" s="29"/>
      <c r="G243" s="29"/>
      <c r="H243" s="29"/>
      <c r="I243" s="29"/>
      <c r="J243" s="29"/>
      <c r="K243" s="29"/>
      <c r="L243" s="29"/>
      <c r="M243" s="29"/>
    </row>
    <row r="244" spans="1:13" ht="18.75" x14ac:dyDescent="0.15">
      <c r="A244" s="29"/>
      <c r="B244" s="29"/>
      <c r="C244" s="29"/>
      <c r="D244" s="29"/>
      <c r="E244" s="29"/>
      <c r="F244" s="29"/>
      <c r="G244" s="29"/>
      <c r="H244" s="29"/>
      <c r="I244" s="29"/>
      <c r="J244" s="29"/>
      <c r="K244" s="29"/>
      <c r="L244" s="29"/>
      <c r="M244" s="29"/>
    </row>
    <row r="245" spans="1:13" ht="18.75" x14ac:dyDescent="0.15">
      <c r="A245" s="29"/>
      <c r="B245" s="29"/>
      <c r="C245" s="29"/>
      <c r="D245" s="29"/>
      <c r="E245" s="29"/>
      <c r="F245" s="29"/>
      <c r="G245" s="29"/>
      <c r="H245" s="29"/>
      <c r="I245" s="29"/>
      <c r="J245" s="29"/>
      <c r="K245" s="29"/>
      <c r="L245" s="29"/>
      <c r="M245" s="29"/>
    </row>
    <row r="246" spans="1:13" ht="18.75" x14ac:dyDescent="0.15">
      <c r="A246" s="29"/>
      <c r="B246" s="29"/>
      <c r="C246" s="29"/>
      <c r="D246" s="29"/>
      <c r="E246" s="29"/>
      <c r="F246" s="29"/>
      <c r="G246" s="29"/>
      <c r="H246" s="29"/>
      <c r="I246" s="29"/>
      <c r="J246" s="29"/>
      <c r="K246" s="29"/>
      <c r="L246" s="29"/>
      <c r="M246" s="29"/>
    </row>
    <row r="247" spans="1:13" ht="18.75" x14ac:dyDescent="0.15">
      <c r="A247" s="29"/>
      <c r="B247" s="29"/>
      <c r="C247" s="29"/>
      <c r="D247" s="29"/>
      <c r="E247" s="29"/>
      <c r="F247" s="29"/>
      <c r="G247" s="29"/>
      <c r="H247" s="29"/>
      <c r="I247" s="29"/>
      <c r="J247" s="29"/>
      <c r="K247" s="29"/>
      <c r="L247" s="29"/>
      <c r="M247" s="29"/>
    </row>
    <row r="248" spans="1:13" ht="18.75" x14ac:dyDescent="0.15">
      <c r="A248" s="29"/>
      <c r="B248" s="29"/>
      <c r="C248" s="29"/>
      <c r="D248" s="29"/>
      <c r="E248" s="29"/>
      <c r="F248" s="29"/>
      <c r="G248" s="29"/>
      <c r="H248" s="29"/>
      <c r="I248" s="29"/>
      <c r="J248" s="29"/>
      <c r="K248" s="29"/>
      <c r="L248" s="29"/>
      <c r="M248" s="29"/>
    </row>
    <row r="249" spans="1:13" ht="18.75" x14ac:dyDescent="0.15">
      <c r="A249" s="29"/>
      <c r="B249" s="29"/>
      <c r="C249" s="29"/>
      <c r="D249" s="29"/>
      <c r="E249" s="29"/>
      <c r="F249" s="29"/>
      <c r="G249" s="29"/>
      <c r="H249" s="29"/>
      <c r="I249" s="29"/>
      <c r="J249" s="29"/>
      <c r="K249" s="29"/>
      <c r="L249" s="29"/>
      <c r="M249" s="29"/>
    </row>
    <row r="250" spans="1:13" ht="18.75" x14ac:dyDescent="0.15">
      <c r="A250" s="29"/>
      <c r="B250" s="29"/>
      <c r="C250" s="29"/>
      <c r="D250" s="29"/>
      <c r="E250" s="29"/>
      <c r="F250" s="29"/>
      <c r="G250" s="29"/>
      <c r="H250" s="29"/>
      <c r="I250" s="29"/>
      <c r="J250" s="29"/>
      <c r="K250" s="29"/>
      <c r="L250" s="29"/>
      <c r="M250" s="29"/>
    </row>
    <row r="251" spans="1:13" ht="18.75" x14ac:dyDescent="0.15">
      <c r="A251" s="29"/>
      <c r="B251" s="29"/>
      <c r="C251" s="29"/>
      <c r="D251" s="29"/>
      <c r="E251" s="29"/>
      <c r="F251" s="29"/>
      <c r="G251" s="29"/>
      <c r="H251" s="29"/>
      <c r="I251" s="29"/>
      <c r="J251" s="29"/>
      <c r="K251" s="29"/>
      <c r="L251" s="29"/>
      <c r="M251" s="29"/>
    </row>
    <row r="252" spans="1:13" ht="18.75" x14ac:dyDescent="0.15">
      <c r="A252" s="29"/>
      <c r="B252" s="29"/>
      <c r="C252" s="29"/>
      <c r="D252" s="29"/>
      <c r="E252" s="29"/>
      <c r="F252" s="29"/>
      <c r="G252" s="29"/>
      <c r="H252" s="29"/>
      <c r="I252" s="29"/>
      <c r="J252" s="29"/>
      <c r="K252" s="29"/>
      <c r="L252" s="29"/>
      <c r="M252" s="29"/>
    </row>
    <row r="253" spans="1:13" ht="18.75" x14ac:dyDescent="0.15">
      <c r="A253" s="29"/>
      <c r="B253" s="29"/>
      <c r="C253" s="29"/>
      <c r="D253" s="29"/>
      <c r="E253" s="29"/>
      <c r="F253" s="29"/>
      <c r="G253" s="29"/>
      <c r="H253" s="29"/>
      <c r="I253" s="29"/>
      <c r="J253" s="29"/>
      <c r="K253" s="29"/>
      <c r="L253" s="29"/>
      <c r="M253" s="29"/>
    </row>
    <row r="254" spans="1:13" ht="18.75" x14ac:dyDescent="0.15">
      <c r="A254" s="29"/>
      <c r="B254" s="29"/>
      <c r="C254" s="29"/>
      <c r="D254" s="29"/>
      <c r="E254" s="29"/>
      <c r="F254" s="29"/>
      <c r="G254" s="29"/>
      <c r="H254" s="29"/>
      <c r="I254" s="29"/>
      <c r="J254" s="29"/>
      <c r="K254" s="29"/>
      <c r="L254" s="29"/>
      <c r="M254" s="29"/>
    </row>
    <row r="255" spans="1:13" ht="18.75" x14ac:dyDescent="0.15">
      <c r="A255" s="29"/>
      <c r="B255" s="29"/>
      <c r="C255" s="29"/>
      <c r="D255" s="29"/>
      <c r="E255" s="29"/>
      <c r="F255" s="29"/>
      <c r="G255" s="29"/>
      <c r="H255" s="29"/>
      <c r="I255" s="29"/>
      <c r="J255" s="29"/>
      <c r="K255" s="29"/>
      <c r="L255" s="29"/>
      <c r="M255" s="29"/>
    </row>
    <row r="256" spans="1:13" ht="18.75" x14ac:dyDescent="0.15">
      <c r="A256" s="29"/>
      <c r="B256" s="29"/>
      <c r="C256" s="29"/>
      <c r="D256" s="29"/>
      <c r="E256" s="29"/>
      <c r="F256" s="29"/>
      <c r="G256" s="29"/>
      <c r="H256" s="29"/>
      <c r="I256" s="29"/>
      <c r="J256" s="29"/>
      <c r="K256" s="29"/>
      <c r="L256" s="29"/>
      <c r="M256" s="29"/>
    </row>
    <row r="257" spans="1:13" ht="18.75" x14ac:dyDescent="0.15">
      <c r="A257" s="29"/>
      <c r="B257" s="29"/>
      <c r="C257" s="29"/>
      <c r="D257" s="29"/>
      <c r="E257" s="29"/>
      <c r="F257" s="29"/>
      <c r="G257" s="29"/>
      <c r="H257" s="29"/>
      <c r="I257" s="29"/>
      <c r="J257" s="29"/>
      <c r="K257" s="29"/>
      <c r="L257" s="29"/>
      <c r="M257" s="29"/>
    </row>
    <row r="258" spans="1:13" ht="18.75" x14ac:dyDescent="0.15">
      <c r="A258" s="29"/>
      <c r="B258" s="29"/>
      <c r="C258" s="29"/>
      <c r="D258" s="29"/>
      <c r="E258" s="29"/>
      <c r="F258" s="29"/>
      <c r="G258" s="29"/>
      <c r="H258" s="29"/>
      <c r="I258" s="29"/>
      <c r="J258" s="29"/>
      <c r="K258" s="29"/>
      <c r="L258" s="29"/>
      <c r="M258" s="29"/>
    </row>
    <row r="259" spans="1:13" ht="18.75" x14ac:dyDescent="0.15">
      <c r="A259" s="29"/>
      <c r="B259" s="29"/>
      <c r="C259" s="29"/>
      <c r="D259" s="29"/>
      <c r="E259" s="29"/>
      <c r="F259" s="29"/>
      <c r="G259" s="29"/>
      <c r="H259" s="29"/>
      <c r="I259" s="29"/>
      <c r="J259" s="29"/>
      <c r="K259" s="29"/>
      <c r="L259" s="29"/>
      <c r="M259" s="29"/>
    </row>
    <row r="260" spans="1:13" ht="18.75" x14ac:dyDescent="0.15">
      <c r="A260" s="29"/>
      <c r="B260" s="29"/>
      <c r="C260" s="29"/>
      <c r="D260" s="29"/>
      <c r="E260" s="29"/>
      <c r="F260" s="29"/>
      <c r="G260" s="29"/>
      <c r="H260" s="29"/>
      <c r="I260" s="29"/>
      <c r="J260" s="29"/>
      <c r="K260" s="29"/>
      <c r="L260" s="29"/>
      <c r="M260" s="29"/>
    </row>
    <row r="261" spans="1:13" ht="18.75" x14ac:dyDescent="0.15">
      <c r="A261" s="29"/>
      <c r="B261" s="29"/>
      <c r="C261" s="29"/>
      <c r="D261" s="29"/>
      <c r="E261" s="29"/>
      <c r="F261" s="29"/>
      <c r="G261" s="29"/>
      <c r="H261" s="29"/>
      <c r="I261" s="29"/>
      <c r="J261" s="29"/>
      <c r="K261" s="29"/>
      <c r="L261" s="29"/>
      <c r="M261" s="29"/>
    </row>
    <row r="262" spans="1:13" ht="18.75" x14ac:dyDescent="0.15">
      <c r="A262" s="29"/>
      <c r="B262" s="29"/>
      <c r="C262" s="29"/>
      <c r="D262" s="29"/>
      <c r="E262" s="29"/>
      <c r="F262" s="29"/>
      <c r="G262" s="29"/>
      <c r="H262" s="29"/>
      <c r="I262" s="29"/>
      <c r="J262" s="29"/>
      <c r="K262" s="29"/>
      <c r="L262" s="29"/>
      <c r="M262" s="29"/>
    </row>
    <row r="263" spans="1:13" ht="18.75" x14ac:dyDescent="0.15">
      <c r="A263" s="29"/>
      <c r="B263" s="29"/>
      <c r="C263" s="29"/>
      <c r="D263" s="29"/>
      <c r="E263" s="29"/>
      <c r="F263" s="29"/>
      <c r="G263" s="29"/>
      <c r="H263" s="29"/>
      <c r="I263" s="29"/>
      <c r="J263" s="29"/>
      <c r="K263" s="29"/>
      <c r="L263" s="29"/>
      <c r="M263" s="29"/>
    </row>
    <row r="264" spans="1:13" ht="18.75" x14ac:dyDescent="0.15">
      <c r="A264" s="29"/>
      <c r="B264" s="29"/>
      <c r="C264" s="29"/>
      <c r="D264" s="29"/>
      <c r="E264" s="29"/>
      <c r="F264" s="29"/>
      <c r="G264" s="29"/>
      <c r="H264" s="29"/>
      <c r="I264" s="29"/>
      <c r="J264" s="29"/>
      <c r="K264" s="29"/>
      <c r="L264" s="29"/>
      <c r="M264" s="29"/>
    </row>
    <row r="265" spans="1:13" ht="18.75" x14ac:dyDescent="0.15">
      <c r="A265" s="29"/>
      <c r="B265" s="29"/>
      <c r="C265" s="29"/>
      <c r="D265" s="29"/>
      <c r="E265" s="29"/>
      <c r="F265" s="29"/>
      <c r="G265" s="29"/>
      <c r="H265" s="29"/>
      <c r="I265" s="29"/>
      <c r="J265" s="29"/>
      <c r="K265" s="29"/>
      <c r="L265" s="29"/>
      <c r="M265" s="29"/>
    </row>
    <row r="266" spans="1:13" ht="18.75" x14ac:dyDescent="0.15">
      <c r="A266" s="29"/>
      <c r="B266" s="29"/>
      <c r="C266" s="29"/>
      <c r="D266" s="29"/>
      <c r="E266" s="29"/>
      <c r="F266" s="29"/>
      <c r="G266" s="29"/>
      <c r="H266" s="29"/>
      <c r="I266" s="29"/>
      <c r="J266" s="29"/>
      <c r="K266" s="29"/>
      <c r="L266" s="29"/>
      <c r="M266" s="29"/>
    </row>
    <row r="267" spans="1:13" ht="18.75" x14ac:dyDescent="0.15">
      <c r="A267" s="29"/>
      <c r="B267" s="29"/>
      <c r="C267" s="29"/>
      <c r="D267" s="29"/>
      <c r="E267" s="29"/>
      <c r="F267" s="29"/>
      <c r="G267" s="29"/>
      <c r="H267" s="29"/>
      <c r="I267" s="29"/>
      <c r="J267" s="29"/>
      <c r="K267" s="29"/>
      <c r="L267" s="29"/>
      <c r="M267" s="29"/>
    </row>
    <row r="268" spans="1:13" ht="18.75" x14ac:dyDescent="0.15">
      <c r="A268" s="29"/>
      <c r="B268" s="29"/>
      <c r="C268" s="29"/>
      <c r="D268" s="29"/>
      <c r="E268" s="29"/>
      <c r="F268" s="29"/>
      <c r="G268" s="29"/>
      <c r="H268" s="29"/>
      <c r="I268" s="29"/>
      <c r="J268" s="29"/>
      <c r="K268" s="29"/>
      <c r="L268" s="29"/>
      <c r="M268" s="29"/>
    </row>
    <row r="269" spans="1:13" ht="18.75" x14ac:dyDescent="0.15">
      <c r="A269" s="29"/>
      <c r="B269" s="29"/>
      <c r="C269" s="29"/>
      <c r="D269" s="29"/>
      <c r="E269" s="29"/>
      <c r="F269" s="29"/>
      <c r="G269" s="29"/>
      <c r="H269" s="29"/>
      <c r="I269" s="29"/>
      <c r="J269" s="29"/>
      <c r="K269" s="29"/>
      <c r="L269" s="29"/>
      <c r="M269" s="29"/>
    </row>
    <row r="270" spans="1:13" ht="18.75" x14ac:dyDescent="0.15">
      <c r="A270" s="29"/>
      <c r="B270" s="29"/>
      <c r="C270" s="29"/>
      <c r="D270" s="29"/>
      <c r="E270" s="29"/>
      <c r="F270" s="29"/>
      <c r="G270" s="29"/>
      <c r="H270" s="29"/>
      <c r="I270" s="29"/>
      <c r="J270" s="29"/>
      <c r="K270" s="29"/>
      <c r="L270" s="29"/>
      <c r="M270" s="29"/>
    </row>
    <row r="271" spans="1:13" ht="18.75" x14ac:dyDescent="0.15">
      <c r="A271" s="29"/>
      <c r="B271" s="29"/>
      <c r="C271" s="29"/>
      <c r="D271" s="29"/>
      <c r="E271" s="29"/>
      <c r="F271" s="29"/>
      <c r="G271" s="29"/>
      <c r="H271" s="29"/>
      <c r="I271" s="29"/>
      <c r="J271" s="29"/>
      <c r="K271" s="29"/>
      <c r="L271" s="29"/>
      <c r="M271" s="29"/>
    </row>
    <row r="272" spans="1:13" ht="18.75" x14ac:dyDescent="0.15">
      <c r="A272" s="29"/>
      <c r="B272" s="29"/>
      <c r="C272" s="29"/>
      <c r="D272" s="29"/>
      <c r="E272" s="29"/>
      <c r="F272" s="29"/>
      <c r="G272" s="29"/>
      <c r="H272" s="29"/>
      <c r="I272" s="29"/>
      <c r="J272" s="29"/>
      <c r="K272" s="29"/>
      <c r="L272" s="29"/>
      <c r="M272" s="29"/>
    </row>
    <row r="273" spans="1:13" ht="18.75" x14ac:dyDescent="0.15">
      <c r="A273" s="29"/>
      <c r="B273" s="29"/>
      <c r="C273" s="29"/>
      <c r="D273" s="29"/>
      <c r="E273" s="29"/>
      <c r="F273" s="29"/>
      <c r="G273" s="29"/>
      <c r="H273" s="29"/>
      <c r="I273" s="29"/>
      <c r="J273" s="29"/>
      <c r="K273" s="29"/>
      <c r="L273" s="29"/>
      <c r="M273" s="29"/>
    </row>
    <row r="274" spans="1:13" ht="18.75" x14ac:dyDescent="0.15">
      <c r="A274" s="29"/>
      <c r="B274" s="29"/>
      <c r="C274" s="29"/>
      <c r="D274" s="29"/>
      <c r="E274" s="29"/>
      <c r="F274" s="29"/>
      <c r="G274" s="29"/>
      <c r="H274" s="29"/>
      <c r="I274" s="29"/>
      <c r="J274" s="29"/>
      <c r="K274" s="29"/>
      <c r="L274" s="29"/>
      <c r="M274" s="29"/>
    </row>
    <row r="275" spans="1:13" ht="18.75" x14ac:dyDescent="0.15">
      <c r="A275" s="29"/>
      <c r="B275" s="29"/>
      <c r="C275" s="29"/>
      <c r="D275" s="29"/>
      <c r="E275" s="29"/>
      <c r="F275" s="29"/>
      <c r="G275" s="29"/>
      <c r="H275" s="29"/>
      <c r="I275" s="29"/>
      <c r="J275" s="29"/>
      <c r="K275" s="29"/>
      <c r="L275" s="29"/>
      <c r="M275" s="29"/>
    </row>
    <row r="276" spans="1:13" ht="18.75" x14ac:dyDescent="0.15">
      <c r="A276" s="29"/>
      <c r="B276" s="29"/>
      <c r="C276" s="29"/>
      <c r="D276" s="29"/>
      <c r="E276" s="29"/>
      <c r="F276" s="29"/>
      <c r="G276" s="29"/>
      <c r="H276" s="29"/>
      <c r="I276" s="29"/>
      <c r="J276" s="29"/>
      <c r="K276" s="29"/>
      <c r="L276" s="29"/>
      <c r="M276" s="29"/>
    </row>
    <row r="277" spans="1:13" ht="18.75" x14ac:dyDescent="0.15">
      <c r="A277" s="29"/>
      <c r="B277" s="29"/>
      <c r="C277" s="29"/>
      <c r="D277" s="29"/>
      <c r="E277" s="29"/>
      <c r="F277" s="29"/>
      <c r="G277" s="29"/>
      <c r="H277" s="29"/>
      <c r="I277" s="29"/>
      <c r="J277" s="29"/>
      <c r="K277" s="29"/>
      <c r="L277" s="29"/>
      <c r="M277" s="29"/>
    </row>
    <row r="278" spans="1:13" ht="18.75" x14ac:dyDescent="0.15">
      <c r="A278" s="29"/>
      <c r="B278" s="29"/>
      <c r="C278" s="29"/>
      <c r="D278" s="29"/>
      <c r="E278" s="29"/>
      <c r="F278" s="29"/>
      <c r="G278" s="29"/>
      <c r="H278" s="29"/>
      <c r="I278" s="29"/>
      <c r="J278" s="29"/>
      <c r="K278" s="29"/>
      <c r="L278" s="29"/>
      <c r="M278" s="29"/>
    </row>
    <row r="279" spans="1:13" ht="18.75" x14ac:dyDescent="0.15">
      <c r="A279" s="29"/>
      <c r="B279" s="29"/>
      <c r="C279" s="29"/>
      <c r="D279" s="29"/>
      <c r="E279" s="29"/>
      <c r="F279" s="29"/>
      <c r="G279" s="29"/>
      <c r="H279" s="29"/>
      <c r="I279" s="29"/>
      <c r="J279" s="29"/>
      <c r="K279" s="29"/>
      <c r="L279" s="29"/>
      <c r="M279" s="29"/>
    </row>
    <row r="280" spans="1:13" ht="18.75" x14ac:dyDescent="0.15">
      <c r="A280" s="29"/>
      <c r="B280" s="29"/>
      <c r="C280" s="29"/>
      <c r="D280" s="29"/>
      <c r="E280" s="29"/>
      <c r="F280" s="29"/>
      <c r="G280" s="29"/>
      <c r="H280" s="29"/>
      <c r="I280" s="29"/>
      <c r="J280" s="29"/>
      <c r="K280" s="29"/>
      <c r="L280" s="29"/>
      <c r="M280" s="29"/>
    </row>
    <row r="281" spans="1:13" ht="18.75" x14ac:dyDescent="0.15">
      <c r="A281" s="29"/>
      <c r="B281" s="29"/>
      <c r="C281" s="29"/>
      <c r="D281" s="29"/>
      <c r="E281" s="29"/>
      <c r="F281" s="29"/>
      <c r="G281" s="29"/>
      <c r="H281" s="29"/>
      <c r="I281" s="29"/>
      <c r="J281" s="29"/>
      <c r="K281" s="29"/>
      <c r="L281" s="29"/>
      <c r="M281" s="29"/>
    </row>
    <row r="282" spans="1:13" ht="18.75" x14ac:dyDescent="0.15">
      <c r="A282" s="29"/>
      <c r="B282" s="29"/>
      <c r="C282" s="29"/>
      <c r="D282" s="29"/>
      <c r="E282" s="29"/>
      <c r="F282" s="29"/>
      <c r="G282" s="29"/>
      <c r="H282" s="29"/>
      <c r="I282" s="29"/>
      <c r="J282" s="29"/>
      <c r="K282" s="29"/>
      <c r="L282" s="29"/>
      <c r="M282" s="29"/>
    </row>
    <row r="283" spans="1:13" ht="18.75" x14ac:dyDescent="0.15">
      <c r="A283" s="29"/>
      <c r="B283" s="29"/>
      <c r="C283" s="29"/>
      <c r="D283" s="29"/>
      <c r="E283" s="29"/>
      <c r="F283" s="29"/>
      <c r="G283" s="29"/>
      <c r="H283" s="29"/>
      <c r="I283" s="29"/>
      <c r="J283" s="29"/>
      <c r="K283" s="29"/>
      <c r="L283" s="29"/>
      <c r="M283" s="29"/>
    </row>
    <row r="284" spans="1:13" ht="18.75" x14ac:dyDescent="0.15">
      <c r="A284" s="29"/>
      <c r="B284" s="29"/>
      <c r="C284" s="29"/>
      <c r="D284" s="29"/>
      <c r="E284" s="29"/>
      <c r="F284" s="29"/>
      <c r="G284" s="29"/>
      <c r="H284" s="29"/>
      <c r="I284" s="29"/>
      <c r="J284" s="29"/>
      <c r="K284" s="29"/>
      <c r="L284" s="29"/>
      <c r="M284" s="29"/>
    </row>
    <row r="285" spans="1:13" ht="18.75" x14ac:dyDescent="0.15">
      <c r="A285" s="29"/>
      <c r="B285" s="29"/>
      <c r="C285" s="29"/>
      <c r="D285" s="29"/>
      <c r="E285" s="29"/>
      <c r="F285" s="29"/>
      <c r="G285" s="29"/>
      <c r="H285" s="29"/>
      <c r="I285" s="29"/>
      <c r="J285" s="29"/>
      <c r="K285" s="29"/>
      <c r="L285" s="29"/>
      <c r="M285" s="29"/>
    </row>
    <row r="286" spans="1:13" ht="18.75" x14ac:dyDescent="0.15">
      <c r="A286" s="29"/>
      <c r="B286" s="29"/>
      <c r="C286" s="29"/>
      <c r="D286" s="29"/>
      <c r="E286" s="29"/>
      <c r="F286" s="29"/>
      <c r="G286" s="29"/>
      <c r="H286" s="29"/>
      <c r="I286" s="29"/>
      <c r="J286" s="29"/>
      <c r="K286" s="29"/>
      <c r="L286" s="29"/>
      <c r="M286" s="29"/>
    </row>
    <row r="287" spans="1:13" ht="18.75" x14ac:dyDescent="0.15">
      <c r="A287" s="29"/>
      <c r="B287" s="29"/>
      <c r="C287" s="29"/>
      <c r="D287" s="29"/>
      <c r="E287" s="29"/>
      <c r="F287" s="29"/>
      <c r="G287" s="29"/>
      <c r="H287" s="29"/>
      <c r="I287" s="29"/>
      <c r="J287" s="29"/>
      <c r="K287" s="29"/>
      <c r="L287" s="29"/>
      <c r="M287" s="29"/>
    </row>
    <row r="288" spans="1:13" ht="18.75" x14ac:dyDescent="0.15">
      <c r="A288" s="29"/>
      <c r="B288" s="29"/>
      <c r="C288" s="29"/>
      <c r="D288" s="29"/>
      <c r="E288" s="29"/>
      <c r="F288" s="29"/>
      <c r="G288" s="29"/>
      <c r="H288" s="29"/>
      <c r="I288" s="29"/>
      <c r="J288" s="29"/>
      <c r="K288" s="29"/>
      <c r="L288" s="29"/>
      <c r="M288" s="29"/>
    </row>
    <row r="289" spans="1:13" ht="18.75" x14ac:dyDescent="0.15">
      <c r="A289" s="29"/>
      <c r="B289" s="29"/>
      <c r="C289" s="29"/>
      <c r="D289" s="29"/>
      <c r="E289" s="29"/>
      <c r="F289" s="29"/>
      <c r="G289" s="29"/>
      <c r="H289" s="29"/>
      <c r="I289" s="29"/>
      <c r="J289" s="29"/>
      <c r="K289" s="29"/>
      <c r="L289" s="29"/>
      <c r="M289" s="29"/>
    </row>
    <row r="290" spans="1:13" ht="18.75" x14ac:dyDescent="0.15">
      <c r="A290" s="29"/>
      <c r="B290" s="29"/>
      <c r="C290" s="29"/>
      <c r="D290" s="29"/>
      <c r="E290" s="29"/>
      <c r="F290" s="29"/>
      <c r="G290" s="29"/>
      <c r="H290" s="29"/>
      <c r="I290" s="29"/>
      <c r="J290" s="29"/>
      <c r="K290" s="29"/>
      <c r="L290" s="29"/>
      <c r="M290" s="29"/>
    </row>
    <row r="291" spans="1:13" ht="18.75" x14ac:dyDescent="0.15">
      <c r="A291" s="29"/>
      <c r="B291" s="29"/>
      <c r="C291" s="29"/>
      <c r="D291" s="29"/>
      <c r="E291" s="29"/>
      <c r="F291" s="29"/>
      <c r="G291" s="29"/>
      <c r="H291" s="29"/>
      <c r="I291" s="29"/>
      <c r="J291" s="29"/>
      <c r="K291" s="29"/>
      <c r="L291" s="29"/>
      <c r="M291" s="29"/>
    </row>
    <row r="292" spans="1:13" ht="18.75" x14ac:dyDescent="0.15">
      <c r="A292" s="29"/>
      <c r="B292" s="29"/>
      <c r="C292" s="29"/>
      <c r="D292" s="29"/>
      <c r="E292" s="29"/>
      <c r="F292" s="29"/>
      <c r="G292" s="29"/>
      <c r="H292" s="29"/>
      <c r="I292" s="29"/>
      <c r="J292" s="29"/>
      <c r="K292" s="29"/>
      <c r="L292" s="29"/>
      <c r="M292" s="29"/>
    </row>
    <row r="293" spans="1:13" ht="18.75" x14ac:dyDescent="0.15">
      <c r="A293" s="29"/>
      <c r="B293" s="29"/>
      <c r="C293" s="29"/>
      <c r="D293" s="29"/>
      <c r="E293" s="29"/>
      <c r="F293" s="29"/>
      <c r="G293" s="29"/>
      <c r="H293" s="29"/>
      <c r="I293" s="29"/>
      <c r="J293" s="29"/>
      <c r="K293" s="29"/>
      <c r="L293" s="29"/>
      <c r="M293" s="29"/>
    </row>
    <row r="294" spans="1:13" ht="18.75" x14ac:dyDescent="0.15">
      <c r="A294" s="29"/>
      <c r="B294" s="29"/>
      <c r="C294" s="29"/>
      <c r="D294" s="29"/>
      <c r="E294" s="29"/>
      <c r="F294" s="29"/>
      <c r="G294" s="29"/>
      <c r="H294" s="29"/>
      <c r="I294" s="29"/>
      <c r="J294" s="29"/>
      <c r="K294" s="29"/>
      <c r="L294" s="29"/>
      <c r="M294" s="29"/>
    </row>
    <row r="295" spans="1:13" ht="18.75" x14ac:dyDescent="0.15">
      <c r="A295" s="29"/>
      <c r="B295" s="29"/>
      <c r="C295" s="29"/>
      <c r="D295" s="29"/>
      <c r="E295" s="29"/>
      <c r="F295" s="29"/>
      <c r="G295" s="29"/>
      <c r="H295" s="29"/>
      <c r="I295" s="29"/>
      <c r="J295" s="29"/>
      <c r="K295" s="29"/>
      <c r="L295" s="29"/>
      <c r="M295" s="29"/>
    </row>
    <row r="296" spans="1:13" ht="18.75" x14ac:dyDescent="0.15">
      <c r="A296" s="29"/>
      <c r="B296" s="29"/>
      <c r="C296" s="29"/>
      <c r="D296" s="29"/>
      <c r="E296" s="29"/>
      <c r="F296" s="29"/>
      <c r="G296" s="29"/>
      <c r="H296" s="29"/>
      <c r="I296" s="29"/>
      <c r="J296" s="29"/>
      <c r="K296" s="29"/>
      <c r="L296" s="29"/>
      <c r="M296" s="29"/>
    </row>
    <row r="297" spans="1:13" ht="18.75" x14ac:dyDescent="0.15">
      <c r="A297" s="29"/>
      <c r="B297" s="29"/>
      <c r="C297" s="29"/>
      <c r="D297" s="29"/>
      <c r="E297" s="29"/>
      <c r="F297" s="29"/>
      <c r="G297" s="29"/>
      <c r="H297" s="29"/>
      <c r="I297" s="29"/>
      <c r="J297" s="29"/>
      <c r="K297" s="29"/>
      <c r="L297" s="29"/>
      <c r="M297" s="29"/>
    </row>
    <row r="298" spans="1:13" ht="18.75" x14ac:dyDescent="0.15">
      <c r="A298" s="29"/>
      <c r="B298" s="29"/>
      <c r="C298" s="29"/>
      <c r="D298" s="29"/>
      <c r="E298" s="29"/>
      <c r="F298" s="29"/>
      <c r="G298" s="29"/>
      <c r="H298" s="29"/>
      <c r="I298" s="29"/>
      <c r="J298" s="29"/>
      <c r="K298" s="29"/>
      <c r="L298" s="29"/>
      <c r="M298" s="29"/>
    </row>
    <row r="299" spans="1:13" ht="18.75" x14ac:dyDescent="0.15">
      <c r="A299" s="29"/>
      <c r="B299" s="29"/>
      <c r="C299" s="29"/>
      <c r="D299" s="29"/>
      <c r="E299" s="29"/>
      <c r="F299" s="29"/>
      <c r="G299" s="29"/>
      <c r="H299" s="29"/>
      <c r="I299" s="29"/>
      <c r="J299" s="29"/>
      <c r="K299" s="29"/>
      <c r="L299" s="29"/>
      <c r="M299" s="29"/>
    </row>
    <row r="300" spans="1:13" ht="18.75" x14ac:dyDescent="0.15">
      <c r="A300" s="29"/>
      <c r="B300" s="29"/>
      <c r="C300" s="29"/>
      <c r="D300" s="29"/>
      <c r="E300" s="29"/>
      <c r="F300" s="29"/>
      <c r="G300" s="29"/>
      <c r="H300" s="29"/>
      <c r="I300" s="29"/>
      <c r="J300" s="29"/>
      <c r="K300" s="29"/>
      <c r="L300" s="29"/>
      <c r="M300" s="29"/>
    </row>
    <row r="301" spans="1:13" ht="18.75" x14ac:dyDescent="0.15">
      <c r="A301" s="29"/>
      <c r="B301" s="29"/>
      <c r="C301" s="29"/>
      <c r="D301" s="29"/>
      <c r="E301" s="29"/>
      <c r="F301" s="29"/>
      <c r="G301" s="29"/>
      <c r="H301" s="29"/>
      <c r="I301" s="29"/>
      <c r="J301" s="29"/>
      <c r="K301" s="29"/>
      <c r="L301" s="29"/>
      <c r="M301" s="29"/>
    </row>
    <row r="302" spans="1:13" ht="18.75" x14ac:dyDescent="0.15">
      <c r="A302" s="29"/>
      <c r="B302" s="29"/>
      <c r="C302" s="29"/>
      <c r="D302" s="29"/>
      <c r="E302" s="29"/>
      <c r="F302" s="29"/>
      <c r="G302" s="29"/>
      <c r="H302" s="29"/>
      <c r="I302" s="29"/>
      <c r="J302" s="29"/>
      <c r="K302" s="29"/>
      <c r="L302" s="29"/>
      <c r="M302" s="29"/>
    </row>
    <row r="303" spans="1:13" ht="18.75" x14ac:dyDescent="0.15">
      <c r="A303" s="29"/>
      <c r="B303" s="29"/>
      <c r="C303" s="29"/>
      <c r="D303" s="29"/>
      <c r="E303" s="29"/>
      <c r="F303" s="29"/>
      <c r="G303" s="29"/>
      <c r="H303" s="29"/>
      <c r="I303" s="29"/>
      <c r="J303" s="29"/>
      <c r="K303" s="29"/>
      <c r="L303" s="29"/>
      <c r="M303" s="29"/>
    </row>
    <row r="304" spans="1:13" ht="18.75" x14ac:dyDescent="0.15">
      <c r="A304" s="29"/>
      <c r="B304" s="29"/>
      <c r="C304" s="29"/>
      <c r="D304" s="29"/>
      <c r="E304" s="29"/>
      <c r="F304" s="29"/>
      <c r="G304" s="29"/>
      <c r="H304" s="29"/>
      <c r="I304" s="29"/>
      <c r="J304" s="29"/>
      <c r="K304" s="29"/>
      <c r="L304" s="29"/>
      <c r="M304" s="29"/>
    </row>
    <row r="305" spans="1:13" ht="18.75" x14ac:dyDescent="0.15">
      <c r="A305" s="29"/>
      <c r="B305" s="29"/>
      <c r="C305" s="29"/>
      <c r="D305" s="29"/>
      <c r="E305" s="29"/>
      <c r="F305" s="29"/>
      <c r="G305" s="29"/>
      <c r="H305" s="29"/>
      <c r="I305" s="29"/>
      <c r="J305" s="29"/>
      <c r="K305" s="29"/>
      <c r="L305" s="29"/>
      <c r="M305" s="29"/>
    </row>
    <row r="306" spans="1:13" ht="18.75" x14ac:dyDescent="0.15">
      <c r="A306" s="29"/>
      <c r="B306" s="29"/>
      <c r="C306" s="29"/>
      <c r="D306" s="29"/>
      <c r="E306" s="29"/>
      <c r="F306" s="29"/>
      <c r="G306" s="29"/>
      <c r="H306" s="29"/>
      <c r="I306" s="29"/>
      <c r="J306" s="29"/>
      <c r="K306" s="29"/>
      <c r="L306" s="29"/>
      <c r="M306" s="29"/>
    </row>
    <row r="307" spans="1:13" ht="18.75" x14ac:dyDescent="0.15">
      <c r="A307" s="29"/>
      <c r="B307" s="29"/>
      <c r="C307" s="29"/>
      <c r="D307" s="29"/>
      <c r="E307" s="29"/>
      <c r="F307" s="29"/>
      <c r="G307" s="29"/>
      <c r="H307" s="29"/>
      <c r="I307" s="29"/>
      <c r="J307" s="29"/>
      <c r="K307" s="29"/>
      <c r="L307" s="29"/>
      <c r="M307" s="29"/>
    </row>
    <row r="308" spans="1:13" ht="18.75" x14ac:dyDescent="0.15">
      <c r="A308" s="29"/>
      <c r="B308" s="29"/>
      <c r="C308" s="29"/>
      <c r="D308" s="29"/>
      <c r="E308" s="29"/>
      <c r="F308" s="29"/>
      <c r="G308" s="29"/>
      <c r="H308" s="29"/>
      <c r="I308" s="29"/>
      <c r="J308" s="29"/>
      <c r="K308" s="29"/>
      <c r="L308" s="29"/>
      <c r="M308" s="29"/>
    </row>
    <row r="309" spans="1:13" ht="18.75" x14ac:dyDescent="0.15">
      <c r="A309" s="29"/>
      <c r="B309" s="29"/>
      <c r="C309" s="29"/>
      <c r="D309" s="29"/>
      <c r="E309" s="29"/>
      <c r="F309" s="29"/>
      <c r="G309" s="29"/>
      <c r="H309" s="29"/>
      <c r="I309" s="29"/>
      <c r="J309" s="29"/>
      <c r="K309" s="29"/>
      <c r="L309" s="29"/>
      <c r="M309" s="29"/>
    </row>
    <row r="310" spans="1:13" ht="18.75" x14ac:dyDescent="0.15">
      <c r="A310" s="29"/>
      <c r="B310" s="29"/>
      <c r="C310" s="29"/>
      <c r="D310" s="29"/>
      <c r="E310" s="29"/>
      <c r="F310" s="29"/>
      <c r="G310" s="29"/>
      <c r="H310" s="29"/>
      <c r="I310" s="29"/>
      <c r="J310" s="29"/>
      <c r="K310" s="29"/>
      <c r="L310" s="29"/>
      <c r="M310" s="29"/>
    </row>
    <row r="311" spans="1:13" ht="18.75" x14ac:dyDescent="0.15">
      <c r="A311" s="29"/>
      <c r="B311" s="29"/>
      <c r="C311" s="29"/>
      <c r="D311" s="29"/>
      <c r="E311" s="29"/>
      <c r="F311" s="29"/>
      <c r="G311" s="29"/>
      <c r="H311" s="29"/>
      <c r="I311" s="29"/>
      <c r="J311" s="29"/>
      <c r="K311" s="29"/>
      <c r="L311" s="29"/>
      <c r="M311" s="29"/>
    </row>
    <row r="312" spans="1:13" ht="18.75" x14ac:dyDescent="0.15">
      <c r="A312" s="29"/>
      <c r="B312" s="29"/>
      <c r="C312" s="29"/>
      <c r="D312" s="29"/>
      <c r="E312" s="29"/>
      <c r="F312" s="29"/>
      <c r="G312" s="29"/>
      <c r="H312" s="29"/>
      <c r="I312" s="29"/>
      <c r="J312" s="29"/>
      <c r="K312" s="29"/>
      <c r="L312" s="29"/>
      <c r="M312" s="29"/>
    </row>
    <row r="313" spans="1:13" ht="18.75" x14ac:dyDescent="0.15">
      <c r="A313" s="29"/>
      <c r="B313" s="29"/>
      <c r="C313" s="29"/>
      <c r="D313" s="29"/>
      <c r="E313" s="29"/>
      <c r="F313" s="29"/>
      <c r="G313" s="29"/>
      <c r="H313" s="29"/>
      <c r="I313" s="29"/>
      <c r="J313" s="29"/>
      <c r="K313" s="29"/>
      <c r="L313" s="29"/>
      <c r="M313" s="29"/>
    </row>
    <row r="314" spans="1:13" ht="18.75" x14ac:dyDescent="0.15">
      <c r="A314" s="29"/>
      <c r="B314" s="29"/>
      <c r="C314" s="29"/>
      <c r="D314" s="29"/>
      <c r="E314" s="29"/>
      <c r="F314" s="29"/>
      <c r="G314" s="29"/>
      <c r="H314" s="29"/>
      <c r="I314" s="29"/>
      <c r="J314" s="29"/>
      <c r="K314" s="29"/>
      <c r="L314" s="29"/>
      <c r="M314" s="29"/>
    </row>
    <row r="315" spans="1:13" ht="18.75" x14ac:dyDescent="0.15">
      <c r="A315" s="29"/>
      <c r="B315" s="29"/>
      <c r="C315" s="29"/>
      <c r="D315" s="29"/>
      <c r="E315" s="29"/>
      <c r="F315" s="29"/>
      <c r="G315" s="29"/>
      <c r="H315" s="29"/>
      <c r="I315" s="29"/>
      <c r="J315" s="29"/>
      <c r="K315" s="29"/>
      <c r="L315" s="29"/>
      <c r="M315" s="29"/>
    </row>
    <row r="316" spans="1:13" ht="18.75" x14ac:dyDescent="0.15">
      <c r="A316" s="29"/>
      <c r="B316" s="29"/>
      <c r="C316" s="29"/>
      <c r="D316" s="29"/>
      <c r="E316" s="29"/>
      <c r="F316" s="29"/>
      <c r="G316" s="29"/>
      <c r="H316" s="29"/>
      <c r="I316" s="29"/>
      <c r="J316" s="29"/>
      <c r="K316" s="29"/>
      <c r="L316" s="29"/>
      <c r="M316" s="29"/>
    </row>
    <row r="317" spans="1:13" ht="18.75" x14ac:dyDescent="0.15">
      <c r="A317" s="29"/>
      <c r="B317" s="29"/>
      <c r="C317" s="29"/>
      <c r="D317" s="29"/>
      <c r="E317" s="29"/>
      <c r="F317" s="29"/>
      <c r="G317" s="29"/>
      <c r="H317" s="29"/>
      <c r="I317" s="29"/>
      <c r="J317" s="29"/>
      <c r="K317" s="29"/>
      <c r="L317" s="29"/>
      <c r="M317" s="29"/>
    </row>
    <row r="318" spans="1:13" ht="18.75" x14ac:dyDescent="0.15">
      <c r="A318" s="29"/>
      <c r="B318" s="29"/>
      <c r="C318" s="29"/>
      <c r="D318" s="29"/>
      <c r="E318" s="29"/>
      <c r="F318" s="29"/>
      <c r="G318" s="29"/>
      <c r="H318" s="29"/>
      <c r="I318" s="29"/>
      <c r="J318" s="29"/>
      <c r="K318" s="29"/>
      <c r="L318" s="29"/>
      <c r="M318" s="29"/>
    </row>
    <row r="319" spans="1:13" ht="18.75" x14ac:dyDescent="0.15">
      <c r="A319" s="29"/>
      <c r="B319" s="29"/>
      <c r="C319" s="29"/>
      <c r="D319" s="29"/>
      <c r="E319" s="29"/>
      <c r="F319" s="29"/>
      <c r="G319" s="29"/>
      <c r="H319" s="29"/>
      <c r="I319" s="29"/>
      <c r="J319" s="29"/>
      <c r="K319" s="29"/>
      <c r="L319" s="29"/>
      <c r="M319" s="29"/>
    </row>
    <row r="320" spans="1:13" ht="18.75" x14ac:dyDescent="0.15">
      <c r="A320" s="29"/>
      <c r="B320" s="29"/>
      <c r="C320" s="29"/>
      <c r="D320" s="29"/>
      <c r="E320" s="29"/>
      <c r="F320" s="29"/>
      <c r="G320" s="29"/>
      <c r="H320" s="29"/>
      <c r="I320" s="29"/>
      <c r="J320" s="29"/>
      <c r="K320" s="29"/>
      <c r="L320" s="29"/>
      <c r="M320" s="29"/>
    </row>
    <row r="321" spans="1:13" ht="18.75" x14ac:dyDescent="0.15">
      <c r="A321" s="29"/>
      <c r="B321" s="29"/>
      <c r="C321" s="29"/>
      <c r="D321" s="29"/>
      <c r="E321" s="29"/>
      <c r="F321" s="29"/>
      <c r="G321" s="29"/>
      <c r="H321" s="29"/>
      <c r="I321" s="29"/>
      <c r="J321" s="29"/>
      <c r="K321" s="29"/>
      <c r="L321" s="29"/>
      <c r="M321" s="29"/>
    </row>
    <row r="322" spans="1:13" ht="18.75" x14ac:dyDescent="0.15">
      <c r="A322" s="29"/>
      <c r="B322" s="29"/>
      <c r="C322" s="29"/>
      <c r="D322" s="29"/>
      <c r="E322" s="29"/>
      <c r="F322" s="29"/>
      <c r="G322" s="29"/>
      <c r="H322" s="29"/>
      <c r="I322" s="29"/>
      <c r="J322" s="29"/>
      <c r="K322" s="29"/>
      <c r="L322" s="29"/>
      <c r="M322" s="29"/>
    </row>
    <row r="323" spans="1:13" ht="18.75" x14ac:dyDescent="0.15">
      <c r="A323" s="29"/>
      <c r="B323" s="29"/>
      <c r="C323" s="29"/>
      <c r="D323" s="29"/>
      <c r="E323" s="29"/>
      <c r="F323" s="29"/>
      <c r="G323" s="29"/>
      <c r="H323" s="29"/>
      <c r="I323" s="29"/>
      <c r="J323" s="29"/>
      <c r="K323" s="29"/>
      <c r="L323" s="29"/>
      <c r="M323" s="29"/>
    </row>
    <row r="324" spans="1:13" ht="18.75" x14ac:dyDescent="0.15">
      <c r="A324" s="29"/>
      <c r="B324" s="29"/>
      <c r="C324" s="29"/>
      <c r="D324" s="29"/>
      <c r="E324" s="29"/>
      <c r="F324" s="29"/>
      <c r="G324" s="29"/>
      <c r="H324" s="29"/>
      <c r="I324" s="29"/>
      <c r="J324" s="29"/>
      <c r="K324" s="29"/>
      <c r="L324" s="29"/>
      <c r="M324" s="29"/>
    </row>
    <row r="325" spans="1:13" ht="18.75" x14ac:dyDescent="0.15">
      <c r="A325" s="29"/>
      <c r="B325" s="29"/>
      <c r="C325" s="29"/>
      <c r="D325" s="29"/>
      <c r="E325" s="29"/>
      <c r="F325" s="29"/>
      <c r="G325" s="29"/>
      <c r="H325" s="29"/>
      <c r="I325" s="29"/>
      <c r="J325" s="29"/>
      <c r="K325" s="29"/>
      <c r="L325" s="29"/>
      <c r="M325" s="29"/>
    </row>
    <row r="326" spans="1:13" ht="18.75" x14ac:dyDescent="0.15">
      <c r="A326" s="29"/>
      <c r="B326" s="29"/>
      <c r="C326" s="29"/>
      <c r="D326" s="29"/>
      <c r="E326" s="29"/>
      <c r="F326" s="29"/>
      <c r="G326" s="29"/>
      <c r="H326" s="29"/>
      <c r="I326" s="29"/>
      <c r="J326" s="29"/>
      <c r="K326" s="29"/>
      <c r="L326" s="29"/>
      <c r="M326" s="29"/>
    </row>
    <row r="327" spans="1:13" ht="18.75" x14ac:dyDescent="0.15">
      <c r="A327" s="29"/>
      <c r="B327" s="29"/>
      <c r="C327" s="29"/>
      <c r="D327" s="29"/>
      <c r="E327" s="29"/>
      <c r="F327" s="29"/>
      <c r="G327" s="29"/>
      <c r="H327" s="29"/>
      <c r="I327" s="29"/>
      <c r="J327" s="29"/>
      <c r="K327" s="29"/>
      <c r="L327" s="29"/>
      <c r="M327" s="29"/>
    </row>
    <row r="328" spans="1:13" ht="18.75" x14ac:dyDescent="0.15">
      <c r="A328" s="29"/>
      <c r="B328" s="29"/>
      <c r="C328" s="29"/>
      <c r="D328" s="29"/>
      <c r="E328" s="29"/>
      <c r="F328" s="29"/>
      <c r="G328" s="29"/>
      <c r="H328" s="29"/>
      <c r="I328" s="29"/>
      <c r="J328" s="29"/>
      <c r="K328" s="29"/>
      <c r="L328" s="29"/>
      <c r="M328" s="29"/>
    </row>
    <row r="329" spans="1:13" ht="18.75" x14ac:dyDescent="0.15">
      <c r="A329" s="29"/>
      <c r="B329" s="29"/>
      <c r="C329" s="29"/>
      <c r="D329" s="29"/>
      <c r="E329" s="29"/>
      <c r="F329" s="29"/>
      <c r="G329" s="29"/>
      <c r="H329" s="29"/>
      <c r="I329" s="29"/>
      <c r="J329" s="29"/>
      <c r="K329" s="29"/>
      <c r="L329" s="29"/>
      <c r="M329" s="29"/>
    </row>
    <row r="330" spans="1:13" ht="18.75" x14ac:dyDescent="0.15">
      <c r="A330" s="29"/>
      <c r="B330" s="29"/>
      <c r="C330" s="29"/>
      <c r="D330" s="29"/>
      <c r="E330" s="29"/>
      <c r="F330" s="29"/>
      <c r="G330" s="29"/>
      <c r="H330" s="29"/>
      <c r="I330" s="29"/>
      <c r="J330" s="29"/>
      <c r="K330" s="29"/>
      <c r="L330" s="29"/>
      <c r="M330" s="29"/>
    </row>
    <row r="331" spans="1:13" ht="18.75" x14ac:dyDescent="0.15">
      <c r="A331" s="29"/>
      <c r="B331" s="29"/>
      <c r="C331" s="29"/>
      <c r="D331" s="29"/>
      <c r="E331" s="29"/>
      <c r="F331" s="29"/>
      <c r="G331" s="29"/>
      <c r="H331" s="29"/>
      <c r="I331" s="29"/>
      <c r="J331" s="29"/>
      <c r="K331" s="29"/>
      <c r="L331" s="29"/>
      <c r="M331" s="29"/>
    </row>
    <row r="332" spans="1:13" ht="18.75" x14ac:dyDescent="0.15">
      <c r="A332" s="29"/>
      <c r="B332" s="29"/>
      <c r="C332" s="29"/>
      <c r="D332" s="29"/>
      <c r="E332" s="29"/>
      <c r="F332" s="29"/>
      <c r="G332" s="29"/>
      <c r="H332" s="29"/>
      <c r="I332" s="29"/>
      <c r="J332" s="29"/>
      <c r="K332" s="29"/>
      <c r="L332" s="29"/>
      <c r="M332" s="29"/>
    </row>
    <row r="333" spans="1:13" ht="18.75" x14ac:dyDescent="0.15">
      <c r="A333" s="29"/>
      <c r="B333" s="29"/>
      <c r="C333" s="29"/>
      <c r="D333" s="29"/>
      <c r="E333" s="29"/>
      <c r="F333" s="29"/>
      <c r="G333" s="29"/>
      <c r="H333" s="29"/>
      <c r="I333" s="29"/>
      <c r="J333" s="29"/>
      <c r="K333" s="29"/>
      <c r="L333" s="29"/>
      <c r="M333" s="29"/>
    </row>
    <row r="334" spans="1:13" ht="18.75" x14ac:dyDescent="0.15">
      <c r="A334" s="29"/>
      <c r="B334" s="29"/>
      <c r="C334" s="29"/>
      <c r="D334" s="29"/>
      <c r="E334" s="29"/>
      <c r="F334" s="29"/>
      <c r="G334" s="29"/>
      <c r="H334" s="29"/>
      <c r="I334" s="29"/>
      <c r="J334" s="29"/>
      <c r="K334" s="29"/>
      <c r="L334" s="29"/>
      <c r="M334" s="29"/>
    </row>
    <row r="335" spans="1:13" ht="18.75" x14ac:dyDescent="0.15">
      <c r="A335" s="29"/>
      <c r="B335" s="29"/>
      <c r="C335" s="29"/>
      <c r="D335" s="29"/>
      <c r="E335" s="29"/>
      <c r="F335" s="29"/>
      <c r="G335" s="29"/>
      <c r="H335" s="29"/>
      <c r="I335" s="29"/>
      <c r="J335" s="29"/>
      <c r="K335" s="29"/>
      <c r="L335" s="29"/>
      <c r="M335" s="29"/>
    </row>
    <row r="336" spans="1:13" ht="18.75" x14ac:dyDescent="0.15">
      <c r="A336" s="29"/>
      <c r="B336" s="29"/>
      <c r="C336" s="29"/>
      <c r="D336" s="29"/>
      <c r="E336" s="29"/>
      <c r="F336" s="29"/>
      <c r="G336" s="29"/>
      <c r="H336" s="29"/>
      <c r="I336" s="29"/>
      <c r="J336" s="29"/>
      <c r="K336" s="29"/>
      <c r="L336" s="29"/>
      <c r="M336" s="29"/>
    </row>
    <row r="337" spans="1:13" ht="18.75" x14ac:dyDescent="0.15">
      <c r="A337" s="29"/>
      <c r="B337" s="29"/>
      <c r="C337" s="29"/>
      <c r="D337" s="29"/>
      <c r="E337" s="29"/>
      <c r="F337" s="29"/>
      <c r="G337" s="29"/>
      <c r="H337" s="29"/>
      <c r="I337" s="29"/>
      <c r="J337" s="29"/>
      <c r="K337" s="29"/>
      <c r="L337" s="29"/>
      <c r="M337" s="29"/>
    </row>
    <row r="338" spans="1:13" ht="18.75" x14ac:dyDescent="0.15">
      <c r="A338" s="29"/>
      <c r="B338" s="29"/>
      <c r="C338" s="29"/>
      <c r="D338" s="29"/>
      <c r="E338" s="29"/>
      <c r="F338" s="29"/>
      <c r="G338" s="29"/>
      <c r="H338" s="29"/>
      <c r="I338" s="29"/>
      <c r="J338" s="29"/>
      <c r="K338" s="29"/>
      <c r="L338" s="29"/>
      <c r="M338" s="29"/>
    </row>
    <row r="339" spans="1:13" ht="18.75" x14ac:dyDescent="0.15">
      <c r="A339" s="29"/>
      <c r="B339" s="29"/>
      <c r="C339" s="29"/>
      <c r="D339" s="29"/>
      <c r="E339" s="29"/>
      <c r="F339" s="29"/>
      <c r="G339" s="29"/>
      <c r="H339" s="29"/>
      <c r="I339" s="29"/>
      <c r="J339" s="29"/>
      <c r="K339" s="29"/>
      <c r="L339" s="29"/>
      <c r="M339" s="29"/>
    </row>
    <row r="340" spans="1:13" ht="18.75" x14ac:dyDescent="0.15">
      <c r="A340" s="29"/>
      <c r="B340" s="29"/>
      <c r="C340" s="29"/>
      <c r="D340" s="29"/>
      <c r="E340" s="29"/>
      <c r="F340" s="29"/>
      <c r="G340" s="29"/>
      <c r="H340" s="29"/>
      <c r="I340" s="29"/>
      <c r="J340" s="29"/>
      <c r="K340" s="29"/>
      <c r="L340" s="29"/>
      <c r="M340" s="29"/>
    </row>
    <row r="341" spans="1:13" ht="18.75" x14ac:dyDescent="0.15">
      <c r="A341" s="29"/>
      <c r="B341" s="29"/>
      <c r="C341" s="29"/>
      <c r="D341" s="29"/>
      <c r="E341" s="29"/>
      <c r="F341" s="29"/>
      <c r="G341" s="29"/>
      <c r="H341" s="29"/>
      <c r="I341" s="29"/>
      <c r="J341" s="29"/>
      <c r="K341" s="29"/>
      <c r="L341" s="29"/>
      <c r="M341" s="29"/>
    </row>
    <row r="342" spans="1:13" ht="18.75" x14ac:dyDescent="0.15">
      <c r="A342" s="29"/>
      <c r="B342" s="29"/>
      <c r="C342" s="29"/>
      <c r="D342" s="29"/>
      <c r="E342" s="29"/>
      <c r="F342" s="29"/>
      <c r="G342" s="29"/>
      <c r="H342" s="29"/>
      <c r="I342" s="29"/>
      <c r="J342" s="29"/>
      <c r="K342" s="29"/>
      <c r="L342" s="29"/>
      <c r="M342" s="29"/>
    </row>
    <row r="343" spans="1:13" ht="18.75" x14ac:dyDescent="0.15">
      <c r="A343" s="29"/>
      <c r="B343" s="29"/>
      <c r="C343" s="29"/>
      <c r="D343" s="29"/>
      <c r="E343" s="29"/>
      <c r="F343" s="29"/>
      <c r="G343" s="29"/>
      <c r="H343" s="29"/>
      <c r="I343" s="29"/>
      <c r="J343" s="29"/>
      <c r="K343" s="29"/>
      <c r="L343" s="29"/>
      <c r="M343" s="29"/>
    </row>
    <row r="344" spans="1:13" ht="18.75" x14ac:dyDescent="0.15">
      <c r="A344" s="29"/>
      <c r="B344" s="29"/>
      <c r="C344" s="29"/>
      <c r="D344" s="29"/>
      <c r="E344" s="29"/>
      <c r="F344" s="29"/>
      <c r="G344" s="29"/>
      <c r="H344" s="29"/>
      <c r="I344" s="29"/>
      <c r="J344" s="29"/>
      <c r="K344" s="29"/>
      <c r="L344" s="29"/>
      <c r="M344" s="29"/>
    </row>
    <row r="345" spans="1:13" ht="18.75" x14ac:dyDescent="0.15">
      <c r="A345" s="29"/>
      <c r="B345" s="29"/>
      <c r="C345" s="29"/>
      <c r="D345" s="29"/>
      <c r="E345" s="29"/>
      <c r="F345" s="29"/>
      <c r="G345" s="29"/>
      <c r="H345" s="29"/>
      <c r="I345" s="29"/>
      <c r="J345" s="29"/>
      <c r="K345" s="29"/>
      <c r="L345" s="29"/>
      <c r="M345" s="29"/>
    </row>
    <row r="346" spans="1:13" ht="18.75" x14ac:dyDescent="0.15">
      <c r="A346" s="29"/>
      <c r="B346" s="29"/>
      <c r="C346" s="29"/>
      <c r="D346" s="29"/>
      <c r="E346" s="29"/>
      <c r="F346" s="29"/>
      <c r="G346" s="29"/>
      <c r="H346" s="29"/>
      <c r="I346" s="29"/>
      <c r="J346" s="29"/>
      <c r="K346" s="29"/>
      <c r="L346" s="29"/>
      <c r="M346" s="29"/>
    </row>
    <row r="347" spans="1:13" ht="18.75" x14ac:dyDescent="0.15">
      <c r="A347" s="29"/>
      <c r="B347" s="29"/>
      <c r="C347" s="29"/>
      <c r="D347" s="29"/>
      <c r="E347" s="29"/>
      <c r="F347" s="29"/>
      <c r="G347" s="29"/>
      <c r="H347" s="29"/>
      <c r="I347" s="29"/>
      <c r="J347" s="29"/>
      <c r="K347" s="29"/>
      <c r="L347" s="29"/>
      <c r="M347" s="29"/>
    </row>
    <row r="348" spans="1:13" ht="18.75" x14ac:dyDescent="0.15">
      <c r="A348" s="29"/>
      <c r="B348" s="29"/>
      <c r="C348" s="29"/>
      <c r="D348" s="29"/>
      <c r="E348" s="29"/>
      <c r="F348" s="29"/>
      <c r="G348" s="29"/>
      <c r="H348" s="29"/>
      <c r="I348" s="29"/>
      <c r="J348" s="29"/>
      <c r="K348" s="29"/>
      <c r="L348" s="29"/>
      <c r="M348" s="29"/>
    </row>
    <row r="349" spans="1:13" ht="18.75" x14ac:dyDescent="0.15">
      <c r="A349" s="29"/>
      <c r="B349" s="29"/>
      <c r="C349" s="29"/>
      <c r="D349" s="29"/>
      <c r="E349" s="29"/>
      <c r="F349" s="29"/>
      <c r="G349" s="29"/>
      <c r="H349" s="29"/>
      <c r="I349" s="29"/>
      <c r="J349" s="29"/>
      <c r="K349" s="29"/>
      <c r="L349" s="29"/>
      <c r="M349" s="29"/>
    </row>
    <row r="350" spans="1:13" ht="18.75" x14ac:dyDescent="0.15">
      <c r="A350" s="29"/>
      <c r="B350" s="29"/>
      <c r="C350" s="29"/>
      <c r="D350" s="29"/>
      <c r="E350" s="29"/>
      <c r="F350" s="29"/>
      <c r="G350" s="29"/>
      <c r="H350" s="29"/>
      <c r="I350" s="29"/>
      <c r="J350" s="29"/>
      <c r="K350" s="29"/>
      <c r="L350" s="29"/>
      <c r="M350" s="29"/>
    </row>
    <row r="351" spans="1:13" ht="18.75" x14ac:dyDescent="0.15">
      <c r="A351" s="29"/>
      <c r="B351" s="29"/>
      <c r="C351" s="29"/>
      <c r="D351" s="29"/>
      <c r="E351" s="29"/>
      <c r="F351" s="29"/>
      <c r="G351" s="29"/>
      <c r="H351" s="29"/>
      <c r="I351" s="29"/>
      <c r="J351" s="29"/>
      <c r="K351" s="29"/>
      <c r="L351" s="29"/>
      <c r="M351" s="29"/>
    </row>
    <row r="352" spans="1:13" ht="18.75" x14ac:dyDescent="0.15">
      <c r="A352" s="29"/>
      <c r="B352" s="29"/>
      <c r="C352" s="29"/>
      <c r="D352" s="29"/>
      <c r="E352" s="29"/>
      <c r="F352" s="29"/>
      <c r="G352" s="29"/>
      <c r="H352" s="29"/>
      <c r="I352" s="29"/>
      <c r="J352" s="29"/>
      <c r="K352" s="29"/>
      <c r="L352" s="29"/>
      <c r="M352" s="29"/>
    </row>
    <row r="353" spans="1:13" ht="18.75" x14ac:dyDescent="0.15">
      <c r="A353" s="29"/>
      <c r="B353" s="29"/>
      <c r="C353" s="29"/>
      <c r="D353" s="29"/>
      <c r="E353" s="29"/>
      <c r="F353" s="29"/>
      <c r="G353" s="29"/>
      <c r="H353" s="29"/>
      <c r="I353" s="29"/>
      <c r="J353" s="29"/>
      <c r="K353" s="29"/>
      <c r="L353" s="29"/>
      <c r="M353" s="29"/>
    </row>
    <row r="354" spans="1:13" ht="18.75" x14ac:dyDescent="0.15">
      <c r="A354" s="29"/>
      <c r="B354" s="29"/>
      <c r="C354" s="29"/>
      <c r="D354" s="29"/>
      <c r="E354" s="29"/>
      <c r="F354" s="29"/>
      <c r="G354" s="29"/>
      <c r="H354" s="29"/>
      <c r="I354" s="29"/>
      <c r="J354" s="29"/>
      <c r="K354" s="29"/>
      <c r="L354" s="29"/>
      <c r="M354" s="29"/>
    </row>
    <row r="355" spans="1:13" ht="18.75" x14ac:dyDescent="0.15">
      <c r="A355" s="29"/>
      <c r="B355" s="29"/>
      <c r="C355" s="29"/>
      <c r="D355" s="29"/>
      <c r="E355" s="29"/>
      <c r="F355" s="29"/>
      <c r="G355" s="29"/>
      <c r="H355" s="29"/>
      <c r="I355" s="29"/>
      <c r="J355" s="29"/>
      <c r="K355" s="29"/>
      <c r="L355" s="29"/>
      <c r="M355" s="29"/>
    </row>
    <row r="356" spans="1:13" ht="18.75" x14ac:dyDescent="0.15">
      <c r="A356" s="29"/>
      <c r="B356" s="29"/>
      <c r="C356" s="29"/>
      <c r="D356" s="29"/>
      <c r="E356" s="29"/>
      <c r="F356" s="29"/>
      <c r="G356" s="29"/>
      <c r="H356" s="29"/>
      <c r="I356" s="29"/>
      <c r="J356" s="29"/>
      <c r="K356" s="29"/>
      <c r="L356" s="29"/>
      <c r="M356" s="29"/>
    </row>
    <row r="357" spans="1:13" ht="18.75" x14ac:dyDescent="0.15">
      <c r="A357" s="29"/>
      <c r="B357" s="29"/>
      <c r="C357" s="29"/>
      <c r="D357" s="29"/>
      <c r="E357" s="29"/>
      <c r="F357" s="29"/>
      <c r="G357" s="29"/>
      <c r="H357" s="29"/>
      <c r="I357" s="29"/>
      <c r="J357" s="29"/>
      <c r="K357" s="29"/>
      <c r="L357" s="29"/>
      <c r="M357" s="29"/>
    </row>
    <row r="358" spans="1:13" ht="18.75" x14ac:dyDescent="0.15">
      <c r="A358" s="29"/>
      <c r="B358" s="29"/>
      <c r="C358" s="29"/>
      <c r="D358" s="29"/>
      <c r="E358" s="29"/>
      <c r="F358" s="29"/>
      <c r="G358" s="29"/>
      <c r="H358" s="29"/>
      <c r="I358" s="29"/>
      <c r="J358" s="29"/>
      <c r="K358" s="29"/>
      <c r="L358" s="29"/>
      <c r="M358" s="29"/>
    </row>
    <row r="359" spans="1:13" ht="18.75" x14ac:dyDescent="0.15">
      <c r="A359" s="29"/>
      <c r="B359" s="29"/>
      <c r="C359" s="29"/>
      <c r="D359" s="29"/>
      <c r="E359" s="29"/>
      <c r="F359" s="29"/>
      <c r="G359" s="29"/>
      <c r="H359" s="29"/>
      <c r="I359" s="29"/>
      <c r="J359" s="29"/>
      <c r="K359" s="29"/>
      <c r="L359" s="29"/>
      <c r="M359" s="29"/>
    </row>
    <row r="360" spans="1:13" ht="18.75" x14ac:dyDescent="0.15">
      <c r="A360" s="29"/>
      <c r="B360" s="29"/>
      <c r="C360" s="29"/>
      <c r="D360" s="29"/>
      <c r="E360" s="29"/>
      <c r="F360" s="29"/>
      <c r="G360" s="29"/>
      <c r="H360" s="29"/>
      <c r="I360" s="29"/>
      <c r="J360" s="29"/>
      <c r="K360" s="29"/>
      <c r="L360" s="29"/>
      <c r="M360" s="29"/>
    </row>
    <row r="361" spans="1:13" ht="18.75" x14ac:dyDescent="0.15">
      <c r="A361" s="29"/>
      <c r="B361" s="29"/>
      <c r="C361" s="29"/>
      <c r="D361" s="29"/>
      <c r="E361" s="29"/>
      <c r="F361" s="29"/>
      <c r="G361" s="29"/>
      <c r="H361" s="29"/>
      <c r="I361" s="29"/>
      <c r="J361" s="29"/>
      <c r="K361" s="29"/>
      <c r="L361" s="29"/>
      <c r="M361" s="29"/>
    </row>
    <row r="362" spans="1:13" ht="18.75" x14ac:dyDescent="0.15">
      <c r="A362" s="29"/>
      <c r="B362" s="29"/>
      <c r="C362" s="29"/>
      <c r="D362" s="29"/>
      <c r="E362" s="29"/>
      <c r="F362" s="29"/>
      <c r="G362" s="29"/>
      <c r="H362" s="29"/>
      <c r="I362" s="29"/>
      <c r="J362" s="29"/>
      <c r="K362" s="29"/>
      <c r="L362" s="29"/>
      <c r="M362" s="29"/>
    </row>
    <row r="363" spans="1:13" ht="18.75" x14ac:dyDescent="0.15">
      <c r="A363" s="29"/>
      <c r="B363" s="29"/>
      <c r="C363" s="29"/>
      <c r="D363" s="29"/>
      <c r="E363" s="29"/>
      <c r="F363" s="29"/>
      <c r="G363" s="29"/>
      <c r="H363" s="29"/>
      <c r="I363" s="29"/>
      <c r="J363" s="29"/>
      <c r="K363" s="29"/>
      <c r="L363" s="29"/>
      <c r="M363" s="29"/>
    </row>
    <row r="364" spans="1:13" ht="18.75" x14ac:dyDescent="0.15">
      <c r="A364" s="29"/>
      <c r="B364" s="29"/>
      <c r="C364" s="29"/>
      <c r="D364" s="29"/>
      <c r="E364" s="29"/>
      <c r="F364" s="29"/>
      <c r="G364" s="29"/>
      <c r="H364" s="29"/>
      <c r="I364" s="29"/>
      <c r="J364" s="29"/>
      <c r="K364" s="29"/>
      <c r="L364" s="29"/>
      <c r="M364" s="29"/>
    </row>
    <row r="365" spans="1:13" ht="18.75" x14ac:dyDescent="0.15">
      <c r="A365" s="29"/>
      <c r="B365" s="29"/>
      <c r="C365" s="29"/>
      <c r="D365" s="29"/>
      <c r="E365" s="29"/>
      <c r="F365" s="29"/>
      <c r="G365" s="29"/>
      <c r="H365" s="29"/>
      <c r="I365" s="29"/>
      <c r="J365" s="29"/>
      <c r="K365" s="29"/>
      <c r="L365" s="29"/>
      <c r="M365" s="29"/>
    </row>
    <row r="366" spans="1:13" ht="18.75" x14ac:dyDescent="0.15">
      <c r="A366" s="29"/>
      <c r="B366" s="29"/>
      <c r="C366" s="29"/>
      <c r="D366" s="29"/>
      <c r="E366" s="29"/>
      <c r="F366" s="29"/>
      <c r="G366" s="29"/>
      <c r="H366" s="29"/>
      <c r="I366" s="29"/>
      <c r="J366" s="29"/>
      <c r="K366" s="29"/>
      <c r="L366" s="29"/>
      <c r="M366" s="29"/>
    </row>
    <row r="367" spans="1:13" ht="18.75" x14ac:dyDescent="0.15">
      <c r="A367" s="29"/>
      <c r="B367" s="29"/>
      <c r="C367" s="29"/>
      <c r="D367" s="29"/>
      <c r="E367" s="29"/>
      <c r="F367" s="29"/>
      <c r="G367" s="29"/>
      <c r="H367" s="29"/>
      <c r="I367" s="29"/>
      <c r="J367" s="29"/>
      <c r="K367" s="29"/>
      <c r="L367" s="29"/>
      <c r="M367" s="29"/>
    </row>
    <row r="368" spans="1:13" ht="18.75" x14ac:dyDescent="0.15">
      <c r="A368" s="29"/>
      <c r="B368" s="29"/>
      <c r="C368" s="29"/>
      <c r="D368" s="29"/>
      <c r="E368" s="29"/>
      <c r="F368" s="29"/>
      <c r="G368" s="29"/>
      <c r="H368" s="29"/>
      <c r="I368" s="29"/>
      <c r="J368" s="29"/>
      <c r="K368" s="29"/>
      <c r="L368" s="29"/>
      <c r="M368" s="29"/>
    </row>
    <row r="369" spans="1:13" ht="18.75" x14ac:dyDescent="0.15">
      <c r="A369" s="29"/>
      <c r="B369" s="29"/>
      <c r="C369" s="29"/>
      <c r="D369" s="29"/>
      <c r="E369" s="29"/>
      <c r="F369" s="29"/>
      <c r="G369" s="29"/>
      <c r="H369" s="29"/>
      <c r="I369" s="29"/>
      <c r="J369" s="29"/>
      <c r="K369" s="29"/>
      <c r="L369" s="29"/>
      <c r="M369" s="29"/>
    </row>
    <row r="370" spans="1:13" ht="18.75" x14ac:dyDescent="0.15">
      <c r="A370" s="29"/>
      <c r="B370" s="29"/>
      <c r="C370" s="29"/>
      <c r="D370" s="29"/>
      <c r="E370" s="29"/>
      <c r="F370" s="29"/>
      <c r="G370" s="29"/>
      <c r="H370" s="29"/>
      <c r="I370" s="29"/>
      <c r="J370" s="29"/>
      <c r="K370" s="29"/>
      <c r="L370" s="29"/>
      <c r="M370" s="29"/>
    </row>
    <row r="371" spans="1:13" ht="18.75" x14ac:dyDescent="0.15">
      <c r="A371" s="29"/>
      <c r="B371" s="29"/>
      <c r="C371" s="29"/>
      <c r="D371" s="29"/>
      <c r="E371" s="29"/>
      <c r="F371" s="29"/>
      <c r="G371" s="29"/>
      <c r="H371" s="29"/>
      <c r="I371" s="29"/>
      <c r="J371" s="29"/>
      <c r="K371" s="29"/>
      <c r="L371" s="29"/>
      <c r="M371" s="29"/>
    </row>
    <row r="372" spans="1:13" ht="18.75" x14ac:dyDescent="0.15">
      <c r="A372" s="29"/>
      <c r="B372" s="29"/>
      <c r="C372" s="29"/>
      <c r="D372" s="29"/>
      <c r="E372" s="29"/>
      <c r="F372" s="29"/>
      <c r="G372" s="29"/>
      <c r="H372" s="29"/>
      <c r="I372" s="29"/>
      <c r="J372" s="29"/>
      <c r="K372" s="29"/>
      <c r="L372" s="29"/>
      <c r="M372" s="29"/>
    </row>
    <row r="373" spans="1:13" ht="18.75" x14ac:dyDescent="0.15">
      <c r="A373" s="29"/>
      <c r="B373" s="29"/>
      <c r="C373" s="29"/>
      <c r="D373" s="29"/>
      <c r="E373" s="29"/>
      <c r="F373" s="29"/>
      <c r="G373" s="29"/>
      <c r="H373" s="29"/>
      <c r="I373" s="29"/>
      <c r="J373" s="29"/>
      <c r="K373" s="29"/>
      <c r="L373" s="29"/>
      <c r="M373" s="29"/>
    </row>
    <row r="374" spans="1:13" ht="18.75" x14ac:dyDescent="0.15">
      <c r="A374" s="29"/>
      <c r="B374" s="29"/>
      <c r="C374" s="29"/>
      <c r="D374" s="29"/>
      <c r="E374" s="29"/>
      <c r="F374" s="29"/>
      <c r="G374" s="29"/>
      <c r="H374" s="29"/>
      <c r="I374" s="29"/>
      <c r="J374" s="29"/>
      <c r="K374" s="29"/>
      <c r="L374" s="29"/>
      <c r="M374" s="29"/>
    </row>
    <row r="375" spans="1:13" ht="18.75" x14ac:dyDescent="0.15">
      <c r="A375" s="29"/>
      <c r="B375" s="29"/>
      <c r="C375" s="29"/>
      <c r="D375" s="29"/>
      <c r="E375" s="29"/>
      <c r="F375" s="29"/>
      <c r="G375" s="29"/>
      <c r="H375" s="29"/>
      <c r="I375" s="29"/>
      <c r="J375" s="29"/>
      <c r="K375" s="29"/>
      <c r="L375" s="29"/>
      <c r="M375" s="29"/>
    </row>
    <row r="376" spans="1:13" ht="18.75" x14ac:dyDescent="0.15">
      <c r="A376" s="29"/>
      <c r="B376" s="29"/>
      <c r="C376" s="29"/>
      <c r="D376" s="29"/>
      <c r="E376" s="29"/>
      <c r="F376" s="29"/>
      <c r="G376" s="29"/>
      <c r="H376" s="29"/>
      <c r="I376" s="29"/>
      <c r="J376" s="29"/>
      <c r="K376" s="29"/>
      <c r="L376" s="29"/>
      <c r="M376" s="29"/>
    </row>
    <row r="377" spans="1:13" ht="18.75" x14ac:dyDescent="0.15">
      <c r="A377" s="29"/>
      <c r="B377" s="29"/>
      <c r="C377" s="29"/>
      <c r="D377" s="29"/>
      <c r="E377" s="29"/>
      <c r="F377" s="29"/>
      <c r="G377" s="29"/>
      <c r="H377" s="29"/>
      <c r="I377" s="29"/>
      <c r="J377" s="29"/>
      <c r="K377" s="29"/>
      <c r="L377" s="29"/>
      <c r="M377" s="29"/>
    </row>
  </sheetData>
  <mergeCells count="59">
    <mergeCell ref="D75:G75"/>
    <mergeCell ref="H75:I75"/>
    <mergeCell ref="A76:A79"/>
    <mergeCell ref="D76:G76"/>
    <mergeCell ref="H76:I76"/>
    <mergeCell ref="D77:G77"/>
    <mergeCell ref="H77:I77"/>
    <mergeCell ref="D78:G78"/>
    <mergeCell ref="H78:I78"/>
    <mergeCell ref="D79:G79"/>
    <mergeCell ref="H79:I79"/>
    <mergeCell ref="D68:K68"/>
    <mergeCell ref="A69:A72"/>
    <mergeCell ref="D69:G69"/>
    <mergeCell ref="H69:I69"/>
    <mergeCell ref="M69:M79"/>
    <mergeCell ref="D70:G70"/>
    <mergeCell ref="H70:I70"/>
    <mergeCell ref="D71:G71"/>
    <mergeCell ref="H71:I71"/>
    <mergeCell ref="D72:G72"/>
    <mergeCell ref="H72:I72"/>
    <mergeCell ref="A73:A75"/>
    <mergeCell ref="D73:G73"/>
    <mergeCell ref="H73:I73"/>
    <mergeCell ref="D74:G74"/>
    <mergeCell ref="H74:I74"/>
    <mergeCell ref="H18:H21"/>
    <mergeCell ref="H22:H25"/>
    <mergeCell ref="H26:H29"/>
    <mergeCell ref="G12:J12"/>
    <mergeCell ref="D18:F65"/>
    <mergeCell ref="H30:H33"/>
    <mergeCell ref="G18:G33"/>
    <mergeCell ref="H34:H37"/>
    <mergeCell ref="H38:H41"/>
    <mergeCell ref="H42:H45"/>
    <mergeCell ref="H46:H49"/>
    <mergeCell ref="H50:H53"/>
    <mergeCell ref="H54:H57"/>
    <mergeCell ref="H58:H61"/>
    <mergeCell ref="H62:H65"/>
    <mergeCell ref="G34:G49"/>
    <mergeCell ref="G50:G65"/>
    <mergeCell ref="M4:M65"/>
    <mergeCell ref="G11:H11"/>
    <mergeCell ref="A2:B2"/>
    <mergeCell ref="D2:K3"/>
    <mergeCell ref="M2:M3"/>
    <mergeCell ref="L2:L3"/>
    <mergeCell ref="D16:F16"/>
    <mergeCell ref="D17:F17"/>
    <mergeCell ref="G4:J4"/>
    <mergeCell ref="D4:F15"/>
    <mergeCell ref="G15:H15"/>
    <mergeCell ref="G16:J16"/>
    <mergeCell ref="G17:J17"/>
    <mergeCell ref="G7:H7"/>
    <mergeCell ref="G8:J8"/>
  </mergeCells>
  <phoneticPr fontId="3"/>
  <pageMargins left="0.70866141732283472" right="0.62992125984251968" top="0.6692913385826772" bottom="0.55118110236220474" header="0.11811023622047245" footer="0.31496062992125984"/>
  <pageSetup paperSize="9" scale="2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Ａ2訪問型(介護予防訪問介護相当）</vt:lpstr>
      <vt:lpstr>Ａ３訪問型(健康づくりヘルパー)</vt:lpstr>
      <vt:lpstr>5通所型(緩和)</vt:lpstr>
      <vt:lpstr>Ａ３訪問型【給付制限】70%</vt:lpstr>
      <vt:lpstr>Ａ３訪問型【給付制限】60%</vt:lpstr>
      <vt:lpstr>Ａ6通所型(介護予防通所介護相当)</vt:lpstr>
      <vt:lpstr>Ａ７通所型【給付制限】70%</vt:lpstr>
      <vt:lpstr>Ａ７通所型【給付制限】 60%</vt:lpstr>
      <vt:lpstr>AF介護予防ケアマネジメント</vt:lpstr>
      <vt:lpstr>'5通所型(緩和)'!Print_Area</vt:lpstr>
      <vt:lpstr>'Ａ３訪問型(健康づくりヘルパー)'!Print_Area</vt:lpstr>
      <vt:lpstr>'Ａ３訪問型【給付制限】60%'!Print_Area</vt:lpstr>
      <vt:lpstr>'Ａ３訪問型【給付制限】70%'!Print_Area</vt:lpstr>
      <vt:lpstr>'Ａ6通所型(介護予防通所介護相当)'!Print_Area</vt:lpstr>
      <vt:lpstr>'Ａ７通所型【給付制限】 60%'!Print_Area</vt:lpstr>
      <vt:lpstr>'Ａ７通所型【給付制限】70%'!Print_Area</vt:lpstr>
      <vt:lpstr>AF介護予防ケアマネジメント!Print_Area</vt:lpstr>
    </vt:vector>
  </TitlesOfParts>
  <Company>上越市役所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 setup</dc:creator>
  <cp:lastModifiedBy>ふじの　だいすけ</cp:lastModifiedBy>
  <cp:lastPrinted>2026-06-09T08:47:33Z</cp:lastPrinted>
  <dcterms:created xsi:type="dcterms:W3CDTF">2015-04-21T10:31:57Z</dcterms:created>
  <dcterms:modified xsi:type="dcterms:W3CDTF">2026-06-09T08:48:39Z</dcterms:modified>
</cp:coreProperties>
</file>