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-fs23\Public\高齢者支援課\非公開\03 高齢者政策担当\02 介護予防・日常生活支援総合事業\ケアマネジメント実施者\R8.6ケアプラン提出の運用変更\"/>
    </mc:Choice>
  </mc:AlternateContent>
  <xr:revisionPtr revIDLastSave="0" documentId="13_ncr:1_{E28F6E53-B0E3-4696-97B0-0B8643E1BC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通所型サービス診断票" sheetId="8" r:id="rId1"/>
  </sheets>
  <definedNames>
    <definedName name="_xlnm.Print_Area" localSheetId="0">通所型サービス診断票!$A$1:$Z$132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" i="8" l="1"/>
  <c r="B48" i="8" l="1"/>
  <c r="B42" i="8"/>
  <c r="B39" i="8"/>
  <c r="B31" i="8"/>
  <c r="B18" i="8"/>
  <c r="P28" i="8" l="1"/>
  <c r="Q29" i="8" s="1"/>
  <c r="B27" i="8" l="1"/>
  <c r="C8" i="8"/>
  <c r="Z16" i="8"/>
  <c r="Z12" i="8"/>
  <c r="Z8" i="8" l="1"/>
  <c r="A48" i="8" l="1"/>
  <c r="W16" i="8" s="1"/>
  <c r="A32" i="8"/>
  <c r="A38" i="8"/>
  <c r="A42" i="8" l="1"/>
  <c r="W18" i="8" s="1"/>
  <c r="Z18" i="8" s="1"/>
  <c r="A28" i="8"/>
  <c r="A18" i="8"/>
  <c r="B8" i="8" l="1"/>
  <c r="W6" i="8" s="1"/>
  <c r="W10" i="8"/>
  <c r="W14" i="8"/>
  <c r="Z14" i="8" s="1"/>
  <c r="W12" i="8" l="1"/>
  <c r="Z10" i="8" s="1"/>
  <c r="W8" i="8"/>
  <c r="Z6" i="8" s="1"/>
  <c r="T51" i="8" l="1"/>
  <c r="T49" i="8"/>
  <c r="T47" i="8"/>
  <c r="T23" i="8"/>
  <c r="T45" i="8"/>
  <c r="T41" i="8"/>
  <c r="T31" i="8"/>
  <c r="T35" i="8"/>
  <c r="T27" i="8"/>
  <c r="T29" i="8"/>
  <c r="T25" i="8"/>
  <c r="T39" i="8"/>
  <c r="T33" i="8"/>
  <c r="T37" i="8"/>
  <c r="T43" i="8"/>
</calcChain>
</file>

<file path=xl/sharedStrings.xml><?xml version="1.0" encoding="utf-8"?>
<sst xmlns="http://schemas.openxmlformats.org/spreadsheetml/2006/main" count="194" uniqueCount="131">
  <si>
    <t>回　　答</t>
    <rPh sb="0" eb="1">
      <t>カイ</t>
    </rPh>
    <rPh sb="3" eb="4">
      <t>コタエ</t>
    </rPh>
    <phoneticPr fontId="1"/>
  </si>
  <si>
    <t>バスや電車で１人で外出していますか</t>
    <rPh sb="3" eb="5">
      <t>デンシャ</t>
    </rPh>
    <rPh sb="6" eb="8">
      <t>ヒトリ</t>
    </rPh>
    <rPh sb="9" eb="11">
      <t>ガイシュツ</t>
    </rPh>
    <phoneticPr fontId="1"/>
  </si>
  <si>
    <t>日用品の買物をしていますか</t>
    <rPh sb="0" eb="3">
      <t>ニチヨウヒン</t>
    </rPh>
    <rPh sb="4" eb="6">
      <t>カイモノ</t>
    </rPh>
    <phoneticPr fontId="1"/>
  </si>
  <si>
    <t>預貯金の出し入れをしていますか</t>
    <rPh sb="0" eb="3">
      <t>ヨチョキン</t>
    </rPh>
    <rPh sb="4" eb="5">
      <t>ダ</t>
    </rPh>
    <rPh sb="6" eb="7">
      <t>イ</t>
    </rPh>
    <phoneticPr fontId="1"/>
  </si>
  <si>
    <t>家族や友人の相談にのっていますか</t>
    <rPh sb="0" eb="2">
      <t>カゾク</t>
    </rPh>
    <rPh sb="3" eb="5">
      <t>ユウジン</t>
    </rPh>
    <rPh sb="6" eb="8">
      <t>ソウダン</t>
    </rPh>
    <phoneticPr fontId="1"/>
  </si>
  <si>
    <t>階段を手すりや壁をつたわらずに昇っていますか</t>
    <rPh sb="0" eb="2">
      <t>カイダン</t>
    </rPh>
    <rPh sb="3" eb="4">
      <t>テ</t>
    </rPh>
    <rPh sb="7" eb="8">
      <t>カベ</t>
    </rPh>
    <rPh sb="15" eb="16">
      <t>ノボ</t>
    </rPh>
    <phoneticPr fontId="1"/>
  </si>
  <si>
    <t>１５分位続けて歩いていますか</t>
    <rPh sb="2" eb="3">
      <t>ブン</t>
    </rPh>
    <rPh sb="3" eb="4">
      <t>クライ</t>
    </rPh>
    <rPh sb="4" eb="5">
      <t>ツヅ</t>
    </rPh>
    <rPh sb="7" eb="8">
      <t>アル</t>
    </rPh>
    <phoneticPr fontId="1"/>
  </si>
  <si>
    <t>この１年間に転んだことがありますか</t>
    <rPh sb="3" eb="4">
      <t>ネン</t>
    </rPh>
    <rPh sb="4" eb="5">
      <t>マ</t>
    </rPh>
    <rPh sb="6" eb="7">
      <t>コロ</t>
    </rPh>
    <phoneticPr fontId="1"/>
  </si>
  <si>
    <t>転倒に対する不安は大きいですか</t>
    <rPh sb="0" eb="2">
      <t>テントウ</t>
    </rPh>
    <rPh sb="3" eb="4">
      <t>タイ</t>
    </rPh>
    <rPh sb="6" eb="8">
      <t>フアン</t>
    </rPh>
    <rPh sb="9" eb="10">
      <t>オオ</t>
    </rPh>
    <phoneticPr fontId="1"/>
  </si>
  <si>
    <t>半年前に比べて固いものが食べにくくなりましたか</t>
    <rPh sb="0" eb="2">
      <t>ハントシ</t>
    </rPh>
    <rPh sb="2" eb="3">
      <t>マエ</t>
    </rPh>
    <rPh sb="4" eb="5">
      <t>クラ</t>
    </rPh>
    <rPh sb="7" eb="8">
      <t>カタ</t>
    </rPh>
    <rPh sb="12" eb="13">
      <t>タ</t>
    </rPh>
    <phoneticPr fontId="1"/>
  </si>
  <si>
    <t>お茶や汁物等でむせることがありますか</t>
    <rPh sb="1" eb="2">
      <t>チャ</t>
    </rPh>
    <rPh sb="3" eb="5">
      <t>シルモノ</t>
    </rPh>
    <rPh sb="5" eb="6">
      <t>トウ</t>
    </rPh>
    <phoneticPr fontId="1"/>
  </si>
  <si>
    <t>口の渇きが気になりますか</t>
    <rPh sb="0" eb="1">
      <t>クチ</t>
    </rPh>
    <rPh sb="2" eb="3">
      <t>カワ</t>
    </rPh>
    <rPh sb="5" eb="6">
      <t>キ</t>
    </rPh>
    <phoneticPr fontId="1"/>
  </si>
  <si>
    <t>週に１回以上は外出していますか</t>
    <rPh sb="0" eb="1">
      <t>シュウ</t>
    </rPh>
    <rPh sb="3" eb="4">
      <t>カイ</t>
    </rPh>
    <rPh sb="4" eb="6">
      <t>イジョウ</t>
    </rPh>
    <rPh sb="7" eb="9">
      <t>ガイシュツ</t>
    </rPh>
    <phoneticPr fontId="1"/>
  </si>
  <si>
    <t>昨年と比べて外出の回数が減っていますか</t>
    <rPh sb="0" eb="2">
      <t>サクネン</t>
    </rPh>
    <rPh sb="3" eb="4">
      <t>クラ</t>
    </rPh>
    <rPh sb="6" eb="8">
      <t>ガイシュツ</t>
    </rPh>
    <rPh sb="9" eb="11">
      <t>カイスウ</t>
    </rPh>
    <rPh sb="12" eb="13">
      <t>ヘ</t>
    </rPh>
    <phoneticPr fontId="1"/>
  </si>
  <si>
    <t>周りの人から｢いつも同じ事を聞く｣などの物忘れがあると言われますか</t>
    <rPh sb="0" eb="1">
      <t>マワ</t>
    </rPh>
    <rPh sb="3" eb="4">
      <t>ヒト</t>
    </rPh>
    <rPh sb="10" eb="11">
      <t>オナ</t>
    </rPh>
    <rPh sb="12" eb="13">
      <t>コト</t>
    </rPh>
    <rPh sb="14" eb="15">
      <t>キ</t>
    </rPh>
    <rPh sb="20" eb="22">
      <t>モノワス</t>
    </rPh>
    <rPh sb="27" eb="28">
      <t>イ</t>
    </rPh>
    <phoneticPr fontId="1"/>
  </si>
  <si>
    <t>自分で電話番号を調べて、電話をかけることをしていますか</t>
    <rPh sb="0" eb="2">
      <t>ジブン</t>
    </rPh>
    <rPh sb="3" eb="5">
      <t>デンワ</t>
    </rPh>
    <rPh sb="5" eb="7">
      <t>バンゴウ</t>
    </rPh>
    <rPh sb="8" eb="9">
      <t>シラ</t>
    </rPh>
    <rPh sb="12" eb="14">
      <t>デンワ</t>
    </rPh>
    <phoneticPr fontId="1"/>
  </si>
  <si>
    <t>今日は何月何日かわからない時がありますか</t>
    <rPh sb="0" eb="2">
      <t>キョウ</t>
    </rPh>
    <rPh sb="3" eb="5">
      <t>ナンガツ</t>
    </rPh>
    <rPh sb="5" eb="7">
      <t>ナンニチ</t>
    </rPh>
    <rPh sb="13" eb="14">
      <t>トキ</t>
    </rPh>
    <phoneticPr fontId="1"/>
  </si>
  <si>
    <t>質　　　問　　　事　　　項</t>
    <rPh sb="0" eb="1">
      <t>シツ</t>
    </rPh>
    <rPh sb="4" eb="5">
      <t>トイ</t>
    </rPh>
    <rPh sb="8" eb="9">
      <t>コト</t>
    </rPh>
    <rPh sb="12" eb="13">
      <t>コウ</t>
    </rPh>
    <phoneticPr fontId="1"/>
  </si>
  <si>
    <t>友人の家を訪ねていますか</t>
    <phoneticPr fontId="1"/>
  </si>
  <si>
    <t>椅子に座った状態から何もつかまらずに立ち上がっていますか</t>
    <rPh sb="0" eb="2">
      <t>イス</t>
    </rPh>
    <rPh sb="3" eb="4">
      <t>スワ</t>
    </rPh>
    <rPh sb="6" eb="8">
      <t>ジョウタイ</t>
    </rPh>
    <rPh sb="10" eb="11">
      <t>ナニ</t>
    </rPh>
    <rPh sb="18" eb="19">
      <t>タ</t>
    </rPh>
    <rPh sb="20" eb="21">
      <t>ア</t>
    </rPh>
    <phoneticPr fontId="1"/>
  </si>
  <si>
    <t>６か月間で２～３㎏以上の体重減少がありましたか</t>
    <rPh sb="2" eb="3">
      <t>ツキ</t>
    </rPh>
    <rPh sb="3" eb="4">
      <t>マ</t>
    </rPh>
    <rPh sb="9" eb="11">
      <t>イジョウ</t>
    </rPh>
    <rPh sb="12" eb="14">
      <t>タイジュウ</t>
    </rPh>
    <rPh sb="14" eb="16">
      <t>ゲンショウ</t>
    </rPh>
    <phoneticPr fontId="1"/>
  </si>
  <si>
    <t>運動</t>
    <rPh sb="0" eb="2">
      <t>ウンドウ</t>
    </rPh>
    <phoneticPr fontId="1"/>
  </si>
  <si>
    <t>口腔</t>
    <rPh sb="0" eb="2">
      <t>コウクウ</t>
    </rPh>
    <phoneticPr fontId="1"/>
  </si>
  <si>
    <t>認知</t>
    <rPh sb="0" eb="2">
      <t>ニンチ</t>
    </rPh>
    <phoneticPr fontId="1"/>
  </si>
  <si>
    <t>うつ</t>
    <phoneticPr fontId="1"/>
  </si>
  <si>
    <t>低栄</t>
    <rPh sb="0" eb="1">
      <t>テイ</t>
    </rPh>
    <rPh sb="1" eb="2">
      <t>エイ</t>
    </rPh>
    <phoneticPr fontId="1"/>
  </si>
  <si>
    <t>閉込　16がいいえ</t>
    <rPh sb="0" eb="1">
      <t>ト</t>
    </rPh>
    <rPh sb="1" eb="2">
      <t>コ</t>
    </rPh>
    <phoneticPr fontId="1"/>
  </si>
  <si>
    <t>生活
機能</t>
    <rPh sb="0" eb="2">
      <t>セイカツ</t>
    </rPh>
    <rPh sb="3" eb="5">
      <t>キノウ</t>
    </rPh>
    <phoneticPr fontId="1"/>
  </si>
  <si>
    <t>生活機能</t>
    <rPh sb="0" eb="4">
      <t>セイカツキノウ</t>
    </rPh>
    <phoneticPr fontId="1"/>
  </si>
  <si>
    <t>低栄養</t>
    <rPh sb="0" eb="3">
      <t>テイエイヨウ</t>
    </rPh>
    <phoneticPr fontId="1"/>
  </si>
  <si>
    <t>口腔機能</t>
    <rPh sb="0" eb="2">
      <t>コウクウ</t>
    </rPh>
    <rPh sb="2" eb="4">
      <t>キノウ</t>
    </rPh>
    <phoneticPr fontId="1"/>
  </si>
  <si>
    <t>閉じこもり</t>
    <rPh sb="0" eb="1">
      <t>ト</t>
    </rPh>
    <phoneticPr fontId="1"/>
  </si>
  <si>
    <t>認知機能</t>
    <rPh sb="0" eb="2">
      <t>ニンチ</t>
    </rPh>
    <rPh sb="2" eb="4">
      <t>キノウ</t>
    </rPh>
    <phoneticPr fontId="1"/>
  </si>
  <si>
    <t>身体状態</t>
    <rPh sb="0" eb="2">
      <t>シンタイ</t>
    </rPh>
    <rPh sb="2" eb="4">
      <t>ジョウタイ</t>
    </rPh>
    <phoneticPr fontId="1"/>
  </si>
  <si>
    <t>口腔・栄養</t>
    <rPh sb="0" eb="2">
      <t>コウクウ</t>
    </rPh>
    <rPh sb="3" eb="5">
      <t>エイヨウ</t>
    </rPh>
    <phoneticPr fontId="1"/>
  </si>
  <si>
    <t>社会参加</t>
    <rPh sb="0" eb="2">
      <t>シャカイ</t>
    </rPh>
    <rPh sb="2" eb="4">
      <t>サンカ</t>
    </rPh>
    <phoneticPr fontId="1"/>
  </si>
  <si>
    <t>運動+口腔栄養+社会参加</t>
    <rPh sb="0" eb="2">
      <t>ウンドウ</t>
    </rPh>
    <rPh sb="3" eb="5">
      <t>コウクウ</t>
    </rPh>
    <rPh sb="5" eb="7">
      <t>エイヨウ</t>
    </rPh>
    <rPh sb="8" eb="10">
      <t>シャカイ</t>
    </rPh>
    <rPh sb="10" eb="12">
      <t>サンカ</t>
    </rPh>
    <phoneticPr fontId="1"/>
  </si>
  <si>
    <t>運動+口腔・栄養+認知機能</t>
    <rPh sb="0" eb="2">
      <t>ウンドウ</t>
    </rPh>
    <rPh sb="3" eb="5">
      <t>コウクウ</t>
    </rPh>
    <rPh sb="6" eb="8">
      <t>エイヨウ</t>
    </rPh>
    <rPh sb="9" eb="11">
      <t>ニンチ</t>
    </rPh>
    <rPh sb="11" eb="13">
      <t>キノウ</t>
    </rPh>
    <phoneticPr fontId="1"/>
  </si>
  <si>
    <t>すべて</t>
    <phoneticPr fontId="1"/>
  </si>
  <si>
    <t>口腔・栄養+社会参加</t>
    <rPh sb="0" eb="2">
      <t>コウクウ</t>
    </rPh>
    <rPh sb="3" eb="5">
      <t>エイヨウ</t>
    </rPh>
    <rPh sb="6" eb="8">
      <t>シャカイ</t>
    </rPh>
    <rPh sb="8" eb="10">
      <t>サンカ</t>
    </rPh>
    <phoneticPr fontId="1"/>
  </si>
  <si>
    <t>口腔・栄養+社会参加+認知機能</t>
    <rPh sb="0" eb="2">
      <t>コウクウ</t>
    </rPh>
    <rPh sb="3" eb="5">
      <t>エイヨウ</t>
    </rPh>
    <rPh sb="6" eb="8">
      <t>シャカイ</t>
    </rPh>
    <rPh sb="8" eb="10">
      <t>サンカ</t>
    </rPh>
    <rPh sb="11" eb="13">
      <t>ニンチ</t>
    </rPh>
    <rPh sb="13" eb="15">
      <t>キノウ</t>
    </rPh>
    <phoneticPr fontId="1"/>
  </si>
  <si>
    <t>口腔・栄養+認知機能</t>
    <rPh sb="0" eb="2">
      <t>コウクウ</t>
    </rPh>
    <rPh sb="3" eb="5">
      <t>エイヨウ</t>
    </rPh>
    <rPh sb="6" eb="8">
      <t>ニンチ</t>
    </rPh>
    <rPh sb="8" eb="10">
      <t>キノウ</t>
    </rPh>
    <phoneticPr fontId="1"/>
  </si>
  <si>
    <t>社会参加+認知機能</t>
    <rPh sb="0" eb="2">
      <t>シャカイ</t>
    </rPh>
    <rPh sb="2" eb="4">
      <t>サンカ</t>
    </rPh>
    <rPh sb="5" eb="7">
      <t>ニンチ</t>
    </rPh>
    <rPh sb="7" eb="9">
      <t>キノウ</t>
    </rPh>
    <phoneticPr fontId="1"/>
  </si>
  <si>
    <t>該当なし</t>
    <rPh sb="0" eb="2">
      <t>ガイトウ</t>
    </rPh>
    <phoneticPr fontId="1"/>
  </si>
  <si>
    <t>介護申請</t>
    <rPh sb="0" eb="2">
      <t>カイゴ</t>
    </rPh>
    <rPh sb="2" eb="4">
      <t>シンセイ</t>
    </rPh>
    <phoneticPr fontId="1"/>
  </si>
  <si>
    <t>短期集中訪問指導</t>
    <rPh sb="0" eb="4">
      <t>タンキシュウチュウ</t>
    </rPh>
    <rPh sb="4" eb="6">
      <t>ホウモン</t>
    </rPh>
    <rPh sb="6" eb="8">
      <t>シドウ</t>
    </rPh>
    <phoneticPr fontId="1"/>
  </si>
  <si>
    <t>非該当</t>
    <rPh sb="0" eb="3">
      <t>ヒガイトウ</t>
    </rPh>
    <phoneticPr fontId="1"/>
  </si>
  <si>
    <t>健康づくり
デイトレーニング</t>
    <rPh sb="0" eb="2">
      <t>ケンコウ</t>
    </rPh>
    <phoneticPr fontId="1"/>
  </si>
  <si>
    <t>介護予防通所介護
相当サービス</t>
    <rPh sb="0" eb="2">
      <t>カイゴ</t>
    </rPh>
    <rPh sb="2" eb="4">
      <t>ヨボウ</t>
    </rPh>
    <rPh sb="4" eb="6">
      <t>ツウショ</t>
    </rPh>
    <rPh sb="6" eb="8">
      <t>カイゴ</t>
    </rPh>
    <rPh sb="9" eb="11">
      <t>ソウトウ</t>
    </rPh>
    <phoneticPr fontId="1"/>
  </si>
  <si>
    <t>健康づくり
デイサービス</t>
    <rPh sb="0" eb="2">
      <t>ケンコウ</t>
    </rPh>
    <phoneticPr fontId="1"/>
  </si>
  <si>
    <t>⇓</t>
    <phoneticPr fontId="1"/>
  </si>
  <si>
    <t>運動+社会参加</t>
    <rPh sb="0" eb="2">
      <t>ウンドウ</t>
    </rPh>
    <phoneticPr fontId="1"/>
  </si>
  <si>
    <t>運動+社会参加+認知機能</t>
    <phoneticPr fontId="1"/>
  </si>
  <si>
    <t>運動+口腔・栄養</t>
    <phoneticPr fontId="1"/>
  </si>
  <si>
    <t>運動+認知機能</t>
    <phoneticPr fontId="1"/>
  </si>
  <si>
    <t>健康づくり
デイトレーニング
＋短期集中訪問指導</t>
    <rPh sb="0" eb="2">
      <t>ケンコウ</t>
    </rPh>
    <rPh sb="16" eb="24">
      <t>タンキシュウチュウホウモンシドウ</t>
    </rPh>
    <phoneticPr fontId="1"/>
  </si>
  <si>
    <t>健康づくり
デイサービス
＋
短期集中訪問指導</t>
    <rPh sb="0" eb="2">
      <t>ケンコウ</t>
    </rPh>
    <rPh sb="15" eb="23">
      <t>タンキシュウチュウホウモンシドウ</t>
    </rPh>
    <phoneticPr fontId="1"/>
  </si>
  <si>
    <t>（表）</t>
    <rPh sb="1" eb="2">
      <t>オモテ</t>
    </rPh>
    <phoneticPr fontId="1"/>
  </si>
  <si>
    <t>（裏）</t>
    <rPh sb="1" eb="2">
      <t>ウラ</t>
    </rPh>
    <phoneticPr fontId="1"/>
  </si>
  <si>
    <t>通所型サービス診断票</t>
    <rPh sb="0" eb="2">
      <t>ツウショ</t>
    </rPh>
    <rPh sb="2" eb="3">
      <t>ガタ</t>
    </rPh>
    <rPh sb="7" eb="9">
      <t>シンダン</t>
    </rPh>
    <rPh sb="9" eb="10">
      <t>ヒョウ</t>
    </rPh>
    <phoneticPr fontId="1"/>
  </si>
  <si>
    <t>課長</t>
    <rPh sb="0" eb="2">
      <t>カチョウ</t>
    </rPh>
    <phoneticPr fontId="1"/>
  </si>
  <si>
    <t>政策担当主幹</t>
    <rPh sb="0" eb="2">
      <t>セイサク</t>
    </rPh>
    <rPh sb="2" eb="4">
      <t>タントウ</t>
    </rPh>
    <rPh sb="4" eb="6">
      <t>シュカン</t>
    </rPh>
    <phoneticPr fontId="1"/>
  </si>
  <si>
    <t>政策担当
統括主幹</t>
    <rPh sb="0" eb="2">
      <t>セイサク</t>
    </rPh>
    <rPh sb="2" eb="4">
      <t>タントウ</t>
    </rPh>
    <rPh sb="5" eb="7">
      <t>トウカツ</t>
    </rPh>
    <rPh sb="7" eb="9">
      <t>シュカン</t>
    </rPh>
    <phoneticPr fontId="1"/>
  </si>
  <si>
    <t>担当</t>
    <rPh sb="0" eb="2">
      <t>タントウ</t>
    </rPh>
    <phoneticPr fontId="1"/>
  </si>
  <si>
    <t>政策担当</t>
    <rPh sb="0" eb="2">
      <t>セイサク</t>
    </rPh>
    <rPh sb="2" eb="4">
      <t>タントウ</t>
    </rPh>
    <phoneticPr fontId="1"/>
  </si>
  <si>
    <t>＊「健康づくりデイトレーニング」「健康づくりデイサービス」等の診断結果が出た場合、「介護予防通所介護相当サービス」は利用できません。</t>
    <rPh sb="2" eb="4">
      <t>ケンコウ</t>
    </rPh>
    <rPh sb="17" eb="19">
      <t>ケンコウ</t>
    </rPh>
    <rPh sb="29" eb="30">
      <t>ナド</t>
    </rPh>
    <rPh sb="31" eb="33">
      <t>シンダン</t>
    </rPh>
    <rPh sb="33" eb="35">
      <t>ケッカ</t>
    </rPh>
    <rPh sb="36" eb="37">
      <t>デ</t>
    </rPh>
    <rPh sb="38" eb="40">
      <t>バアイ</t>
    </rPh>
    <rPh sb="58" eb="60">
      <t>リヨウ</t>
    </rPh>
    <phoneticPr fontId="1"/>
  </si>
  <si>
    <t>診断結果</t>
    <rPh sb="0" eb="1">
      <t>ミ</t>
    </rPh>
    <rPh sb="1" eb="2">
      <t>ダン</t>
    </rPh>
    <rPh sb="2" eb="3">
      <t>ケツ</t>
    </rPh>
    <rPh sb="3" eb="4">
      <t>ハテ</t>
    </rPh>
    <phoneticPr fontId="1"/>
  </si>
  <si>
    <t>判定</t>
    <rPh sb="0" eb="2">
      <t>ハンテイ</t>
    </rPh>
    <phoneticPr fontId="1"/>
  </si>
  <si>
    <t>サービスニーズ</t>
    <phoneticPr fontId="1"/>
  </si>
  <si>
    <t>運動</t>
    <rPh sb="0" eb="2">
      <t>ウンドウ</t>
    </rPh>
    <phoneticPr fontId="1"/>
  </si>
  <si>
    <t>口腔・栄養</t>
    <rPh sb="0" eb="2">
      <t>コウクウ</t>
    </rPh>
    <rPh sb="3" eb="5">
      <t>エイヨウ</t>
    </rPh>
    <phoneticPr fontId="1"/>
  </si>
  <si>
    <t>社会参加</t>
    <rPh sb="0" eb="2">
      <t>シャカイ</t>
    </rPh>
    <rPh sb="2" eb="4">
      <t>サンカ</t>
    </rPh>
    <phoneticPr fontId="1"/>
  </si>
  <si>
    <t>認知機能</t>
    <rPh sb="0" eb="2">
      <t>ニンチ</t>
    </rPh>
    <rPh sb="2" eb="4">
      <t>キノウ</t>
    </rPh>
    <phoneticPr fontId="1"/>
  </si>
  <si>
    <t>1/3</t>
    <phoneticPr fontId="1"/>
  </si>
  <si>
    <t>2/5</t>
    <phoneticPr fontId="1"/>
  </si>
  <si>
    <t>点</t>
    <phoneticPr fontId="1"/>
  </si>
  <si>
    <t>点</t>
    <rPh sb="0" eb="1">
      <t>テン</t>
    </rPh>
    <phoneticPr fontId="1"/>
  </si>
  <si>
    <t>はい</t>
    <phoneticPr fontId="1"/>
  </si>
  <si>
    <t>いいえ</t>
    <phoneticPr fontId="1"/>
  </si>
  <si>
    <t>該当</t>
    <rPh sb="0" eb="2">
      <t>ガイトウ</t>
    </rPh>
    <phoneticPr fontId="1"/>
  </si>
  <si>
    <t>10/20</t>
    <phoneticPr fontId="1"/>
  </si>
  <si>
    <t>3/5</t>
    <phoneticPr fontId="1"/>
  </si>
  <si>
    <t>1/2</t>
    <phoneticPr fontId="1"/>
  </si>
  <si>
    <t>2/3</t>
  </si>
  <si>
    <t>診</t>
    <rPh sb="0" eb="1">
      <t>ミ</t>
    </rPh>
    <phoneticPr fontId="1"/>
  </si>
  <si>
    <t>断</t>
    <rPh sb="0" eb="1">
      <t>コトワ</t>
    </rPh>
    <phoneticPr fontId="1"/>
  </si>
  <si>
    <t>（該当）</t>
    <rPh sb="1" eb="3">
      <t>ガイトウ</t>
    </rPh>
    <phoneticPr fontId="1"/>
  </si>
  <si>
    <t>【下記に該当する場合のみ記入してください】</t>
    <rPh sb="1" eb="3">
      <t>カキ</t>
    </rPh>
    <rPh sb="4" eb="6">
      <t>ガイトウ</t>
    </rPh>
    <rPh sb="8" eb="10">
      <t>バアイ</t>
    </rPh>
    <rPh sb="12" eb="14">
      <t>キニュウ</t>
    </rPh>
    <phoneticPr fontId="1"/>
  </si>
  <si>
    <t>・健康づくりデイトレーニング⇔健康づくりデイサービス　読み替えて利用する理由</t>
    <rPh sb="1" eb="3">
      <t>ケンコウ</t>
    </rPh>
    <rPh sb="15" eb="17">
      <t>ケンコウ</t>
    </rPh>
    <rPh sb="27" eb="28">
      <t>ヨ</t>
    </rPh>
    <rPh sb="29" eb="30">
      <t>カ</t>
    </rPh>
    <rPh sb="32" eb="34">
      <t>リヨウ</t>
    </rPh>
    <rPh sb="36" eb="38">
      <t>リユウ</t>
    </rPh>
    <phoneticPr fontId="1"/>
  </si>
  <si>
    <t>判定↓</t>
    <rPh sb="0" eb="2">
      <t>ハンテイ</t>
    </rPh>
    <phoneticPr fontId="1"/>
  </si>
  <si>
    <t>上記の内容について、事実と相違ありません。また必要な範囲で関係する者に提示することに同意します。</t>
    <rPh sb="0" eb="2">
      <t>ジョウキ</t>
    </rPh>
    <rPh sb="3" eb="5">
      <t>ナイヨウ</t>
    </rPh>
    <rPh sb="10" eb="12">
      <t>ジジツ</t>
    </rPh>
    <rPh sb="13" eb="15">
      <t>ソウイ</t>
    </rPh>
    <rPh sb="23" eb="25">
      <t>ヒツヨウ</t>
    </rPh>
    <rPh sb="26" eb="28">
      <t>ハンイ</t>
    </rPh>
    <rPh sb="29" eb="31">
      <t>カンケイ</t>
    </rPh>
    <rPh sb="33" eb="34">
      <t>モノ</t>
    </rPh>
    <rPh sb="35" eb="37">
      <t>テイジ</t>
    </rPh>
    <rPh sb="42" eb="44">
      <t>ドウイ</t>
    </rPh>
    <phoneticPr fontId="1"/>
  </si>
  <si>
    <t>(ここ２週間)毎日の生活に充実感がない</t>
    <rPh sb="4" eb="6">
      <t>シュウカン</t>
    </rPh>
    <rPh sb="7" eb="9">
      <t>マイニチ</t>
    </rPh>
    <rPh sb="10" eb="12">
      <t>セイカツ</t>
    </rPh>
    <rPh sb="13" eb="16">
      <t>ジュウジツカン</t>
    </rPh>
    <phoneticPr fontId="1"/>
  </si>
  <si>
    <t>(ここ２週間)これまで楽しんでやれていたことが楽しめなくなった</t>
    <rPh sb="4" eb="6">
      <t>シュウカン</t>
    </rPh>
    <rPh sb="11" eb="12">
      <t>タノ</t>
    </rPh>
    <rPh sb="23" eb="24">
      <t>タノ</t>
    </rPh>
    <phoneticPr fontId="1"/>
  </si>
  <si>
    <t>(ここ２週間)以前は楽にできていたことが今ではおっくうに感じられる</t>
    <rPh sb="4" eb="6">
      <t>シュウカン</t>
    </rPh>
    <rPh sb="7" eb="9">
      <t>イゼン</t>
    </rPh>
    <rPh sb="10" eb="11">
      <t>ラク</t>
    </rPh>
    <rPh sb="20" eb="21">
      <t>イマ</t>
    </rPh>
    <rPh sb="28" eb="29">
      <t>カン</t>
    </rPh>
    <phoneticPr fontId="1"/>
  </si>
  <si>
    <t>(ここ２週間)自分が役に立つ人間だと思えない</t>
    <rPh sb="4" eb="6">
      <t>シュウカン</t>
    </rPh>
    <rPh sb="7" eb="9">
      <t>ジブン</t>
    </rPh>
    <rPh sb="10" eb="11">
      <t>ヤク</t>
    </rPh>
    <rPh sb="12" eb="13">
      <t>タ</t>
    </rPh>
    <rPh sb="14" eb="16">
      <t>ニンゲン</t>
    </rPh>
    <rPh sb="18" eb="19">
      <t>オモ</t>
    </rPh>
    <phoneticPr fontId="1"/>
  </si>
  <si>
    <t>(ここ２週間)わけもなく疲れたような感じがする</t>
    <rPh sb="4" eb="6">
      <t>シュウカン</t>
    </rPh>
    <rPh sb="12" eb="13">
      <t>ツカ</t>
    </rPh>
    <rPh sb="18" eb="19">
      <t>カン</t>
    </rPh>
    <phoneticPr fontId="1"/>
  </si>
  <si>
    <t>・介護申請（区分変更）を行わない理由</t>
    <rPh sb="1" eb="3">
      <t>カイゴ</t>
    </rPh>
    <rPh sb="3" eb="5">
      <t>シンセイ</t>
    </rPh>
    <rPh sb="6" eb="8">
      <t>クブン</t>
    </rPh>
    <rPh sb="8" eb="10">
      <t>ヘンコウ</t>
    </rPh>
    <rPh sb="12" eb="13">
      <t>オコナ</t>
    </rPh>
    <rPh sb="16" eb="18">
      <t>リユウ</t>
    </rPh>
    <phoneticPr fontId="1"/>
  </si>
  <si>
    <t>聞き取り：</t>
    <phoneticPr fontId="1"/>
  </si>
  <si>
    <t>初回　・　継続</t>
    <rPh sb="0" eb="2">
      <t>ショカイ</t>
    </rPh>
    <rPh sb="5" eb="7">
      <t>ケイゾク</t>
    </rPh>
    <phoneticPr fontId="1"/>
  </si>
  <si>
    <t>　令和　　　　年　　　　月　　　　日　</t>
    <phoneticPr fontId="1"/>
  </si>
  <si>
    <t>サイン：　</t>
  </si>
  <si>
    <t>※簡略サインによるチェック可</t>
    <rPh sb="1" eb="3">
      <t>カンリャク</t>
    </rPh>
    <rPh sb="13" eb="14">
      <t>カ</t>
    </rPh>
    <phoneticPr fontId="1"/>
  </si>
  <si>
    <t>【高齢者支援課使用欄】　　※記入しないでください</t>
    <rPh sb="9" eb="10">
      <t>ラン</t>
    </rPh>
    <phoneticPr fontId="1"/>
  </si>
  <si>
    <t>氏　名</t>
    <rPh sb="0" eb="1">
      <t>シ</t>
    </rPh>
    <rPh sb="2" eb="3">
      <t>ナ</t>
    </rPh>
    <phoneticPr fontId="1"/>
  </si>
  <si>
    <t>地域支援担当（見てもらう場合のみ）</t>
    <rPh sb="0" eb="2">
      <t>チイキ</t>
    </rPh>
    <rPh sb="2" eb="4">
      <t>シエン</t>
    </rPh>
    <rPh sb="4" eb="6">
      <t>タントウ</t>
    </rPh>
    <rPh sb="7" eb="8">
      <t>ミ</t>
    </rPh>
    <rPh sb="12" eb="14">
      <t>バアイ</t>
    </rPh>
    <phoneticPr fontId="1"/>
  </si>
  <si>
    <t>BMI：体重kg÷身長ｍ÷身長ｍ(18.5未満）</t>
    <phoneticPr fontId="1"/>
  </si>
  <si>
    <t>cm</t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</si>
  <si>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</si>
  <si>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</si>
  <si>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kg</t>
    <phoneticPr fontId="1"/>
  </si>
  <si>
    <t>回答のいずれかに○をつけてください（身長と体重は入力）</t>
    <rPh sb="0" eb="2">
      <t>カイトウ</t>
    </rPh>
    <rPh sb="18" eb="20">
      <t>シンチョウ</t>
    </rPh>
    <rPh sb="21" eb="23">
      <t>タイジュウ</t>
    </rPh>
    <rPh sb="24" eb="26">
      <t>ニュウリョク</t>
    </rPh>
    <phoneticPr fontId="1"/>
  </si>
  <si>
    <t>認定区分</t>
    <rPh sb="0" eb="1">
      <t>ニン</t>
    </rPh>
    <rPh sb="1" eb="2">
      <t>サダム</t>
    </rPh>
    <rPh sb="2" eb="3">
      <t>ク</t>
    </rPh>
    <rPh sb="3" eb="4">
      <t>ブン</t>
    </rPh>
    <phoneticPr fontId="1"/>
  </si>
  <si>
    <t>要支援１</t>
    <rPh sb="0" eb="3">
      <t>ヨウシエン</t>
    </rPh>
    <phoneticPr fontId="1"/>
  </si>
  <si>
    <t>歳</t>
    <rPh sb="0" eb="1">
      <t>サイ</t>
    </rPh>
    <phoneticPr fontId="1"/>
  </si>
  <si>
    <t>診断者</t>
    <rPh sb="0" eb="2">
      <t>シンダン</t>
    </rPh>
    <rPh sb="2" eb="3">
      <t>シャ</t>
    </rPh>
    <phoneticPr fontId="1"/>
  </si>
  <si>
    <t>事業対象者</t>
    <phoneticPr fontId="1"/>
  </si>
  <si>
    <t>要支援２</t>
    <phoneticPr fontId="1"/>
  </si>
  <si>
    <t>生年月日</t>
    <rPh sb="0" eb="2">
      <t>セイネン</t>
    </rPh>
    <rPh sb="2" eb="4">
      <t>ガッピ</t>
    </rPh>
    <phoneticPr fontId="1"/>
  </si>
  <si>
    <t>実施日：</t>
    <phoneticPr fontId="1"/>
  </si>
  <si>
    <t>・短期集中訪問指導（訪問型サービスＣ）を利用しない理由</t>
    <rPh sb="10" eb="12">
      <t>ホウモン</t>
    </rPh>
    <rPh sb="12" eb="13">
      <t>ガタ</t>
    </rPh>
    <rPh sb="20" eb="22">
      <t>リヨウ</t>
    </rPh>
    <rPh sb="25" eb="27">
      <t>リユウ</t>
    </rPh>
    <phoneticPr fontId="1"/>
  </si>
  <si>
    <t>本人　・　本人以外</t>
    <phoneticPr fontId="1"/>
  </si>
  <si>
    <t>・その他連絡事項</t>
    <rPh sb="3" eb="4">
      <t>タ</t>
    </rPh>
    <rPh sb="4" eb="6">
      <t>レンラク</t>
    </rPh>
    <rPh sb="6" eb="8">
      <t>ジコウ</t>
    </rPh>
    <phoneticPr fontId="1"/>
  </si>
  <si>
    <t>【地域包括支援センター使用欄】　　</t>
    <rPh sb="1" eb="3">
      <t>チイキ</t>
    </rPh>
    <rPh sb="3" eb="5">
      <t>ホウカツ</t>
    </rPh>
    <rPh sb="5" eb="7">
      <t>シエン</t>
    </rPh>
    <rPh sb="13" eb="14">
      <t>ラン</t>
    </rPh>
    <phoneticPr fontId="1"/>
  </si>
  <si>
    <t>プランとの
整合性確認</t>
    <rPh sb="6" eb="9">
      <t>セイゴウセイ</t>
    </rPh>
    <rPh sb="9" eb="11">
      <t>カクニン</t>
    </rPh>
    <phoneticPr fontId="1"/>
  </si>
  <si>
    <t>担当者氏名</t>
    <rPh sb="0" eb="3">
      <t>タントウシャ</t>
    </rPh>
    <rPh sb="3" eb="5">
      <t>シメイ</t>
    </rPh>
    <phoneticPr fontId="1"/>
  </si>
  <si>
    <t>　</t>
  </si>
  <si>
    <t>担当地域包括センター</t>
    <rPh sb="0" eb="2">
      <t>タントウ</t>
    </rPh>
    <rPh sb="2" eb="4">
      <t>チイキ</t>
    </rPh>
    <rPh sb="4" eb="6">
      <t>ホウカツ</t>
    </rPh>
    <phoneticPr fontId="1"/>
  </si>
  <si>
    <t>※介護度や事業所に変更がある場合はプランの写しも提出</t>
    <rPh sb="1" eb="3">
      <t>カイゴ</t>
    </rPh>
    <rPh sb="3" eb="4">
      <t>ド</t>
    </rPh>
    <rPh sb="5" eb="8">
      <t>ジギョウショ</t>
    </rPh>
    <rPh sb="9" eb="11">
      <t>ヘンコウ</t>
    </rPh>
    <rPh sb="14" eb="16">
      <t>バアイ</t>
    </rPh>
    <rPh sb="21" eb="22">
      <t>ウツ</t>
    </rPh>
    <rPh sb="24" eb="26">
      <t>テイシュツ</t>
    </rPh>
    <phoneticPr fontId="1"/>
  </si>
  <si>
    <t>相当サービスの継続利用時にのみ使用</t>
    <phoneticPr fontId="1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</si>
  <si>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</si>
  <si>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 　　　　　 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</si>
</sst>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);[Red]\(0.00\)"/>
    <numFmt numFmtId="178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HG創英角ｺﾞｼｯｸUB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28"/>
      <name val="ＭＳ 明朝"/>
      <family val="1"/>
      <charset val="128"/>
    </font>
    <font>
      <sz val="11"/>
      <name val="HGS創英角ｺﾞｼｯｸUB"/>
      <family val="3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4"/>
      <name val="HGS創英角ｺﾞｼｯｸUB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23"/>
      </left>
      <right/>
      <top style="double">
        <color indexed="64"/>
      </top>
      <bottom/>
      <diagonal/>
    </border>
    <border>
      <left style="thin">
        <color indexed="23"/>
      </left>
      <right/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23"/>
      </right>
      <top/>
      <bottom style="hair">
        <color indexed="64"/>
      </bottom>
      <diagonal/>
    </border>
    <border>
      <left style="thin">
        <color indexed="23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23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23"/>
      </right>
      <top style="hair">
        <color indexed="64"/>
      </top>
      <bottom/>
      <diagonal/>
    </border>
    <border>
      <left style="thin">
        <color indexed="23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 style="hair">
        <color indexed="64"/>
      </right>
      <top/>
      <bottom style="hair">
        <color indexed="23"/>
      </bottom>
      <diagonal/>
    </border>
    <border>
      <left/>
      <right style="hair">
        <color indexed="64"/>
      </right>
      <top style="hair">
        <color indexed="23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9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0" fontId="3" fillId="0" borderId="8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vertical="center"/>
    </xf>
    <xf numFmtId="0" fontId="2" fillId="0" borderId="45" xfId="0" applyFont="1" applyFill="1" applyBorder="1" applyAlignment="1" applyProtection="1">
      <alignment vertical="center"/>
    </xf>
    <xf numFmtId="0" fontId="2" fillId="0" borderId="47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61" xfId="0" applyFont="1" applyFill="1" applyBorder="1" applyAlignment="1" applyProtection="1">
      <alignment vertical="center"/>
    </xf>
    <xf numFmtId="0" fontId="2" fillId="0" borderId="64" xfId="0" applyFont="1" applyFill="1" applyBorder="1" applyAlignment="1" applyProtection="1">
      <alignment vertical="center"/>
    </xf>
    <xf numFmtId="0" fontId="2" fillId="0" borderId="9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64" xfId="0" applyFont="1" applyFill="1" applyBorder="1" applyAlignment="1">
      <alignment vertical="center"/>
    </xf>
    <xf numFmtId="0" fontId="7" fillId="0" borderId="64" xfId="0" applyFont="1" applyFill="1" applyBorder="1" applyAlignment="1">
      <alignment vertical="center"/>
    </xf>
    <xf numFmtId="0" fontId="7" fillId="0" borderId="75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2" fillId="0" borderId="74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7" fillId="0" borderId="66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176" fontId="3" fillId="0" borderId="28" xfId="0" applyNumberFormat="1" applyFont="1" applyFill="1" applyBorder="1" applyAlignment="1" applyProtection="1">
      <alignment horizontal="center" vertical="center" wrapText="1"/>
    </xf>
    <xf numFmtId="176" fontId="3" fillId="0" borderId="29" xfId="0" applyNumberFormat="1" applyFont="1" applyFill="1" applyBorder="1" applyAlignment="1" applyProtection="1">
      <alignment vertical="center" wrapText="1"/>
    </xf>
    <xf numFmtId="176" fontId="3" fillId="0" borderId="85" xfId="0" applyNumberFormat="1" applyFont="1" applyFill="1" applyBorder="1" applyAlignment="1" applyProtection="1">
      <alignment vertical="center" wrapText="1"/>
    </xf>
    <xf numFmtId="176" fontId="3" fillId="0" borderId="50" xfId="0" applyNumberFormat="1" applyFont="1" applyFill="1" applyBorder="1" applyAlignment="1" applyProtection="1">
      <alignment horizontal="center" vertical="center" wrapText="1"/>
    </xf>
    <xf numFmtId="0" fontId="3" fillId="0" borderId="8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0" fillId="2" borderId="32" xfId="0" applyFont="1" applyFill="1" applyBorder="1" applyAlignment="1">
      <alignment vertical="center" shrinkToFit="1"/>
    </xf>
    <xf numFmtId="0" fontId="0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3" fillId="3" borderId="66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81" xfId="0" applyFont="1" applyFill="1" applyBorder="1" applyAlignment="1" applyProtection="1">
      <alignment horizontal="center" vertical="center"/>
      <protection locked="0"/>
    </xf>
    <xf numFmtId="0" fontId="3" fillId="3" borderId="87" xfId="0" applyFont="1" applyFill="1" applyBorder="1" applyAlignment="1" applyProtection="1">
      <alignment horizontal="center" vertical="center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3" borderId="8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left" vertical="top" wrapText="1"/>
    </xf>
    <xf numFmtId="0" fontId="0" fillId="0" borderId="45" xfId="0" applyFont="1" applyFill="1" applyBorder="1" applyAlignment="1">
      <alignment horizontal="left" vertical="top" wrapText="1"/>
    </xf>
    <xf numFmtId="0" fontId="0" fillId="0" borderId="47" xfId="0" applyFont="1" applyFill="1" applyBorder="1" applyAlignment="1">
      <alignment horizontal="left" vertical="top" wrapText="1"/>
    </xf>
    <xf numFmtId="0" fontId="0" fillId="3" borderId="48" xfId="0" applyFont="1" applyFill="1" applyBorder="1" applyAlignment="1" applyProtection="1">
      <alignment horizontal="left" vertical="center" wrapText="1"/>
      <protection locked="0"/>
    </xf>
    <xf numFmtId="0" fontId="0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42" xfId="0" applyFont="1" applyFill="1" applyBorder="1" applyAlignment="1" applyProtection="1">
      <alignment horizontal="left" vertical="center" wrapText="1"/>
      <protection locked="0"/>
    </xf>
    <xf numFmtId="0" fontId="0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4" fillId="0" borderId="9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05" xfId="0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/>
    </xf>
    <xf numFmtId="177" fontId="3" fillId="0" borderId="111" xfId="0" applyNumberFormat="1" applyFont="1" applyFill="1" applyBorder="1" applyAlignment="1" applyProtection="1">
      <alignment horizontal="center" vertical="center"/>
    </xf>
    <xf numFmtId="177" fontId="3" fillId="0" borderId="112" xfId="0" applyNumberFormat="1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98" xfId="0" applyFont="1" applyFill="1" applyBorder="1" applyAlignment="1">
      <alignment horizontal="center" vertical="center"/>
    </xf>
    <xf numFmtId="56" fontId="9" fillId="0" borderId="9" xfId="0" applyNumberFormat="1" applyFont="1" applyFill="1" applyBorder="1" applyAlignment="1">
      <alignment horizontal="center" vertical="center" wrapText="1"/>
    </xf>
    <xf numFmtId="56" fontId="9" fillId="0" borderId="10" xfId="0" applyNumberFormat="1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178" fontId="2" fillId="3" borderId="22" xfId="0" applyNumberFormat="1" applyFont="1" applyFill="1" applyBorder="1" applyAlignment="1" applyProtection="1">
      <alignment horizontal="center" vertical="center"/>
      <protection locked="0"/>
    </xf>
    <xf numFmtId="178" fontId="2" fillId="3" borderId="14" xfId="0" applyNumberFormat="1" applyFont="1" applyFill="1" applyBorder="1" applyAlignment="1" applyProtection="1">
      <alignment horizontal="center" vertical="center"/>
      <protection locked="0"/>
    </xf>
    <xf numFmtId="178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14" fillId="2" borderId="93" xfId="0" applyFont="1" applyFill="1" applyBorder="1" applyAlignment="1">
      <alignment horizontal="center" vertical="center"/>
    </xf>
    <xf numFmtId="0" fontId="14" fillId="2" borderId="88" xfId="0" applyFont="1" applyFill="1" applyBorder="1" applyAlignment="1">
      <alignment horizontal="center" vertical="center"/>
    </xf>
    <xf numFmtId="0" fontId="14" fillId="2" borderId="8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98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vertical="center" wrapText="1"/>
    </xf>
    <xf numFmtId="0" fontId="3" fillId="0" borderId="74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vertical="center" wrapText="1"/>
    </xf>
    <xf numFmtId="0" fontId="3" fillId="0" borderId="64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0" fontId="3" fillId="0" borderId="8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4" fillId="0" borderId="94" xfId="0" applyFont="1" applyFill="1" applyBorder="1" applyAlignment="1">
      <alignment horizontal="center" vertical="center" shrinkToFit="1"/>
    </xf>
    <xf numFmtId="0" fontId="4" fillId="0" borderId="90" xfId="0" applyFont="1" applyFill="1" applyBorder="1" applyAlignment="1">
      <alignment horizontal="center" vertical="center" shrinkToFit="1"/>
    </xf>
    <xf numFmtId="0" fontId="4" fillId="0" borderId="107" xfId="0" applyFont="1" applyFill="1" applyBorder="1" applyAlignment="1">
      <alignment horizontal="center" vertical="center"/>
    </xf>
    <xf numFmtId="0" fontId="4" fillId="0" borderId="108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8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4" fillId="0" borderId="109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0" fontId="4" fillId="0" borderId="10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176" fontId="3" fillId="0" borderId="80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left" vertical="center" wrapText="1"/>
    </xf>
    <xf numFmtId="176" fontId="3" fillId="0" borderId="56" xfId="0" applyNumberFormat="1" applyFont="1" applyFill="1" applyBorder="1" applyAlignment="1" applyProtection="1">
      <alignment horizontal="left" vertical="center" wrapText="1"/>
    </xf>
    <xf numFmtId="176" fontId="3" fillId="3" borderId="2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9" xfId="0" applyNumberFormat="1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0" fontId="17" fillId="3" borderId="34" xfId="0" applyFont="1" applyFill="1" applyBorder="1" applyAlignment="1" applyProtection="1">
      <alignment horizontal="center" vertical="center"/>
      <protection locked="0"/>
    </xf>
    <xf numFmtId="0" fontId="17" fillId="3" borderId="35" xfId="0" applyFont="1" applyFill="1" applyBorder="1" applyAlignment="1" applyProtection="1">
      <alignment horizontal="center" vertical="center"/>
      <protection locked="0"/>
    </xf>
    <xf numFmtId="0" fontId="17" fillId="3" borderId="36" xfId="0" applyFont="1" applyFill="1" applyBorder="1" applyAlignment="1" applyProtection="1">
      <alignment horizontal="center" vertical="center"/>
      <protection locked="0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 applyProtection="1">
      <alignment horizontal="center" vertical="center"/>
      <protection locked="0"/>
    </xf>
    <xf numFmtId="0" fontId="17" fillId="3" borderId="37" xfId="0" applyFont="1" applyFill="1" applyBorder="1" applyAlignment="1" applyProtection="1">
      <alignment horizontal="center" vertical="center"/>
      <protection locked="0"/>
    </xf>
    <xf numFmtId="0" fontId="17" fillId="3" borderId="38" xfId="0" applyFont="1" applyFill="1" applyBorder="1" applyAlignment="1" applyProtection="1">
      <alignment horizontal="center" vertical="center"/>
      <protection locked="0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 wrapText="1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9" xfId="0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" vertical="center" wrapText="1"/>
    </xf>
    <xf numFmtId="0" fontId="4" fillId="2" borderId="103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left" vertical="center" wrapText="1"/>
    </xf>
    <xf numFmtId="0" fontId="3" fillId="0" borderId="83" xfId="0" applyFont="1" applyFill="1" applyBorder="1" applyAlignment="1">
      <alignment horizontal="left" vertical="center" wrapText="1"/>
    </xf>
    <xf numFmtId="0" fontId="3" fillId="0" borderId="84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8" fillId="0" borderId="5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top" wrapText="1"/>
    </xf>
    <xf numFmtId="49" fontId="9" fillId="0" borderId="11" xfId="0" applyNumberFormat="1" applyFont="1" applyFill="1" applyBorder="1" applyAlignment="1">
      <alignment horizontal="center" vertical="top" wrapText="1"/>
    </xf>
    <xf numFmtId="0" fontId="4" fillId="0" borderId="101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/>
    </xf>
    <xf numFmtId="0" fontId="2" fillId="3" borderId="71" xfId="0" applyFont="1" applyFill="1" applyBorder="1" applyAlignment="1" applyProtection="1">
      <alignment horizontal="left" vertical="center"/>
      <protection locked="0"/>
    </xf>
    <xf numFmtId="0" fontId="2" fillId="3" borderId="70" xfId="0" applyFont="1" applyFill="1" applyBorder="1" applyAlignment="1" applyProtection="1">
      <alignment horizontal="left" vertical="center"/>
      <protection locked="0"/>
    </xf>
    <xf numFmtId="0" fontId="2" fillId="3" borderId="110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48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42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left" vertical="top" wrapText="1"/>
    </xf>
    <xf numFmtId="0" fontId="3" fillId="0" borderId="7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2" fillId="3" borderId="22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9" fillId="0" borderId="103" xfId="0" applyFont="1" applyFill="1" applyBorder="1" applyAlignment="1">
      <alignment horizontal="center" vertical="center" wrapText="1"/>
    </xf>
    <xf numFmtId="0" fontId="9" fillId="0" borderId="104" xfId="0" applyFont="1" applyFill="1" applyBorder="1" applyAlignment="1">
      <alignment horizontal="center" vertical="center" wrapText="1"/>
    </xf>
    <xf numFmtId="0" fontId="9" fillId="0" borderId="99" xfId="0" applyFont="1" applyFill="1" applyBorder="1" applyAlignment="1">
      <alignment horizontal="center" vertical="center" wrapText="1"/>
    </xf>
    <xf numFmtId="0" fontId="9" fillId="0" borderId="10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98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178" fontId="15" fillId="3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23</xdr:row>
      <xdr:rowOff>66675</xdr:rowOff>
    </xdr:from>
    <xdr:ext cx="409576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77225" y="5924550"/>
          <a:ext cx="4095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57150</xdr:rowOff>
        </xdr:from>
        <xdr:to>
          <xdr:col>5</xdr:col>
          <xdr:colOff>180975</xdr:colOff>
          <xdr:row>2</xdr:row>
          <xdr:rowOff>304800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</xdr:row>
          <xdr:rowOff>9525</xdr:rowOff>
        </xdr:from>
        <xdr:to>
          <xdr:col>9</xdr:col>
          <xdr:colOff>104775</xdr:colOff>
          <xdr:row>2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</xdr:row>
          <xdr:rowOff>0</xdr:rowOff>
        </xdr:from>
        <xdr:to>
          <xdr:col>12</xdr:col>
          <xdr:colOff>66675</xdr:colOff>
          <xdr:row>3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G132"/>
  <sheetViews>
    <sheetView showGridLines="0" tabSelected="1" view="pageBreakPreview" zoomScaleNormal="130" zoomScaleSheetLayoutView="100" workbookViewId="0">
      <selection activeCell="Q98" sqref="Q98:X101"/>
    </sheetView>
  </sheetViews>
  <sheetFormatPr defaultColWidth="4.625" defaultRowHeight="13.5" x14ac:dyDescent="0.15"/>
  <cols>
    <col min="1" max="1" width="3.625" style="2" customWidth="1"/>
    <col min="2" max="3" width="4.5" style="5" customWidth="1"/>
    <col min="4" max="4" width="1.125" style="5" customWidth="1"/>
    <col min="5" max="5" width="3.125" style="2" customWidth="1"/>
    <col min="6" max="6" width="5.5" style="2" customWidth="1"/>
    <col min="7" max="7" width="3.75" style="2" customWidth="1"/>
    <col min="8" max="8" width="2.125" style="2" customWidth="1"/>
    <col min="9" max="9" width="2.5" style="2" customWidth="1"/>
    <col min="10" max="15" width="4.5" style="2" customWidth="1"/>
    <col min="16" max="17" width="6.875" style="2" customWidth="1"/>
    <col min="18" max="18" width="1.25" style="2" customWidth="1"/>
    <col min="19" max="19" width="1.375" style="2" customWidth="1"/>
    <col min="20" max="20" width="4.5" style="2" customWidth="1"/>
    <col min="21" max="21" width="4.75" style="2" customWidth="1"/>
    <col min="22" max="22" width="5.125" style="2" customWidth="1"/>
    <col min="23" max="24" width="3.625" style="2" customWidth="1"/>
    <col min="25" max="25" width="10.625" style="2" customWidth="1"/>
    <col min="26" max="26" width="5.625" style="2" customWidth="1"/>
    <col min="27" max="16384" width="4.625" style="2"/>
  </cols>
  <sheetData>
    <row r="1" spans="1:33" ht="28.5" customHeight="1" thickBot="1" x14ac:dyDescent="0.2">
      <c r="A1" s="130" t="s">
        <v>59</v>
      </c>
      <c r="B1" s="130"/>
      <c r="C1" s="130"/>
      <c r="D1" s="130"/>
      <c r="E1" s="130"/>
      <c r="F1" s="130"/>
      <c r="G1" s="130"/>
      <c r="H1" s="130"/>
      <c r="I1" s="130"/>
      <c r="J1" s="129" t="s">
        <v>118</v>
      </c>
      <c r="K1" s="129"/>
      <c r="L1" s="347" t="s">
        <v>129</v>
      </c>
      <c r="M1" s="347"/>
      <c r="N1" s="347"/>
      <c r="O1" s="347"/>
      <c r="P1" s="347"/>
      <c r="Q1" s="308" t="s">
        <v>97</v>
      </c>
      <c r="R1" s="308"/>
      <c r="S1" s="308"/>
      <c r="T1" s="143" t="s">
        <v>120</v>
      </c>
      <c r="U1" s="143"/>
      <c r="V1" s="143"/>
      <c r="W1" s="143"/>
      <c r="X1" s="143" t="s">
        <v>130</v>
      </c>
      <c r="Y1" s="143"/>
      <c r="Z1" s="143"/>
    </row>
    <row r="2" spans="1:33" ht="26.25" customHeight="1" thickBot="1" x14ac:dyDescent="0.2">
      <c r="A2" s="10" t="s">
        <v>57</v>
      </c>
      <c r="B2" s="14"/>
      <c r="C2" s="131" t="s">
        <v>103</v>
      </c>
      <c r="D2" s="132"/>
      <c r="E2" s="132"/>
      <c r="F2" s="328"/>
      <c r="G2" s="329"/>
      <c r="H2" s="329"/>
      <c r="I2" s="329"/>
      <c r="J2" s="329"/>
      <c r="K2" s="329"/>
      <c r="L2" s="329"/>
      <c r="M2" s="329"/>
      <c r="N2" s="329"/>
      <c r="O2" s="329"/>
      <c r="P2" s="330"/>
      <c r="Q2" s="131" t="s">
        <v>114</v>
      </c>
      <c r="R2" s="132"/>
      <c r="S2" s="132"/>
      <c r="T2" s="133"/>
      <c r="U2" s="144"/>
      <c r="V2" s="145"/>
      <c r="W2" s="145"/>
      <c r="X2" s="145"/>
      <c r="Y2" s="145"/>
      <c r="Z2" s="146"/>
    </row>
    <row r="3" spans="1:33" ht="26.25" customHeight="1" thickBot="1" x14ac:dyDescent="0.2">
      <c r="B3" s="131" t="s">
        <v>111</v>
      </c>
      <c r="C3" s="132"/>
      <c r="D3" s="133"/>
      <c r="E3" s="82"/>
      <c r="F3" s="136" t="s">
        <v>115</v>
      </c>
      <c r="G3" s="136"/>
      <c r="H3" s="137"/>
      <c r="I3" s="80"/>
      <c r="J3" s="138" t="s">
        <v>112</v>
      </c>
      <c r="K3" s="138"/>
      <c r="L3" s="81"/>
      <c r="M3" s="138" t="s">
        <v>116</v>
      </c>
      <c r="N3" s="139"/>
      <c r="O3" s="134" t="s">
        <v>117</v>
      </c>
      <c r="P3" s="135"/>
      <c r="Q3" s="140"/>
      <c r="R3" s="141"/>
      <c r="S3" s="141"/>
      <c r="T3" s="141"/>
      <c r="U3" s="141"/>
      <c r="V3" s="141"/>
      <c r="W3" s="141"/>
      <c r="X3" s="142"/>
      <c r="Y3" s="76" t="str">
        <f ca="1">IF(Q3&gt;0,DATEDIF(Q3,TODAY(),"Y"),"")</f>
        <v/>
      </c>
      <c r="Z3" s="77" t="s">
        <v>113</v>
      </c>
    </row>
    <row r="4" spans="1:33" ht="15" customHeight="1" thickBot="1" x14ac:dyDescent="0.2">
      <c r="A4" s="13"/>
      <c r="B4" s="180" t="s">
        <v>110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  <c r="S4" s="39"/>
      <c r="T4" s="41" t="s">
        <v>84</v>
      </c>
      <c r="U4" s="40" t="s">
        <v>85</v>
      </c>
      <c r="V4" s="39"/>
      <c r="W4" s="39"/>
      <c r="X4" s="39"/>
      <c r="Y4" s="39"/>
      <c r="Z4" s="39"/>
    </row>
    <row r="5" spans="1:33" ht="15" customHeight="1" thickBot="1" x14ac:dyDescent="0.2">
      <c r="A5" s="13"/>
      <c r="B5" s="17"/>
      <c r="C5" s="19"/>
      <c r="D5" s="147" t="s">
        <v>17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9"/>
      <c r="P5" s="182" t="s">
        <v>0</v>
      </c>
      <c r="Q5" s="183"/>
      <c r="R5" s="181"/>
      <c r="S5" s="7"/>
      <c r="T5" s="184" t="s">
        <v>33</v>
      </c>
      <c r="U5" s="184"/>
      <c r="V5" s="185"/>
      <c r="W5" s="209" t="s">
        <v>67</v>
      </c>
      <c r="X5" s="209"/>
      <c r="Y5" s="78" t="s">
        <v>68</v>
      </c>
      <c r="Z5" s="79" t="s">
        <v>86</v>
      </c>
    </row>
    <row r="6" spans="1:33" s="3" customFormat="1" ht="15" customHeight="1" thickTop="1" x14ac:dyDescent="0.15">
      <c r="A6" s="13"/>
      <c r="B6" s="160" t="s">
        <v>89</v>
      </c>
      <c r="C6" s="113" t="s">
        <v>27</v>
      </c>
      <c r="D6" s="156">
        <v>1</v>
      </c>
      <c r="E6" s="157"/>
      <c r="F6" s="150" t="s">
        <v>1</v>
      </c>
      <c r="G6" s="151"/>
      <c r="H6" s="151"/>
      <c r="I6" s="151"/>
      <c r="J6" s="151"/>
      <c r="K6" s="151"/>
      <c r="L6" s="151"/>
      <c r="M6" s="151"/>
      <c r="N6" s="151"/>
      <c r="O6" s="152"/>
      <c r="P6" s="28" t="s">
        <v>77</v>
      </c>
      <c r="Q6" s="26" t="s">
        <v>78</v>
      </c>
      <c r="R6" s="181"/>
      <c r="S6" s="8"/>
      <c r="T6" s="101" t="s">
        <v>28</v>
      </c>
      <c r="U6" s="178"/>
      <c r="V6" s="102"/>
      <c r="W6" s="101" t="str">
        <f>IF(B8="○","○","　")</f>
        <v>　</v>
      </c>
      <c r="X6" s="102"/>
      <c r="Y6" s="172" t="s">
        <v>69</v>
      </c>
      <c r="Z6" s="107" t="str">
        <f>IF(W6="○","○",IF(W8="○","○",""))</f>
        <v/>
      </c>
    </row>
    <row r="7" spans="1:33" s="3" customFormat="1" ht="20.100000000000001" customHeight="1" x14ac:dyDescent="0.15">
      <c r="A7" s="22"/>
      <c r="B7" s="161"/>
      <c r="C7" s="114"/>
      <c r="D7" s="158"/>
      <c r="E7" s="159"/>
      <c r="F7" s="153"/>
      <c r="G7" s="154"/>
      <c r="H7" s="154"/>
      <c r="I7" s="154"/>
      <c r="J7" s="154"/>
      <c r="K7" s="154"/>
      <c r="L7" s="154"/>
      <c r="M7" s="154"/>
      <c r="N7" s="154"/>
      <c r="O7" s="155"/>
      <c r="P7" s="83"/>
      <c r="Q7" s="84"/>
      <c r="R7" s="181"/>
      <c r="S7" s="8"/>
      <c r="T7" s="103"/>
      <c r="U7" s="179"/>
      <c r="V7" s="104"/>
      <c r="W7" s="103"/>
      <c r="X7" s="104"/>
      <c r="Y7" s="192"/>
      <c r="Z7" s="108"/>
    </row>
    <row r="8" spans="1:33" s="3" customFormat="1" ht="15" customHeight="1" x14ac:dyDescent="0.15">
      <c r="A8" s="13"/>
      <c r="B8" s="164" t="str">
        <f>IF(C8&gt;=10,"○","")</f>
        <v/>
      </c>
      <c r="C8" s="18">
        <f>COUNTIF(Q6:Q45,"○")</f>
        <v>0</v>
      </c>
      <c r="D8" s="162">
        <v>2</v>
      </c>
      <c r="E8" s="163"/>
      <c r="F8" s="166" t="s">
        <v>2</v>
      </c>
      <c r="G8" s="167"/>
      <c r="H8" s="167"/>
      <c r="I8" s="167"/>
      <c r="J8" s="167"/>
      <c r="K8" s="167"/>
      <c r="L8" s="167"/>
      <c r="M8" s="167"/>
      <c r="N8" s="167"/>
      <c r="O8" s="168"/>
      <c r="P8" s="11" t="s">
        <v>77</v>
      </c>
      <c r="Q8" s="15" t="s">
        <v>78</v>
      </c>
      <c r="R8" s="181"/>
      <c r="S8" s="8"/>
      <c r="T8" s="172" t="s">
        <v>21</v>
      </c>
      <c r="U8" s="173"/>
      <c r="V8" s="174"/>
      <c r="W8" s="101" t="str">
        <f>IF(A18="○","○","　")</f>
        <v>　</v>
      </c>
      <c r="X8" s="102"/>
      <c r="Y8" s="192"/>
      <c r="Z8" s="108" t="str">
        <f t="shared" ref="Z8" si="0">IF(E10="○","○","　")</f>
        <v>　</v>
      </c>
    </row>
    <row r="9" spans="1:33" s="3" customFormat="1" ht="20.100000000000001" customHeight="1" thickBot="1" x14ac:dyDescent="0.2">
      <c r="A9" s="22"/>
      <c r="B9" s="165"/>
      <c r="C9" s="31" t="s">
        <v>76</v>
      </c>
      <c r="D9" s="158"/>
      <c r="E9" s="159"/>
      <c r="F9" s="169"/>
      <c r="G9" s="170"/>
      <c r="H9" s="170"/>
      <c r="I9" s="170"/>
      <c r="J9" s="170"/>
      <c r="K9" s="170"/>
      <c r="L9" s="170"/>
      <c r="M9" s="170"/>
      <c r="N9" s="170"/>
      <c r="O9" s="171"/>
      <c r="P9" s="83"/>
      <c r="Q9" s="84"/>
      <c r="R9" s="181"/>
      <c r="S9" s="8"/>
      <c r="T9" s="175"/>
      <c r="U9" s="176"/>
      <c r="V9" s="177"/>
      <c r="W9" s="103"/>
      <c r="X9" s="104"/>
      <c r="Y9" s="175"/>
      <c r="Z9" s="109"/>
    </row>
    <row r="10" spans="1:33" s="3" customFormat="1" ht="15" customHeight="1" x14ac:dyDescent="0.15">
      <c r="A10" s="13"/>
      <c r="B10" s="17"/>
      <c r="C10" s="36"/>
      <c r="D10" s="162">
        <v>3</v>
      </c>
      <c r="E10" s="163"/>
      <c r="F10" s="166" t="s">
        <v>3</v>
      </c>
      <c r="G10" s="167"/>
      <c r="H10" s="167"/>
      <c r="I10" s="167"/>
      <c r="J10" s="167"/>
      <c r="K10" s="167"/>
      <c r="L10" s="167"/>
      <c r="M10" s="167"/>
      <c r="N10" s="167"/>
      <c r="O10" s="168"/>
      <c r="P10" s="11" t="s">
        <v>77</v>
      </c>
      <c r="Q10" s="15" t="s">
        <v>78</v>
      </c>
      <c r="R10" s="181"/>
      <c r="S10" s="8"/>
      <c r="T10" s="172" t="s">
        <v>29</v>
      </c>
      <c r="U10" s="173"/>
      <c r="V10" s="174"/>
      <c r="W10" s="101" t="str">
        <f>IF(A28="○","○","　")</f>
        <v>　</v>
      </c>
      <c r="X10" s="102"/>
      <c r="Y10" s="172" t="s">
        <v>70</v>
      </c>
      <c r="Z10" s="107" t="str">
        <f>IF(W10="○","○",IF(W12="○","○",""))</f>
        <v/>
      </c>
    </row>
    <row r="11" spans="1:33" s="3" customFormat="1" ht="20.100000000000001" customHeight="1" x14ac:dyDescent="0.15">
      <c r="A11" s="22"/>
      <c r="B11" s="17"/>
      <c r="C11" s="301" t="s">
        <v>80</v>
      </c>
      <c r="D11" s="158"/>
      <c r="E11" s="159"/>
      <c r="F11" s="169"/>
      <c r="G11" s="170"/>
      <c r="H11" s="170"/>
      <c r="I11" s="170"/>
      <c r="J11" s="170"/>
      <c r="K11" s="170"/>
      <c r="L11" s="170"/>
      <c r="M11" s="170"/>
      <c r="N11" s="170"/>
      <c r="O11" s="171"/>
      <c r="P11" s="83"/>
      <c r="Q11" s="84"/>
      <c r="R11" s="181"/>
      <c r="S11" s="8"/>
      <c r="T11" s="175"/>
      <c r="U11" s="176"/>
      <c r="V11" s="177"/>
      <c r="W11" s="103"/>
      <c r="X11" s="104"/>
      <c r="Y11" s="192"/>
      <c r="Z11" s="108"/>
    </row>
    <row r="12" spans="1:33" s="3" customFormat="1" ht="15" customHeight="1" x14ac:dyDescent="0.15">
      <c r="A12" s="13"/>
      <c r="B12" s="17"/>
      <c r="C12" s="301"/>
      <c r="D12" s="162">
        <v>4</v>
      </c>
      <c r="E12" s="163"/>
      <c r="F12" s="166" t="s">
        <v>18</v>
      </c>
      <c r="G12" s="167"/>
      <c r="H12" s="167"/>
      <c r="I12" s="167"/>
      <c r="J12" s="167"/>
      <c r="K12" s="167"/>
      <c r="L12" s="167"/>
      <c r="M12" s="167"/>
      <c r="N12" s="167"/>
      <c r="O12" s="168"/>
      <c r="P12" s="11" t="s">
        <v>77</v>
      </c>
      <c r="Q12" s="15" t="s">
        <v>78</v>
      </c>
      <c r="R12" s="181"/>
      <c r="S12" s="8"/>
      <c r="T12" s="172" t="s">
        <v>30</v>
      </c>
      <c r="U12" s="173"/>
      <c r="V12" s="174"/>
      <c r="W12" s="101" t="str">
        <f>IF(A32="○","○","　")</f>
        <v>　</v>
      </c>
      <c r="X12" s="102"/>
      <c r="Y12" s="192"/>
      <c r="Z12" s="108" t="str">
        <f t="shared" ref="Z12" si="1">IF(E14="○","○","　")</f>
        <v>　</v>
      </c>
      <c r="AG12" s="30"/>
    </row>
    <row r="13" spans="1:33" s="3" customFormat="1" ht="20.100000000000001" customHeight="1" x14ac:dyDescent="0.15">
      <c r="A13" s="22"/>
      <c r="B13" s="17"/>
      <c r="C13" s="301"/>
      <c r="D13" s="158"/>
      <c r="E13" s="159"/>
      <c r="F13" s="169"/>
      <c r="G13" s="170"/>
      <c r="H13" s="170"/>
      <c r="I13" s="170"/>
      <c r="J13" s="170"/>
      <c r="K13" s="170"/>
      <c r="L13" s="170"/>
      <c r="M13" s="170"/>
      <c r="N13" s="170"/>
      <c r="O13" s="171"/>
      <c r="P13" s="83"/>
      <c r="Q13" s="84"/>
      <c r="R13" s="181"/>
      <c r="S13" s="8"/>
      <c r="T13" s="175"/>
      <c r="U13" s="176"/>
      <c r="V13" s="177"/>
      <c r="W13" s="103"/>
      <c r="X13" s="104"/>
      <c r="Y13" s="175"/>
      <c r="Z13" s="109"/>
      <c r="AG13" s="9"/>
    </row>
    <row r="14" spans="1:33" s="3" customFormat="1" ht="15" customHeight="1" x14ac:dyDescent="0.15">
      <c r="A14" s="13"/>
      <c r="B14" s="17"/>
      <c r="C14" s="301"/>
      <c r="D14" s="162">
        <v>5</v>
      </c>
      <c r="E14" s="163"/>
      <c r="F14" s="166" t="s">
        <v>4</v>
      </c>
      <c r="G14" s="167"/>
      <c r="H14" s="167"/>
      <c r="I14" s="167"/>
      <c r="J14" s="167"/>
      <c r="K14" s="167"/>
      <c r="L14" s="167"/>
      <c r="M14" s="167"/>
      <c r="N14" s="167"/>
      <c r="O14" s="168"/>
      <c r="P14" s="25" t="s">
        <v>77</v>
      </c>
      <c r="Q14" s="15" t="s">
        <v>78</v>
      </c>
      <c r="R14" s="181"/>
      <c r="S14" s="8"/>
      <c r="T14" s="172" t="s">
        <v>31</v>
      </c>
      <c r="U14" s="173"/>
      <c r="V14" s="174"/>
      <c r="W14" s="101" t="str">
        <f>IF(A38="○","○","　")</f>
        <v>　</v>
      </c>
      <c r="X14" s="102"/>
      <c r="Y14" s="172" t="s">
        <v>71</v>
      </c>
      <c r="Z14" s="107" t="str">
        <f>IF(W14="○","○",IF(W16="○","○",""))</f>
        <v/>
      </c>
    </row>
    <row r="15" spans="1:33" s="3" customFormat="1" ht="20.100000000000001" customHeight="1" thickBot="1" x14ac:dyDescent="0.2">
      <c r="A15" s="22"/>
      <c r="B15" s="17"/>
      <c r="C15" s="301"/>
      <c r="D15" s="220"/>
      <c r="E15" s="221"/>
      <c r="F15" s="277"/>
      <c r="G15" s="278"/>
      <c r="H15" s="278"/>
      <c r="I15" s="278"/>
      <c r="J15" s="278"/>
      <c r="K15" s="278"/>
      <c r="L15" s="278"/>
      <c r="M15" s="278"/>
      <c r="N15" s="278"/>
      <c r="O15" s="279"/>
      <c r="P15" s="83"/>
      <c r="Q15" s="84"/>
      <c r="R15" s="181"/>
      <c r="S15" s="8"/>
      <c r="T15" s="175"/>
      <c r="U15" s="176"/>
      <c r="V15" s="177"/>
      <c r="W15" s="103"/>
      <c r="X15" s="104"/>
      <c r="Y15" s="192"/>
      <c r="Z15" s="108"/>
    </row>
    <row r="16" spans="1:33" s="3" customFormat="1" ht="15" customHeight="1" thickTop="1" x14ac:dyDescent="0.15">
      <c r="A16" s="160" t="s">
        <v>89</v>
      </c>
      <c r="B16" s="122" t="s">
        <v>21</v>
      </c>
      <c r="C16" s="301"/>
      <c r="D16" s="156">
        <v>6</v>
      </c>
      <c r="E16" s="157"/>
      <c r="F16" s="222" t="s">
        <v>5</v>
      </c>
      <c r="G16" s="223"/>
      <c r="H16" s="223"/>
      <c r="I16" s="223"/>
      <c r="J16" s="223"/>
      <c r="K16" s="223"/>
      <c r="L16" s="223"/>
      <c r="M16" s="223"/>
      <c r="N16" s="223"/>
      <c r="O16" s="224"/>
      <c r="P16" s="12" t="s">
        <v>77</v>
      </c>
      <c r="Q16" s="16" t="s">
        <v>78</v>
      </c>
      <c r="R16" s="181"/>
      <c r="S16" s="8"/>
      <c r="T16" s="172" t="s">
        <v>24</v>
      </c>
      <c r="U16" s="173"/>
      <c r="V16" s="174"/>
      <c r="W16" s="101" t="str">
        <f>IF(A48="○","○","　")</f>
        <v>　</v>
      </c>
      <c r="X16" s="102"/>
      <c r="Y16" s="192"/>
      <c r="Z16" s="108" t="str">
        <f t="shared" ref="Z16" si="2">IF(E18="○","○","　")</f>
        <v>　</v>
      </c>
    </row>
    <row r="17" spans="1:31" s="3" customFormat="1" ht="20.100000000000001" customHeight="1" x14ac:dyDescent="0.15">
      <c r="A17" s="161"/>
      <c r="B17" s="123"/>
      <c r="C17" s="301"/>
      <c r="D17" s="158"/>
      <c r="E17" s="159"/>
      <c r="F17" s="169"/>
      <c r="G17" s="170"/>
      <c r="H17" s="170"/>
      <c r="I17" s="170"/>
      <c r="J17" s="170"/>
      <c r="K17" s="170"/>
      <c r="L17" s="170"/>
      <c r="M17" s="170"/>
      <c r="N17" s="170"/>
      <c r="O17" s="171"/>
      <c r="P17" s="83"/>
      <c r="Q17" s="84"/>
      <c r="R17" s="181"/>
      <c r="S17" s="8"/>
      <c r="T17" s="175"/>
      <c r="U17" s="176"/>
      <c r="V17" s="177"/>
      <c r="W17" s="103"/>
      <c r="X17" s="104"/>
      <c r="Y17" s="175"/>
      <c r="Z17" s="109"/>
    </row>
    <row r="18" spans="1:31" s="3" customFormat="1" ht="15" customHeight="1" x14ac:dyDescent="0.15">
      <c r="A18" s="299" t="str">
        <f>IF(B18&gt;=3,"○","")</f>
        <v/>
      </c>
      <c r="B18" s="32">
        <f>COUNTIF(Q16:Q25,"○")</f>
        <v>0</v>
      </c>
      <c r="C18" s="301"/>
      <c r="D18" s="162">
        <v>7</v>
      </c>
      <c r="E18" s="163"/>
      <c r="F18" s="166" t="s">
        <v>19</v>
      </c>
      <c r="G18" s="167"/>
      <c r="H18" s="167"/>
      <c r="I18" s="167"/>
      <c r="J18" s="167"/>
      <c r="K18" s="167"/>
      <c r="L18" s="167"/>
      <c r="M18" s="167"/>
      <c r="N18" s="167"/>
      <c r="O18" s="168"/>
      <c r="P18" s="11" t="s">
        <v>77</v>
      </c>
      <c r="Q18" s="15" t="s">
        <v>78</v>
      </c>
      <c r="R18" s="181"/>
      <c r="S18" s="8"/>
      <c r="T18" s="276" t="s">
        <v>32</v>
      </c>
      <c r="U18" s="276"/>
      <c r="V18" s="276"/>
      <c r="W18" s="124" t="str">
        <f>IF(A42="○","○","　")</f>
        <v>　</v>
      </c>
      <c r="X18" s="124"/>
      <c r="Y18" s="172" t="s">
        <v>72</v>
      </c>
      <c r="Z18" s="107" t="str">
        <f>IF(W18="○","○","")</f>
        <v/>
      </c>
    </row>
    <row r="19" spans="1:31" s="3" customFormat="1" ht="20.100000000000001" customHeight="1" thickBot="1" x14ac:dyDescent="0.2">
      <c r="A19" s="300"/>
      <c r="B19" s="32" t="s">
        <v>76</v>
      </c>
      <c r="C19" s="301"/>
      <c r="D19" s="158"/>
      <c r="E19" s="159"/>
      <c r="F19" s="169"/>
      <c r="G19" s="170"/>
      <c r="H19" s="170"/>
      <c r="I19" s="170"/>
      <c r="J19" s="170"/>
      <c r="K19" s="170"/>
      <c r="L19" s="170"/>
      <c r="M19" s="170"/>
      <c r="N19" s="170"/>
      <c r="O19" s="171"/>
      <c r="P19" s="83"/>
      <c r="Q19" s="84"/>
      <c r="R19" s="181"/>
      <c r="S19" s="8"/>
      <c r="T19" s="276"/>
      <c r="U19" s="276"/>
      <c r="V19" s="276"/>
      <c r="W19" s="124"/>
      <c r="X19" s="124"/>
      <c r="Y19" s="175"/>
      <c r="Z19" s="109"/>
    </row>
    <row r="20" spans="1:31" s="3" customFormat="1" ht="15" customHeight="1" x14ac:dyDescent="0.15">
      <c r="A20" s="13"/>
      <c r="B20" s="301" t="s">
        <v>81</v>
      </c>
      <c r="C20" s="301"/>
      <c r="D20" s="162">
        <v>8</v>
      </c>
      <c r="E20" s="163"/>
      <c r="F20" s="166" t="s">
        <v>6</v>
      </c>
      <c r="G20" s="167"/>
      <c r="H20" s="167"/>
      <c r="I20" s="167"/>
      <c r="J20" s="167"/>
      <c r="K20" s="167"/>
      <c r="L20" s="167"/>
      <c r="M20" s="167"/>
      <c r="N20" s="167"/>
      <c r="O20" s="168"/>
      <c r="P20" s="11" t="s">
        <v>77</v>
      </c>
      <c r="Q20" s="15" t="s">
        <v>78</v>
      </c>
      <c r="R20" s="181"/>
      <c r="S20" s="8"/>
      <c r="T20" s="127" t="s">
        <v>66</v>
      </c>
      <c r="U20" s="127"/>
      <c r="V20" s="127"/>
      <c r="W20" s="125" t="s">
        <v>50</v>
      </c>
      <c r="X20" s="125"/>
      <c r="Y20" s="38"/>
      <c r="Z20" s="38"/>
    </row>
    <row r="21" spans="1:31" s="3" customFormat="1" ht="20.100000000000001" customHeight="1" thickBot="1" x14ac:dyDescent="0.2">
      <c r="A21" s="22"/>
      <c r="B21" s="301"/>
      <c r="C21" s="301"/>
      <c r="D21" s="158"/>
      <c r="E21" s="159"/>
      <c r="F21" s="169"/>
      <c r="G21" s="170"/>
      <c r="H21" s="170"/>
      <c r="I21" s="170"/>
      <c r="J21" s="170"/>
      <c r="K21" s="170"/>
      <c r="L21" s="170"/>
      <c r="M21" s="170"/>
      <c r="N21" s="170"/>
      <c r="O21" s="171"/>
      <c r="P21" s="83"/>
      <c r="Q21" s="84"/>
      <c r="R21" s="181"/>
      <c r="S21" s="8"/>
      <c r="T21" s="128"/>
      <c r="U21" s="128"/>
      <c r="V21" s="128"/>
      <c r="W21" s="126"/>
      <c r="X21" s="126"/>
      <c r="Y21" s="46"/>
      <c r="Z21" s="46"/>
    </row>
    <row r="22" spans="1:31" s="3" customFormat="1" ht="15" customHeight="1" x14ac:dyDescent="0.15">
      <c r="A22" s="13"/>
      <c r="B22" s="301"/>
      <c r="C22" s="301"/>
      <c r="D22" s="162">
        <v>9</v>
      </c>
      <c r="E22" s="163"/>
      <c r="F22" s="166" t="s">
        <v>7</v>
      </c>
      <c r="G22" s="167"/>
      <c r="H22" s="167"/>
      <c r="I22" s="167"/>
      <c r="J22" s="167"/>
      <c r="K22" s="167"/>
      <c r="L22" s="167"/>
      <c r="M22" s="167"/>
      <c r="N22" s="167"/>
      <c r="O22" s="168"/>
      <c r="P22" s="11" t="s">
        <v>78</v>
      </c>
      <c r="Q22" s="15" t="s">
        <v>77</v>
      </c>
      <c r="R22" s="181"/>
      <c r="S22" s="8"/>
      <c r="T22" s="293" t="s">
        <v>36</v>
      </c>
      <c r="U22" s="294"/>
      <c r="V22" s="294"/>
      <c r="W22" s="294"/>
      <c r="X22" s="295"/>
      <c r="Y22" s="280" t="s">
        <v>48</v>
      </c>
      <c r="Z22" s="281"/>
    </row>
    <row r="23" spans="1:31" s="3" customFormat="1" ht="20.100000000000001" customHeight="1" x14ac:dyDescent="0.15">
      <c r="A23" s="22"/>
      <c r="B23" s="301"/>
      <c r="C23" s="301"/>
      <c r="D23" s="158"/>
      <c r="E23" s="159"/>
      <c r="F23" s="169"/>
      <c r="G23" s="170"/>
      <c r="H23" s="170"/>
      <c r="I23" s="170"/>
      <c r="J23" s="170"/>
      <c r="K23" s="170"/>
      <c r="L23" s="170"/>
      <c r="M23" s="170"/>
      <c r="N23" s="170"/>
      <c r="O23" s="171"/>
      <c r="P23" s="83"/>
      <c r="Q23" s="84"/>
      <c r="R23" s="181"/>
      <c r="S23" s="8"/>
      <c r="T23" s="186" t="str">
        <f>IF(AND(Z6="○",Z10="○",Z14="○",Z18=""),"該当", "")</f>
        <v/>
      </c>
      <c r="U23" s="187"/>
      <c r="V23" s="187"/>
      <c r="W23" s="187"/>
      <c r="X23" s="188"/>
      <c r="Y23" s="282"/>
      <c r="Z23" s="283"/>
    </row>
    <row r="24" spans="1:31" s="3" customFormat="1" ht="15" customHeight="1" x14ac:dyDescent="0.15">
      <c r="A24" s="27"/>
      <c r="B24" s="301"/>
      <c r="C24" s="301"/>
      <c r="D24" s="162">
        <v>10</v>
      </c>
      <c r="E24" s="163"/>
      <c r="F24" s="166" t="s">
        <v>8</v>
      </c>
      <c r="G24" s="167"/>
      <c r="H24" s="167"/>
      <c r="I24" s="167"/>
      <c r="J24" s="167"/>
      <c r="K24" s="167"/>
      <c r="L24" s="167"/>
      <c r="M24" s="167"/>
      <c r="N24" s="167"/>
      <c r="O24" s="168"/>
      <c r="P24" s="25" t="s">
        <v>78</v>
      </c>
      <c r="Q24" s="15" t="s">
        <v>77</v>
      </c>
      <c r="R24" s="181"/>
      <c r="S24" s="8"/>
      <c r="T24" s="296" t="s">
        <v>37</v>
      </c>
      <c r="U24" s="297"/>
      <c r="V24" s="297"/>
      <c r="W24" s="297"/>
      <c r="X24" s="298"/>
      <c r="Y24" s="282"/>
      <c r="Z24" s="283"/>
    </row>
    <row r="25" spans="1:31" s="3" customFormat="1" ht="20.100000000000001" customHeight="1" thickBot="1" x14ac:dyDescent="0.2">
      <c r="A25" s="27"/>
      <c r="B25" s="302"/>
      <c r="C25" s="301"/>
      <c r="D25" s="220"/>
      <c r="E25" s="221"/>
      <c r="F25" s="277"/>
      <c r="G25" s="278"/>
      <c r="H25" s="278"/>
      <c r="I25" s="278"/>
      <c r="J25" s="278"/>
      <c r="K25" s="278"/>
      <c r="L25" s="278"/>
      <c r="M25" s="278"/>
      <c r="N25" s="278"/>
      <c r="O25" s="279"/>
      <c r="P25" s="83"/>
      <c r="Q25" s="85"/>
      <c r="R25" s="181"/>
      <c r="S25" s="8"/>
      <c r="T25" s="189" t="str">
        <f>IF(AND(Z6="○",Z10="○",Z14="",Z18="○"),"該当", "")</f>
        <v/>
      </c>
      <c r="U25" s="190"/>
      <c r="V25" s="190"/>
      <c r="W25" s="190"/>
      <c r="X25" s="191"/>
      <c r="Y25" s="284"/>
      <c r="Z25" s="285"/>
    </row>
    <row r="26" spans="1:31" s="3" customFormat="1" ht="15" customHeight="1" thickTop="1" x14ac:dyDescent="0.15">
      <c r="A26" s="160" t="s">
        <v>89</v>
      </c>
      <c r="B26" s="34" t="s">
        <v>25</v>
      </c>
      <c r="C26" s="301"/>
      <c r="D26" s="156">
        <v>11</v>
      </c>
      <c r="E26" s="157"/>
      <c r="F26" s="222" t="s">
        <v>20</v>
      </c>
      <c r="G26" s="223"/>
      <c r="H26" s="223"/>
      <c r="I26" s="223"/>
      <c r="J26" s="223"/>
      <c r="K26" s="223"/>
      <c r="L26" s="223"/>
      <c r="M26" s="223"/>
      <c r="N26" s="223"/>
      <c r="O26" s="224"/>
      <c r="P26" s="24" t="s">
        <v>78</v>
      </c>
      <c r="Q26" s="16" t="s">
        <v>77</v>
      </c>
      <c r="R26" s="181"/>
      <c r="S26" s="8"/>
      <c r="T26" s="110" t="s">
        <v>38</v>
      </c>
      <c r="U26" s="111"/>
      <c r="V26" s="111"/>
      <c r="W26" s="111"/>
      <c r="X26" s="112"/>
      <c r="Y26" s="286" t="s">
        <v>44</v>
      </c>
      <c r="Z26" s="287"/>
    </row>
    <row r="27" spans="1:31" s="3" customFormat="1" ht="20.100000000000001" customHeight="1" thickBot="1" x14ac:dyDescent="0.2">
      <c r="A27" s="161"/>
      <c r="B27" s="34">
        <f>COUNTIF(Q26:Q29,"○")</f>
        <v>0</v>
      </c>
      <c r="C27" s="301"/>
      <c r="D27" s="158"/>
      <c r="E27" s="159"/>
      <c r="F27" s="290"/>
      <c r="G27" s="212"/>
      <c r="H27" s="212"/>
      <c r="I27" s="212"/>
      <c r="J27" s="291"/>
      <c r="K27" s="291"/>
      <c r="L27" s="291"/>
      <c r="M27" s="212"/>
      <c r="N27" s="212"/>
      <c r="O27" s="292"/>
      <c r="P27" s="83"/>
      <c r="Q27" s="85"/>
      <c r="R27" s="181"/>
      <c r="S27" s="8"/>
      <c r="T27" s="339" t="str">
        <f>IF(AND(Z6="○",Z10="○",Z14="○",Z18="○"),"該当", "")</f>
        <v/>
      </c>
      <c r="U27" s="340"/>
      <c r="V27" s="340"/>
      <c r="W27" s="340"/>
      <c r="X27" s="341"/>
      <c r="Y27" s="288"/>
      <c r="Z27" s="289"/>
      <c r="AE27" s="43"/>
    </row>
    <row r="28" spans="1:31" s="3" customFormat="1" ht="15" customHeight="1" thickTop="1" x14ac:dyDescent="0.15">
      <c r="A28" s="299" t="str">
        <f>IF(B27&gt;=1,"○","")</f>
        <v/>
      </c>
      <c r="B28" s="1" t="s">
        <v>75</v>
      </c>
      <c r="C28" s="301"/>
      <c r="D28" s="162">
        <v>12</v>
      </c>
      <c r="E28" s="163"/>
      <c r="F28" s="69" t="s">
        <v>107</v>
      </c>
      <c r="G28" s="228"/>
      <c r="H28" s="229"/>
      <c r="I28" s="230"/>
      <c r="J28" s="70" t="s">
        <v>106</v>
      </c>
      <c r="K28" s="231" t="s">
        <v>108</v>
      </c>
      <c r="L28" s="231"/>
      <c r="M28" s="228"/>
      <c r="N28" s="230"/>
      <c r="O28" s="71" t="s">
        <v>109</v>
      </c>
      <c r="P28" s="117" t="str">
        <f>IF(OR(G28="",M28=""),"",M28/(G28/100)/(G28/100))</f>
        <v/>
      </c>
      <c r="Q28" s="72" t="s">
        <v>79</v>
      </c>
      <c r="R28" s="181"/>
      <c r="S28" s="8"/>
      <c r="T28" s="115" t="s">
        <v>21</v>
      </c>
      <c r="U28" s="116"/>
      <c r="V28" s="116"/>
      <c r="W28" s="116"/>
      <c r="X28" s="116"/>
      <c r="Y28" s="214" t="s">
        <v>47</v>
      </c>
      <c r="Z28" s="215"/>
    </row>
    <row r="29" spans="1:31" s="3" customFormat="1" ht="20.100000000000001" customHeight="1" thickBot="1" x14ac:dyDescent="0.2">
      <c r="A29" s="300"/>
      <c r="B29" s="33" t="s">
        <v>82</v>
      </c>
      <c r="C29" s="301"/>
      <c r="D29" s="220"/>
      <c r="E29" s="221"/>
      <c r="F29" s="225" t="s">
        <v>105</v>
      </c>
      <c r="G29" s="226"/>
      <c r="H29" s="226"/>
      <c r="I29" s="226"/>
      <c r="J29" s="226"/>
      <c r="K29" s="226"/>
      <c r="L29" s="226"/>
      <c r="M29" s="226"/>
      <c r="N29" s="226"/>
      <c r="O29" s="227"/>
      <c r="P29" s="118"/>
      <c r="Q29" s="73" t="str">
        <f>IF(P28&lt;18.5,"○","")</f>
        <v/>
      </c>
      <c r="R29" s="181"/>
      <c r="S29" s="8"/>
      <c r="T29" s="206" t="str">
        <f>IF(AND(Z6="○",Z10="",Z14="",Z18=""),"該当","")</f>
        <v/>
      </c>
      <c r="U29" s="207"/>
      <c r="V29" s="207"/>
      <c r="W29" s="207"/>
      <c r="X29" s="208"/>
      <c r="Y29" s="216"/>
      <c r="Z29" s="217"/>
    </row>
    <row r="30" spans="1:31" s="3" customFormat="1" ht="15" customHeight="1" thickTop="1" x14ac:dyDescent="0.15">
      <c r="A30" s="160" t="s">
        <v>89</v>
      </c>
      <c r="B30" s="35" t="s">
        <v>22</v>
      </c>
      <c r="C30" s="301"/>
      <c r="D30" s="156">
        <v>13</v>
      </c>
      <c r="E30" s="157"/>
      <c r="F30" s="222" t="s">
        <v>9</v>
      </c>
      <c r="G30" s="223"/>
      <c r="H30" s="223"/>
      <c r="I30" s="223"/>
      <c r="J30" s="223"/>
      <c r="K30" s="223"/>
      <c r="L30" s="223"/>
      <c r="M30" s="223"/>
      <c r="N30" s="223"/>
      <c r="O30" s="224"/>
      <c r="P30" s="12" t="s">
        <v>78</v>
      </c>
      <c r="Q30" s="16" t="s">
        <v>77</v>
      </c>
      <c r="R30" s="181"/>
      <c r="S30" s="8"/>
      <c r="T30" s="105" t="s">
        <v>51</v>
      </c>
      <c r="U30" s="106"/>
      <c r="V30" s="106"/>
      <c r="W30" s="106"/>
      <c r="X30" s="106"/>
      <c r="Y30" s="216"/>
      <c r="Z30" s="217"/>
    </row>
    <row r="31" spans="1:31" s="3" customFormat="1" ht="20.100000000000001" customHeight="1" x14ac:dyDescent="0.15">
      <c r="A31" s="161"/>
      <c r="B31" s="34">
        <f>COUNTIF(Q30:Q35,"○")</f>
        <v>0</v>
      </c>
      <c r="C31" s="301"/>
      <c r="D31" s="158"/>
      <c r="E31" s="159"/>
      <c r="F31" s="169"/>
      <c r="G31" s="170"/>
      <c r="H31" s="170"/>
      <c r="I31" s="170"/>
      <c r="J31" s="170"/>
      <c r="K31" s="170"/>
      <c r="L31" s="170"/>
      <c r="M31" s="170"/>
      <c r="N31" s="170"/>
      <c r="O31" s="171"/>
      <c r="P31" s="83"/>
      <c r="Q31" s="85"/>
      <c r="R31" s="181"/>
      <c r="S31" s="8"/>
      <c r="T31" s="206" t="str">
        <f>IF(AND(Z6="○",Z10="",Z14="○",Z18=""),"該当", "")</f>
        <v/>
      </c>
      <c r="U31" s="207"/>
      <c r="V31" s="207"/>
      <c r="W31" s="207"/>
      <c r="X31" s="208"/>
      <c r="Y31" s="216"/>
      <c r="Z31" s="217"/>
    </row>
    <row r="32" spans="1:31" s="3" customFormat="1" ht="15" customHeight="1" x14ac:dyDescent="0.15">
      <c r="A32" s="299" t="str">
        <f>IF(B31&gt;=2,"○","")</f>
        <v/>
      </c>
      <c r="B32" s="34" t="s">
        <v>75</v>
      </c>
      <c r="C32" s="301"/>
      <c r="D32" s="162">
        <v>14</v>
      </c>
      <c r="E32" s="163"/>
      <c r="F32" s="166" t="s">
        <v>10</v>
      </c>
      <c r="G32" s="167"/>
      <c r="H32" s="167"/>
      <c r="I32" s="167"/>
      <c r="J32" s="167"/>
      <c r="K32" s="167"/>
      <c r="L32" s="167"/>
      <c r="M32" s="167"/>
      <c r="N32" s="167"/>
      <c r="O32" s="168"/>
      <c r="P32" s="11" t="s">
        <v>78</v>
      </c>
      <c r="Q32" s="15" t="s">
        <v>77</v>
      </c>
      <c r="R32" s="181"/>
      <c r="S32" s="8"/>
      <c r="T32" s="105" t="s">
        <v>52</v>
      </c>
      <c r="U32" s="106"/>
      <c r="V32" s="106"/>
      <c r="W32" s="106"/>
      <c r="X32" s="106"/>
      <c r="Y32" s="216"/>
      <c r="Z32" s="217"/>
    </row>
    <row r="33" spans="1:26" s="3" customFormat="1" ht="20.100000000000001" customHeight="1" thickBot="1" x14ac:dyDescent="0.2">
      <c r="A33" s="300"/>
      <c r="B33" s="301" t="s">
        <v>83</v>
      </c>
      <c r="C33" s="301"/>
      <c r="D33" s="158"/>
      <c r="E33" s="159"/>
      <c r="F33" s="169"/>
      <c r="G33" s="170"/>
      <c r="H33" s="170"/>
      <c r="I33" s="170"/>
      <c r="J33" s="170"/>
      <c r="K33" s="170"/>
      <c r="L33" s="170"/>
      <c r="M33" s="170"/>
      <c r="N33" s="170"/>
      <c r="O33" s="171"/>
      <c r="P33" s="83"/>
      <c r="Q33" s="85"/>
      <c r="R33" s="181"/>
      <c r="S33" s="8"/>
      <c r="T33" s="206" t="str">
        <f>IF(AND(Z6="○",Z10="",Z14="○",Z18="○"),"該当", "")</f>
        <v/>
      </c>
      <c r="U33" s="207"/>
      <c r="V33" s="207"/>
      <c r="W33" s="207"/>
      <c r="X33" s="208"/>
      <c r="Y33" s="216"/>
      <c r="Z33" s="217"/>
    </row>
    <row r="34" spans="1:26" s="3" customFormat="1" ht="15" customHeight="1" x14ac:dyDescent="0.15">
      <c r="A34" s="13"/>
      <c r="B34" s="301"/>
      <c r="C34" s="301"/>
      <c r="D34" s="162">
        <v>15</v>
      </c>
      <c r="E34" s="163"/>
      <c r="F34" s="166" t="s">
        <v>11</v>
      </c>
      <c r="G34" s="167"/>
      <c r="H34" s="167"/>
      <c r="I34" s="167"/>
      <c r="J34" s="167"/>
      <c r="K34" s="167"/>
      <c r="L34" s="167"/>
      <c r="M34" s="167"/>
      <c r="N34" s="167"/>
      <c r="O34" s="168"/>
      <c r="P34" s="25" t="s">
        <v>78</v>
      </c>
      <c r="Q34" s="15" t="s">
        <v>77</v>
      </c>
      <c r="R34" s="181"/>
      <c r="S34" s="8"/>
      <c r="T34" s="105" t="s">
        <v>54</v>
      </c>
      <c r="U34" s="106"/>
      <c r="V34" s="106"/>
      <c r="W34" s="106"/>
      <c r="X34" s="106"/>
      <c r="Y34" s="216"/>
      <c r="Z34" s="217"/>
    </row>
    <row r="35" spans="1:26" s="3" customFormat="1" ht="20.100000000000001" customHeight="1" thickBot="1" x14ac:dyDescent="0.2">
      <c r="A35" s="22"/>
      <c r="B35" s="302"/>
      <c r="C35" s="301"/>
      <c r="D35" s="220"/>
      <c r="E35" s="221"/>
      <c r="F35" s="277"/>
      <c r="G35" s="278"/>
      <c r="H35" s="278"/>
      <c r="I35" s="278"/>
      <c r="J35" s="278"/>
      <c r="K35" s="278"/>
      <c r="L35" s="278"/>
      <c r="M35" s="278"/>
      <c r="N35" s="278"/>
      <c r="O35" s="279"/>
      <c r="P35" s="83"/>
      <c r="Q35" s="85"/>
      <c r="R35" s="181"/>
      <c r="S35" s="8"/>
      <c r="T35" s="119" t="str">
        <f>IF(AND(Z6="○",Z10="",Z14="",Z18="○"),"該当", "")</f>
        <v/>
      </c>
      <c r="U35" s="120"/>
      <c r="V35" s="120"/>
      <c r="W35" s="120"/>
      <c r="X35" s="121"/>
      <c r="Y35" s="218"/>
      <c r="Z35" s="219"/>
    </row>
    <row r="36" spans="1:26" s="3" customFormat="1" ht="15" customHeight="1" thickTop="1" x14ac:dyDescent="0.15">
      <c r="A36" s="160" t="s">
        <v>89</v>
      </c>
      <c r="B36" s="113" t="s">
        <v>26</v>
      </c>
      <c r="C36" s="301"/>
      <c r="D36" s="156">
        <v>16</v>
      </c>
      <c r="E36" s="157"/>
      <c r="F36" s="222" t="s">
        <v>12</v>
      </c>
      <c r="G36" s="223"/>
      <c r="H36" s="223"/>
      <c r="I36" s="223"/>
      <c r="J36" s="223"/>
      <c r="K36" s="223"/>
      <c r="L36" s="223"/>
      <c r="M36" s="223"/>
      <c r="N36" s="223"/>
      <c r="O36" s="224"/>
      <c r="P36" s="12" t="s">
        <v>77</v>
      </c>
      <c r="Q36" s="16" t="s">
        <v>78</v>
      </c>
      <c r="R36" s="181"/>
      <c r="S36" s="8"/>
      <c r="T36" s="115" t="s">
        <v>53</v>
      </c>
      <c r="U36" s="116"/>
      <c r="V36" s="116"/>
      <c r="W36" s="116"/>
      <c r="X36" s="116"/>
      <c r="Y36" s="331" t="s">
        <v>55</v>
      </c>
      <c r="Z36" s="332"/>
    </row>
    <row r="37" spans="1:26" s="3" customFormat="1" ht="20.100000000000001" customHeight="1" thickBot="1" x14ac:dyDescent="0.2">
      <c r="A37" s="161"/>
      <c r="B37" s="114"/>
      <c r="C37" s="301"/>
      <c r="D37" s="158"/>
      <c r="E37" s="159"/>
      <c r="F37" s="169"/>
      <c r="G37" s="170"/>
      <c r="H37" s="170"/>
      <c r="I37" s="170"/>
      <c r="J37" s="170"/>
      <c r="K37" s="170"/>
      <c r="L37" s="170"/>
      <c r="M37" s="170"/>
      <c r="N37" s="170"/>
      <c r="O37" s="171"/>
      <c r="P37" s="83"/>
      <c r="Q37" s="85"/>
      <c r="R37" s="181"/>
      <c r="S37" s="8"/>
      <c r="T37" s="119" t="str">
        <f>IF(AND(Z6="○",Z10="○",Z14="",Z18=""),"該当", "")</f>
        <v/>
      </c>
      <c r="U37" s="120"/>
      <c r="V37" s="120"/>
      <c r="W37" s="120"/>
      <c r="X37" s="121"/>
      <c r="Y37" s="333"/>
      <c r="Z37" s="334"/>
    </row>
    <row r="38" spans="1:26" s="3" customFormat="1" ht="15" customHeight="1" thickTop="1" x14ac:dyDescent="0.15">
      <c r="A38" s="299" t="str">
        <f>IF(B39&gt;=1,"○","")</f>
        <v/>
      </c>
      <c r="B38" s="114"/>
      <c r="C38" s="301"/>
      <c r="D38" s="162">
        <v>17</v>
      </c>
      <c r="E38" s="163"/>
      <c r="F38" s="166" t="s">
        <v>13</v>
      </c>
      <c r="G38" s="167"/>
      <c r="H38" s="167"/>
      <c r="I38" s="167"/>
      <c r="J38" s="167"/>
      <c r="K38" s="167"/>
      <c r="L38" s="167"/>
      <c r="M38" s="167"/>
      <c r="N38" s="167"/>
      <c r="O38" s="168"/>
      <c r="P38" s="25" t="s">
        <v>78</v>
      </c>
      <c r="Q38" s="15" t="s">
        <v>77</v>
      </c>
      <c r="R38" s="181"/>
      <c r="S38" s="8"/>
      <c r="T38" s="303" t="s">
        <v>34</v>
      </c>
      <c r="U38" s="304"/>
      <c r="V38" s="304"/>
      <c r="W38" s="304"/>
      <c r="X38" s="304"/>
      <c r="Y38" s="335" t="s">
        <v>45</v>
      </c>
      <c r="Z38" s="336"/>
    </row>
    <row r="39" spans="1:26" s="3" customFormat="1" ht="20.100000000000001" customHeight="1" thickBot="1" x14ac:dyDescent="0.2">
      <c r="A39" s="300"/>
      <c r="B39" s="20">
        <f>COUNTIF(Q37,"○")</f>
        <v>0</v>
      </c>
      <c r="C39" s="301"/>
      <c r="D39" s="220"/>
      <c r="E39" s="221"/>
      <c r="F39" s="277"/>
      <c r="G39" s="278"/>
      <c r="H39" s="278"/>
      <c r="I39" s="278"/>
      <c r="J39" s="278"/>
      <c r="K39" s="278"/>
      <c r="L39" s="278"/>
      <c r="M39" s="278"/>
      <c r="N39" s="278"/>
      <c r="O39" s="279"/>
      <c r="P39" s="83"/>
      <c r="Q39" s="85"/>
      <c r="R39" s="181"/>
      <c r="S39" s="8"/>
      <c r="T39" s="119" t="str">
        <f>IF(AND(Z6="",Z10="○",Z14="",Z18=""),"該当","")</f>
        <v/>
      </c>
      <c r="U39" s="120"/>
      <c r="V39" s="120"/>
      <c r="W39" s="120"/>
      <c r="X39" s="121"/>
      <c r="Y39" s="337"/>
      <c r="Z39" s="338"/>
    </row>
    <row r="40" spans="1:26" s="3" customFormat="1" ht="15" customHeight="1" thickTop="1" x14ac:dyDescent="0.15">
      <c r="A40" s="160" t="s">
        <v>89</v>
      </c>
      <c r="B40" s="113" t="s">
        <v>23</v>
      </c>
      <c r="C40" s="301"/>
      <c r="D40" s="156">
        <v>18</v>
      </c>
      <c r="E40" s="157"/>
      <c r="F40" s="305" t="s">
        <v>14</v>
      </c>
      <c r="G40" s="306"/>
      <c r="H40" s="306"/>
      <c r="I40" s="306"/>
      <c r="J40" s="306"/>
      <c r="K40" s="306"/>
      <c r="L40" s="306"/>
      <c r="M40" s="306"/>
      <c r="N40" s="306"/>
      <c r="O40" s="307"/>
      <c r="P40" s="12" t="s">
        <v>78</v>
      </c>
      <c r="Q40" s="16" t="s">
        <v>77</v>
      </c>
      <c r="R40" s="181"/>
      <c r="S40" s="8"/>
      <c r="T40" s="115" t="s">
        <v>39</v>
      </c>
      <c r="U40" s="116"/>
      <c r="V40" s="116"/>
      <c r="W40" s="116"/>
      <c r="X40" s="116"/>
      <c r="Y40" s="214" t="s">
        <v>56</v>
      </c>
      <c r="Z40" s="215"/>
    </row>
    <row r="41" spans="1:26" s="3" customFormat="1" ht="20.100000000000001" customHeight="1" x14ac:dyDescent="0.15">
      <c r="A41" s="161"/>
      <c r="B41" s="114"/>
      <c r="C41" s="301"/>
      <c r="D41" s="158"/>
      <c r="E41" s="159"/>
      <c r="F41" s="196"/>
      <c r="G41" s="197"/>
      <c r="H41" s="197"/>
      <c r="I41" s="197"/>
      <c r="J41" s="197"/>
      <c r="K41" s="197"/>
      <c r="L41" s="197"/>
      <c r="M41" s="197"/>
      <c r="N41" s="197"/>
      <c r="O41" s="198"/>
      <c r="P41" s="83"/>
      <c r="Q41" s="85"/>
      <c r="R41" s="181"/>
      <c r="S41" s="8"/>
      <c r="T41" s="206" t="str">
        <f>IF(AND(Z6="",Z10="○",Z14="○",Z18=""),"該当", "")</f>
        <v/>
      </c>
      <c r="U41" s="207"/>
      <c r="V41" s="207"/>
      <c r="W41" s="207"/>
      <c r="X41" s="208"/>
      <c r="Y41" s="216"/>
      <c r="Z41" s="217"/>
    </row>
    <row r="42" spans="1:26" s="3" customFormat="1" ht="15" customHeight="1" x14ac:dyDescent="0.15">
      <c r="A42" s="299" t="str">
        <f>IF(B42&gt;=1,"○","")</f>
        <v/>
      </c>
      <c r="B42" s="18">
        <f>COUNTIF(Q40:Q45,"○")</f>
        <v>0</v>
      </c>
      <c r="C42" s="301"/>
      <c r="D42" s="162">
        <v>19</v>
      </c>
      <c r="E42" s="163"/>
      <c r="F42" s="193" t="s">
        <v>15</v>
      </c>
      <c r="G42" s="194"/>
      <c r="H42" s="194"/>
      <c r="I42" s="194"/>
      <c r="J42" s="194"/>
      <c r="K42" s="194"/>
      <c r="L42" s="194"/>
      <c r="M42" s="194"/>
      <c r="N42" s="194"/>
      <c r="O42" s="195"/>
      <c r="P42" s="11" t="s">
        <v>77</v>
      </c>
      <c r="Q42" s="15" t="s">
        <v>78</v>
      </c>
      <c r="R42" s="181"/>
      <c r="S42" s="8"/>
      <c r="T42" s="202" t="s">
        <v>40</v>
      </c>
      <c r="U42" s="203"/>
      <c r="V42" s="203"/>
      <c r="W42" s="203"/>
      <c r="X42" s="203"/>
      <c r="Y42" s="216"/>
      <c r="Z42" s="217"/>
    </row>
    <row r="43" spans="1:26" s="3" customFormat="1" ht="20.100000000000001" customHeight="1" thickBot="1" x14ac:dyDescent="0.2">
      <c r="A43" s="300"/>
      <c r="B43" s="23" t="s">
        <v>76</v>
      </c>
      <c r="C43" s="301"/>
      <c r="D43" s="158"/>
      <c r="E43" s="159"/>
      <c r="F43" s="196"/>
      <c r="G43" s="197"/>
      <c r="H43" s="197"/>
      <c r="I43" s="197"/>
      <c r="J43" s="197"/>
      <c r="K43" s="197"/>
      <c r="L43" s="197"/>
      <c r="M43" s="197"/>
      <c r="N43" s="197"/>
      <c r="O43" s="198"/>
      <c r="P43" s="83"/>
      <c r="Q43" s="85"/>
      <c r="R43" s="181"/>
      <c r="S43" s="8"/>
      <c r="T43" s="206" t="str">
        <f>IF(AND(Z6="",Z10="○",Z14="○",Z18="○"),"該当", "")</f>
        <v/>
      </c>
      <c r="U43" s="207"/>
      <c r="V43" s="207"/>
      <c r="W43" s="207"/>
      <c r="X43" s="208"/>
      <c r="Y43" s="216"/>
      <c r="Z43" s="217"/>
    </row>
    <row r="44" spans="1:26" s="3" customFormat="1" ht="15" customHeight="1" x14ac:dyDescent="0.15">
      <c r="A44" s="13"/>
      <c r="B44" s="301" t="s">
        <v>73</v>
      </c>
      <c r="C44" s="301"/>
      <c r="D44" s="162">
        <v>20</v>
      </c>
      <c r="E44" s="163"/>
      <c r="F44" s="193" t="s">
        <v>16</v>
      </c>
      <c r="G44" s="194"/>
      <c r="H44" s="194"/>
      <c r="I44" s="194"/>
      <c r="J44" s="194"/>
      <c r="K44" s="194"/>
      <c r="L44" s="194"/>
      <c r="M44" s="194"/>
      <c r="N44" s="194"/>
      <c r="O44" s="195"/>
      <c r="P44" s="25" t="s">
        <v>78</v>
      </c>
      <c r="Q44" s="15" t="s">
        <v>77</v>
      </c>
      <c r="R44" s="181"/>
      <c r="S44" s="8"/>
      <c r="T44" s="105" t="s">
        <v>41</v>
      </c>
      <c r="U44" s="106"/>
      <c r="V44" s="106"/>
      <c r="W44" s="106"/>
      <c r="X44" s="106"/>
      <c r="Y44" s="216"/>
      <c r="Z44" s="217"/>
    </row>
    <row r="45" spans="1:26" s="3" customFormat="1" ht="20.100000000000001" customHeight="1" thickBot="1" x14ac:dyDescent="0.2">
      <c r="A45" s="22"/>
      <c r="B45" s="302"/>
      <c r="C45" s="302"/>
      <c r="D45" s="220"/>
      <c r="E45" s="221"/>
      <c r="F45" s="199"/>
      <c r="G45" s="200"/>
      <c r="H45" s="200"/>
      <c r="I45" s="200"/>
      <c r="J45" s="200"/>
      <c r="K45" s="200"/>
      <c r="L45" s="200"/>
      <c r="M45" s="200"/>
      <c r="N45" s="200"/>
      <c r="O45" s="201"/>
      <c r="P45" s="86"/>
      <c r="Q45" s="87"/>
      <c r="R45" s="181"/>
      <c r="S45" s="8"/>
      <c r="T45" s="119" t="str">
        <f>IF(AND(Z6="",Z10="○",Z14="",Z18="○"),"該当", "")</f>
        <v/>
      </c>
      <c r="U45" s="120"/>
      <c r="V45" s="120"/>
      <c r="W45" s="120"/>
      <c r="X45" s="121"/>
      <c r="Y45" s="218"/>
      <c r="Z45" s="219"/>
    </row>
    <row r="46" spans="1:26" s="3" customFormat="1" ht="15" customHeight="1" thickTop="1" x14ac:dyDescent="0.15">
      <c r="A46" s="342" t="s">
        <v>89</v>
      </c>
      <c r="B46" s="114" t="s">
        <v>24</v>
      </c>
      <c r="C46" s="326"/>
      <c r="D46" s="345">
        <v>21</v>
      </c>
      <c r="E46" s="346"/>
      <c r="F46" s="211" t="s">
        <v>91</v>
      </c>
      <c r="G46" s="212"/>
      <c r="H46" s="212"/>
      <c r="I46" s="212"/>
      <c r="J46" s="212"/>
      <c r="K46" s="212"/>
      <c r="L46" s="212"/>
      <c r="M46" s="212"/>
      <c r="N46" s="212"/>
      <c r="O46" s="213"/>
      <c r="P46" s="29" t="s">
        <v>78</v>
      </c>
      <c r="Q46" s="37" t="s">
        <v>77</v>
      </c>
      <c r="R46" s="181"/>
      <c r="S46" s="8"/>
      <c r="T46" s="115" t="s">
        <v>35</v>
      </c>
      <c r="U46" s="116"/>
      <c r="V46" s="116"/>
      <c r="W46" s="116"/>
      <c r="X46" s="116"/>
      <c r="Y46" s="214" t="s">
        <v>49</v>
      </c>
      <c r="Z46" s="215"/>
    </row>
    <row r="47" spans="1:26" s="3" customFormat="1" ht="20.100000000000001" customHeight="1" x14ac:dyDescent="0.15">
      <c r="A47" s="343"/>
      <c r="B47" s="114"/>
      <c r="C47" s="326"/>
      <c r="D47" s="158"/>
      <c r="E47" s="159"/>
      <c r="F47" s="169"/>
      <c r="G47" s="170"/>
      <c r="H47" s="170"/>
      <c r="I47" s="170"/>
      <c r="J47" s="170"/>
      <c r="K47" s="170"/>
      <c r="L47" s="170"/>
      <c r="M47" s="170"/>
      <c r="N47" s="170"/>
      <c r="O47" s="171"/>
      <c r="P47" s="83"/>
      <c r="Q47" s="85"/>
      <c r="R47" s="181"/>
      <c r="S47" s="8"/>
      <c r="T47" s="206" t="str">
        <f>IF(AND(Z6="",Z10="",Z14="○",Z18=""),"該当","")</f>
        <v/>
      </c>
      <c r="U47" s="207"/>
      <c r="V47" s="207"/>
      <c r="W47" s="207"/>
      <c r="X47" s="208"/>
      <c r="Y47" s="216"/>
      <c r="Z47" s="217"/>
    </row>
    <row r="48" spans="1:26" s="3" customFormat="1" ht="15" customHeight="1" x14ac:dyDescent="0.15">
      <c r="A48" s="164" t="str">
        <f>IF(B48&gt;=2,"○","")</f>
        <v/>
      </c>
      <c r="B48" s="18">
        <f>COUNTIF(Q46:Q55,"○")</f>
        <v>0</v>
      </c>
      <c r="C48" s="326"/>
      <c r="D48" s="162">
        <v>22</v>
      </c>
      <c r="E48" s="163"/>
      <c r="F48" s="166" t="s">
        <v>92</v>
      </c>
      <c r="G48" s="167"/>
      <c r="H48" s="167"/>
      <c r="I48" s="167"/>
      <c r="J48" s="167"/>
      <c r="K48" s="167"/>
      <c r="L48" s="167"/>
      <c r="M48" s="167"/>
      <c r="N48" s="167"/>
      <c r="O48" s="168"/>
      <c r="P48" s="25" t="s">
        <v>78</v>
      </c>
      <c r="Q48" s="15" t="s">
        <v>77</v>
      </c>
      <c r="R48" s="181"/>
      <c r="S48" s="8"/>
      <c r="T48" s="105" t="s">
        <v>42</v>
      </c>
      <c r="U48" s="106"/>
      <c r="V48" s="106"/>
      <c r="W48" s="106"/>
      <c r="X48" s="106"/>
      <c r="Y48" s="216"/>
      <c r="Z48" s="217"/>
    </row>
    <row r="49" spans="1:26" s="3" customFormat="1" ht="20.100000000000001" customHeight="1" thickBot="1" x14ac:dyDescent="0.2">
      <c r="A49" s="165"/>
      <c r="B49" s="23" t="s">
        <v>76</v>
      </c>
      <c r="C49" s="326"/>
      <c r="D49" s="158"/>
      <c r="E49" s="159"/>
      <c r="F49" s="169"/>
      <c r="G49" s="170"/>
      <c r="H49" s="170"/>
      <c r="I49" s="170"/>
      <c r="J49" s="170"/>
      <c r="K49" s="170"/>
      <c r="L49" s="170"/>
      <c r="M49" s="170"/>
      <c r="N49" s="170"/>
      <c r="O49" s="171"/>
      <c r="P49" s="83"/>
      <c r="Q49" s="85"/>
      <c r="R49" s="181"/>
      <c r="S49" s="8"/>
      <c r="T49" s="206" t="str">
        <f>IF(AND(Z6="",Z10="",Z14="○",Z18="○"),"該当", "")</f>
        <v/>
      </c>
      <c r="U49" s="207"/>
      <c r="V49" s="207"/>
      <c r="W49" s="207"/>
      <c r="X49" s="208"/>
      <c r="Y49" s="216"/>
      <c r="Z49" s="217"/>
    </row>
    <row r="50" spans="1:26" s="3" customFormat="1" ht="15" customHeight="1" x14ac:dyDescent="0.15">
      <c r="A50" s="13"/>
      <c r="B50" s="301" t="s">
        <v>74</v>
      </c>
      <c r="C50" s="326"/>
      <c r="D50" s="162">
        <v>23</v>
      </c>
      <c r="E50" s="163"/>
      <c r="F50" s="166" t="s">
        <v>93</v>
      </c>
      <c r="G50" s="167"/>
      <c r="H50" s="167"/>
      <c r="I50" s="167"/>
      <c r="J50" s="167"/>
      <c r="K50" s="167"/>
      <c r="L50" s="167"/>
      <c r="M50" s="167"/>
      <c r="N50" s="167"/>
      <c r="O50" s="168"/>
      <c r="P50" s="25" t="s">
        <v>78</v>
      </c>
      <c r="Q50" s="15" t="s">
        <v>77</v>
      </c>
      <c r="R50" s="181"/>
      <c r="S50" s="8"/>
      <c r="T50" s="105" t="s">
        <v>32</v>
      </c>
      <c r="U50" s="106"/>
      <c r="V50" s="106"/>
      <c r="W50" s="106"/>
      <c r="X50" s="106"/>
      <c r="Y50" s="216"/>
      <c r="Z50" s="217"/>
    </row>
    <row r="51" spans="1:26" s="3" customFormat="1" ht="20.100000000000001" customHeight="1" thickBot="1" x14ac:dyDescent="0.2">
      <c r="A51" s="22"/>
      <c r="B51" s="301"/>
      <c r="C51" s="326"/>
      <c r="D51" s="158"/>
      <c r="E51" s="159"/>
      <c r="F51" s="169"/>
      <c r="G51" s="170"/>
      <c r="H51" s="170"/>
      <c r="I51" s="170"/>
      <c r="J51" s="170"/>
      <c r="K51" s="170"/>
      <c r="L51" s="170"/>
      <c r="M51" s="170"/>
      <c r="N51" s="170"/>
      <c r="O51" s="171"/>
      <c r="P51" s="83"/>
      <c r="Q51" s="85"/>
      <c r="R51" s="181"/>
      <c r="S51" s="8"/>
      <c r="T51" s="119" t="str">
        <f>IF(AND(Z6="",Z10="",Z14="",Z18="○"),"該当","")</f>
        <v/>
      </c>
      <c r="U51" s="120"/>
      <c r="V51" s="120"/>
      <c r="W51" s="120"/>
      <c r="X51" s="121"/>
      <c r="Y51" s="218"/>
      <c r="Z51" s="219"/>
    </row>
    <row r="52" spans="1:26" s="3" customFormat="1" ht="15" customHeight="1" thickTop="1" thickBot="1" x14ac:dyDescent="0.2">
      <c r="A52" s="13"/>
      <c r="B52" s="301"/>
      <c r="C52" s="326"/>
      <c r="D52" s="162">
        <v>24</v>
      </c>
      <c r="E52" s="163"/>
      <c r="F52" s="166" t="s">
        <v>94</v>
      </c>
      <c r="G52" s="167"/>
      <c r="H52" s="167"/>
      <c r="I52" s="167"/>
      <c r="J52" s="167"/>
      <c r="K52" s="167"/>
      <c r="L52" s="167"/>
      <c r="M52" s="167"/>
      <c r="N52" s="167"/>
      <c r="O52" s="168"/>
      <c r="P52" s="25" t="s">
        <v>78</v>
      </c>
      <c r="Q52" s="15" t="s">
        <v>77</v>
      </c>
      <c r="R52" s="181"/>
      <c r="S52" s="8"/>
      <c r="T52" s="204" t="s">
        <v>43</v>
      </c>
      <c r="U52" s="205"/>
      <c r="V52" s="205"/>
      <c r="W52" s="205"/>
      <c r="X52" s="205"/>
      <c r="Y52" s="205" t="s">
        <v>46</v>
      </c>
      <c r="Z52" s="210"/>
    </row>
    <row r="53" spans="1:26" s="3" customFormat="1" ht="20.100000000000001" customHeight="1" x14ac:dyDescent="0.15">
      <c r="A53" s="22"/>
      <c r="B53" s="301"/>
      <c r="C53" s="326"/>
      <c r="D53" s="158"/>
      <c r="E53" s="159"/>
      <c r="F53" s="169"/>
      <c r="G53" s="170"/>
      <c r="H53" s="170"/>
      <c r="I53" s="170"/>
      <c r="J53" s="170"/>
      <c r="K53" s="170"/>
      <c r="L53" s="170"/>
      <c r="M53" s="170"/>
      <c r="N53" s="170"/>
      <c r="O53" s="171"/>
      <c r="P53" s="83"/>
      <c r="Q53" s="85"/>
      <c r="R53" s="181"/>
      <c r="S53" s="8"/>
      <c r="T53" s="318" t="s">
        <v>65</v>
      </c>
      <c r="U53" s="318"/>
      <c r="V53" s="318"/>
      <c r="W53" s="318"/>
      <c r="X53" s="318"/>
      <c r="Y53" s="318"/>
      <c r="Z53" s="318"/>
    </row>
    <row r="54" spans="1:26" s="3" customFormat="1" ht="15" customHeight="1" x14ac:dyDescent="0.15">
      <c r="A54" s="13"/>
      <c r="B54" s="301"/>
      <c r="C54" s="326"/>
      <c r="D54" s="162">
        <v>25</v>
      </c>
      <c r="E54" s="323"/>
      <c r="F54" s="319" t="s">
        <v>95</v>
      </c>
      <c r="G54" s="167"/>
      <c r="H54" s="167"/>
      <c r="I54" s="167"/>
      <c r="J54" s="167"/>
      <c r="K54" s="167"/>
      <c r="L54" s="167"/>
      <c r="M54" s="167"/>
      <c r="N54" s="167"/>
      <c r="O54" s="168"/>
      <c r="P54" s="25" t="s">
        <v>78</v>
      </c>
      <c r="Q54" s="15" t="s">
        <v>77</v>
      </c>
      <c r="R54" s="181"/>
      <c r="S54" s="8"/>
      <c r="T54" s="318"/>
      <c r="U54" s="318"/>
      <c r="V54" s="318"/>
      <c r="W54" s="318"/>
      <c r="X54" s="318"/>
      <c r="Y54" s="318"/>
      <c r="Z54" s="318"/>
    </row>
    <row r="55" spans="1:26" s="3" customFormat="1" ht="20.100000000000001" customHeight="1" thickBot="1" x14ac:dyDescent="0.2">
      <c r="A55" s="22"/>
      <c r="B55" s="344"/>
      <c r="C55" s="327"/>
      <c r="D55" s="324"/>
      <c r="E55" s="325"/>
      <c r="F55" s="320"/>
      <c r="G55" s="321"/>
      <c r="H55" s="321"/>
      <c r="I55" s="321"/>
      <c r="J55" s="321"/>
      <c r="K55" s="321"/>
      <c r="L55" s="321"/>
      <c r="M55" s="321"/>
      <c r="N55" s="321"/>
      <c r="O55" s="322"/>
      <c r="P55" s="88"/>
      <c r="Q55" s="89"/>
      <c r="R55" s="21"/>
      <c r="S55" s="8"/>
      <c r="T55" s="318"/>
      <c r="U55" s="318"/>
      <c r="V55" s="318"/>
      <c r="W55" s="318"/>
      <c r="X55" s="318"/>
      <c r="Y55" s="318"/>
      <c r="Z55" s="318"/>
    </row>
    <row r="56" spans="1:26" s="3" customFormat="1" ht="6" customHeight="1" thickBot="1" x14ac:dyDescent="0.2">
      <c r="A56" s="13"/>
      <c r="B56" s="44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42"/>
      <c r="U56" s="42"/>
      <c r="V56" s="42"/>
      <c r="W56" s="42"/>
      <c r="X56" s="42"/>
      <c r="Y56" s="42"/>
      <c r="Z56" s="42"/>
    </row>
    <row r="57" spans="1:26" s="3" customFormat="1" ht="15" customHeight="1" x14ac:dyDescent="0.15">
      <c r="A57" s="13"/>
      <c r="B57" s="95" t="s">
        <v>90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7"/>
      <c r="Z57" s="45"/>
    </row>
    <row r="58" spans="1:26" s="3" customFormat="1" ht="50.25" customHeight="1" thickBot="1" x14ac:dyDescent="0.2">
      <c r="A58" s="13"/>
      <c r="B58" s="98" t="s">
        <v>99</v>
      </c>
      <c r="C58" s="99"/>
      <c r="D58" s="99"/>
      <c r="E58" s="99"/>
      <c r="F58" s="99"/>
      <c r="G58" s="99"/>
      <c r="H58" s="99"/>
      <c r="I58" s="99"/>
      <c r="J58" s="99"/>
      <c r="K58" s="99"/>
      <c r="L58" s="99" t="s">
        <v>100</v>
      </c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100"/>
      <c r="Z58" s="45"/>
    </row>
    <row r="59" spans="1:26" s="4" customFormat="1" x14ac:dyDescent="0.15">
      <c r="B59" s="6"/>
      <c r="C59" s="6"/>
      <c r="D59" s="6"/>
      <c r="P59" s="74">
        <v>1</v>
      </c>
    </row>
    <row r="60" spans="1:26" s="4" customFormat="1" ht="35.85" customHeight="1" x14ac:dyDescent="0.15">
      <c r="A60" s="94" t="s">
        <v>59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s="4" customFormat="1" ht="21.2" customHeight="1" x14ac:dyDescent="0.15">
      <c r="A61" s="10" t="s">
        <v>58</v>
      </c>
      <c r="C61" s="14"/>
      <c r="D61" s="92"/>
      <c r="E61" s="92"/>
      <c r="F61" s="92"/>
      <c r="G61" s="92"/>
      <c r="H61" s="92"/>
      <c r="I61" s="92"/>
      <c r="J61" s="92"/>
      <c r="K61" s="93"/>
      <c r="L61" s="93"/>
      <c r="M61" s="93"/>
      <c r="N61" s="93"/>
      <c r="O61" s="93"/>
      <c r="P61" s="93"/>
      <c r="Q61" s="93"/>
      <c r="R61" s="92"/>
      <c r="S61" s="92"/>
      <c r="T61" s="92"/>
      <c r="U61" s="94"/>
      <c r="V61" s="94"/>
      <c r="W61" s="94"/>
      <c r="X61" s="94"/>
      <c r="Y61" s="94"/>
      <c r="Z61" s="94"/>
    </row>
    <row r="62" spans="1:26" s="4" customFormat="1" ht="18" thickBot="1" x14ac:dyDescent="0.2">
      <c r="B62" s="14"/>
      <c r="C62" s="14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4"/>
      <c r="V62" s="94"/>
      <c r="W62" s="94"/>
      <c r="X62" s="94"/>
      <c r="Y62" s="94"/>
      <c r="Z62" s="94"/>
    </row>
    <row r="63" spans="1:26" s="4" customFormat="1" x14ac:dyDescent="0.15">
      <c r="B63" s="47" t="s">
        <v>87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51"/>
    </row>
    <row r="64" spans="1:26" s="4" customFormat="1" x14ac:dyDescent="0.15">
      <c r="B64" s="50" t="s">
        <v>119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51"/>
    </row>
    <row r="65" spans="2:26" s="4" customFormat="1" x14ac:dyDescent="0.15">
      <c r="B65" s="50" t="s">
        <v>88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51"/>
    </row>
    <row r="66" spans="2:26" s="4" customFormat="1" x14ac:dyDescent="0.15">
      <c r="B66" s="53" t="s">
        <v>96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51"/>
    </row>
    <row r="67" spans="2:26" s="4" customFormat="1" x14ac:dyDescent="0.15">
      <c r="B67" s="53" t="s">
        <v>121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5"/>
      <c r="Z67" s="51"/>
    </row>
    <row r="68" spans="2:26" s="4" customFormat="1" x14ac:dyDescent="0.15">
      <c r="B68" s="309"/>
      <c r="C68" s="310"/>
      <c r="D68" s="310"/>
      <c r="E68" s="310"/>
      <c r="F68" s="310"/>
      <c r="G68" s="310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1"/>
      <c r="Z68" s="56"/>
    </row>
    <row r="69" spans="2:26" s="4" customFormat="1" x14ac:dyDescent="0.15">
      <c r="B69" s="312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4"/>
      <c r="Z69" s="56"/>
    </row>
    <row r="70" spans="2:26" s="4" customFormat="1" x14ac:dyDescent="0.15">
      <c r="B70" s="312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4"/>
      <c r="Z70" s="56"/>
    </row>
    <row r="71" spans="2:26" s="4" customFormat="1" x14ac:dyDescent="0.15">
      <c r="B71" s="312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4"/>
      <c r="Z71" s="56"/>
    </row>
    <row r="72" spans="2:26" s="4" customFormat="1" x14ac:dyDescent="0.15">
      <c r="B72" s="312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4"/>
      <c r="Z72" s="56"/>
    </row>
    <row r="73" spans="2:26" s="4" customFormat="1" x14ac:dyDescent="0.15">
      <c r="B73" s="312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4"/>
      <c r="Z73" s="56"/>
    </row>
    <row r="74" spans="2:26" s="4" customFormat="1" x14ac:dyDescent="0.15"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4"/>
      <c r="Z74" s="56"/>
    </row>
    <row r="75" spans="2:26" s="4" customFormat="1" x14ac:dyDescent="0.15"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4"/>
      <c r="Z75" s="56"/>
    </row>
    <row r="76" spans="2:26" s="4" customFormat="1" x14ac:dyDescent="0.15"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4"/>
      <c r="Z76" s="56"/>
    </row>
    <row r="77" spans="2:26" s="4" customFormat="1" x14ac:dyDescent="0.15"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4"/>
      <c r="Z77" s="56"/>
    </row>
    <row r="78" spans="2:26" s="4" customFormat="1" x14ac:dyDescent="0.15">
      <c r="B78" s="312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4"/>
      <c r="Z78" s="56"/>
    </row>
    <row r="79" spans="2:26" s="4" customFormat="1" x14ac:dyDescent="0.15">
      <c r="B79" s="312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4"/>
      <c r="Z79" s="56"/>
    </row>
    <row r="80" spans="2:26" s="4" customFormat="1" x14ac:dyDescent="0.15">
      <c r="B80" s="312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4"/>
      <c r="Z80" s="56"/>
    </row>
    <row r="81" spans="1:26" s="4" customFormat="1" x14ac:dyDescent="0.15">
      <c r="B81" s="312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4"/>
      <c r="Z81" s="56"/>
    </row>
    <row r="82" spans="1:26" s="4" customFormat="1" x14ac:dyDescent="0.15">
      <c r="B82" s="312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4"/>
      <c r="Z82" s="56"/>
    </row>
    <row r="83" spans="1:26" s="4" customFormat="1" x14ac:dyDescent="0.15">
      <c r="B83" s="312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4"/>
      <c r="Z83" s="56"/>
    </row>
    <row r="84" spans="1:26" s="4" customFormat="1" ht="14.25" thickBot="1" x14ac:dyDescent="0.2">
      <c r="B84" s="315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7"/>
      <c r="Z84" s="56"/>
    </row>
    <row r="85" spans="1:26" s="4" customFormat="1" x14ac:dyDescent="0.15">
      <c r="B85" s="6"/>
      <c r="C85" s="6"/>
      <c r="D85" s="6"/>
    </row>
    <row r="86" spans="1:26" s="4" customFormat="1" x14ac:dyDescent="0.15">
      <c r="B86" s="6"/>
      <c r="C86" s="6"/>
      <c r="D86" s="6"/>
    </row>
    <row r="87" spans="1:26" s="4" customFormat="1" x14ac:dyDescent="0.15">
      <c r="B87" s="6"/>
      <c r="C87" s="6"/>
      <c r="D87" s="6"/>
    </row>
    <row r="88" spans="1:26" s="4" customFormat="1" x14ac:dyDescent="0.15">
      <c r="B88" s="6"/>
      <c r="C88" s="6"/>
      <c r="D88" s="6"/>
    </row>
    <row r="89" spans="1:26" s="4" customFormat="1" x14ac:dyDescent="0.15">
      <c r="B89" s="6"/>
      <c r="C89" s="6"/>
      <c r="D89" s="6"/>
    </row>
    <row r="90" spans="1:26" s="4" customFormat="1" x14ac:dyDescent="0.15">
      <c r="B90" s="6"/>
      <c r="C90" s="6"/>
      <c r="D90" s="6"/>
    </row>
    <row r="93" spans="1:26" ht="20.100000000000001" customHeight="1" x14ac:dyDescent="0.15">
      <c r="A93" s="4"/>
      <c r="B93" s="4" t="s">
        <v>122</v>
      </c>
      <c r="C93" s="6"/>
      <c r="D93" s="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15">
      <c r="B94" s="59"/>
      <c r="C94" s="60"/>
      <c r="D94" s="60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2"/>
    </row>
    <row r="95" spans="1:26" ht="20.100000000000001" customHeight="1" x14ac:dyDescent="0.15">
      <c r="B95" s="65"/>
      <c r="C95" s="56"/>
      <c r="D95" s="90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275" t="s">
        <v>128</v>
      </c>
      <c r="P95" s="275"/>
      <c r="Q95" s="275"/>
      <c r="R95" s="275"/>
      <c r="S95" s="275"/>
      <c r="T95" s="275"/>
      <c r="U95" s="275"/>
      <c r="V95" s="275"/>
      <c r="W95" s="275"/>
      <c r="X95" s="275"/>
      <c r="Y95" s="64"/>
    </row>
    <row r="96" spans="1:26" ht="13.5" customHeight="1" x14ac:dyDescent="0.15">
      <c r="B96" s="63"/>
      <c r="C96" s="273" t="s">
        <v>123</v>
      </c>
      <c r="D96" s="273"/>
      <c r="E96" s="273"/>
      <c r="F96" s="273"/>
      <c r="G96" s="273"/>
      <c r="H96" s="273" t="s">
        <v>126</v>
      </c>
      <c r="I96" s="273"/>
      <c r="J96" s="273"/>
      <c r="K96" s="273"/>
      <c r="L96" s="273"/>
      <c r="M96" s="273"/>
      <c r="N96" s="273"/>
      <c r="O96" s="273"/>
      <c r="P96" s="273"/>
      <c r="Q96" s="258" t="s">
        <v>124</v>
      </c>
      <c r="R96" s="259"/>
      <c r="S96" s="259"/>
      <c r="T96" s="259"/>
      <c r="U96" s="259"/>
      <c r="V96" s="259"/>
      <c r="W96" s="259"/>
      <c r="X96" s="260"/>
      <c r="Y96" s="64"/>
    </row>
    <row r="97" spans="1:25" ht="21.75" customHeight="1" x14ac:dyDescent="0.15">
      <c r="B97" s="6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61"/>
      <c r="R97" s="262"/>
      <c r="S97" s="262"/>
      <c r="T97" s="262"/>
      <c r="U97" s="262"/>
      <c r="V97" s="262"/>
      <c r="W97" s="262"/>
      <c r="X97" s="263"/>
      <c r="Y97" s="64"/>
    </row>
    <row r="98" spans="1:25" ht="13.5" customHeight="1" x14ac:dyDescent="0.15">
      <c r="B98" s="63"/>
      <c r="C98" s="274" t="s">
        <v>125</v>
      </c>
      <c r="D98" s="274"/>
      <c r="E98" s="274"/>
      <c r="F98" s="274"/>
      <c r="G98" s="274"/>
      <c r="H98" s="274" t="s">
        <v>125</v>
      </c>
      <c r="I98" s="274"/>
      <c r="J98" s="274"/>
      <c r="K98" s="274"/>
      <c r="L98" s="274"/>
      <c r="M98" s="274"/>
      <c r="N98" s="274"/>
      <c r="O98" s="274"/>
      <c r="P98" s="274"/>
      <c r="Q98" s="264"/>
      <c r="R98" s="265"/>
      <c r="S98" s="265"/>
      <c r="T98" s="265"/>
      <c r="U98" s="265"/>
      <c r="V98" s="265"/>
      <c r="W98" s="265"/>
      <c r="X98" s="266"/>
      <c r="Y98" s="64"/>
    </row>
    <row r="99" spans="1:25" ht="13.5" customHeight="1" x14ac:dyDescent="0.15">
      <c r="B99" s="63"/>
      <c r="C99" s="274"/>
      <c r="D99" s="274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67"/>
      <c r="R99" s="268"/>
      <c r="S99" s="268"/>
      <c r="T99" s="268"/>
      <c r="U99" s="268"/>
      <c r="V99" s="268"/>
      <c r="W99" s="268"/>
      <c r="X99" s="269"/>
      <c r="Y99" s="64"/>
    </row>
    <row r="100" spans="1:25" ht="13.5" customHeight="1" x14ac:dyDescent="0.15">
      <c r="B100" s="63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67"/>
      <c r="R100" s="268"/>
      <c r="S100" s="268"/>
      <c r="T100" s="268"/>
      <c r="U100" s="268"/>
      <c r="V100" s="268"/>
      <c r="W100" s="268"/>
      <c r="X100" s="269"/>
      <c r="Y100" s="64"/>
    </row>
    <row r="101" spans="1:25" ht="13.5" customHeight="1" x14ac:dyDescent="0.15">
      <c r="B101" s="63"/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0"/>
      <c r="R101" s="271"/>
      <c r="S101" s="271"/>
      <c r="T101" s="271"/>
      <c r="U101" s="271"/>
      <c r="V101" s="271"/>
      <c r="W101" s="271"/>
      <c r="X101" s="272"/>
      <c r="Y101" s="64"/>
    </row>
    <row r="102" spans="1:25" ht="20.100000000000001" customHeight="1" x14ac:dyDescent="0.15">
      <c r="A102" s="64"/>
      <c r="C102" s="4" t="s">
        <v>101</v>
      </c>
      <c r="D102" s="6"/>
      <c r="E102" s="4"/>
      <c r="F102" s="4"/>
      <c r="G102" s="4"/>
      <c r="H102" s="4"/>
      <c r="I102" s="4"/>
      <c r="J102" s="4"/>
      <c r="K102" s="4"/>
      <c r="M102" s="68"/>
      <c r="O102" s="232"/>
      <c r="P102" s="232"/>
      <c r="Q102" s="232"/>
      <c r="R102" s="232"/>
      <c r="S102" s="232"/>
      <c r="T102" s="232"/>
      <c r="U102" s="232"/>
      <c r="V102" s="232"/>
      <c r="W102" s="68"/>
      <c r="X102" s="4"/>
      <c r="Y102" s="64"/>
    </row>
    <row r="103" spans="1:25" ht="13.5" customHeight="1" x14ac:dyDescent="0.15">
      <c r="A103" s="4"/>
      <c r="B103" s="63"/>
      <c r="C103" s="4" t="s">
        <v>127</v>
      </c>
      <c r="D103" s="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91"/>
      <c r="P103" s="91"/>
      <c r="Q103" s="91"/>
      <c r="R103" s="91"/>
      <c r="S103" s="91"/>
      <c r="T103" s="91"/>
      <c r="U103" s="91"/>
      <c r="V103" s="91"/>
      <c r="Y103" s="64"/>
    </row>
    <row r="104" spans="1:25" ht="13.5" customHeight="1" x14ac:dyDescent="0.15">
      <c r="A104" s="4"/>
      <c r="B104" s="63"/>
      <c r="C104" s="4"/>
      <c r="D104" s="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91"/>
      <c r="P104" s="91"/>
      <c r="Q104" s="91"/>
      <c r="R104" s="91"/>
      <c r="S104" s="91"/>
      <c r="T104" s="91"/>
      <c r="U104" s="91"/>
      <c r="V104" s="91"/>
      <c r="Y104" s="64"/>
    </row>
    <row r="105" spans="1:25" ht="13.5" customHeight="1" x14ac:dyDescent="0.15">
      <c r="A105" s="4"/>
      <c r="B105" s="63"/>
      <c r="C105" s="4"/>
      <c r="D105" s="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91"/>
      <c r="P105" s="91"/>
      <c r="Q105" s="91"/>
      <c r="R105" s="91"/>
      <c r="S105" s="91"/>
      <c r="T105" s="91"/>
      <c r="U105" s="91"/>
      <c r="V105" s="91"/>
      <c r="Y105" s="64"/>
    </row>
    <row r="106" spans="1:25" ht="13.5" customHeight="1" x14ac:dyDescent="0.15">
      <c r="B106" s="63"/>
      <c r="C106" s="6"/>
      <c r="D106" s="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91"/>
      <c r="P106" s="91"/>
      <c r="Q106" s="91"/>
      <c r="R106" s="91"/>
      <c r="S106" s="91"/>
      <c r="T106" s="91"/>
      <c r="U106" s="91"/>
      <c r="V106" s="91"/>
      <c r="Y106" s="64"/>
    </row>
    <row r="107" spans="1:25" x14ac:dyDescent="0.15">
      <c r="B107" s="66"/>
      <c r="C107" s="58"/>
      <c r="D107" s="58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67"/>
    </row>
    <row r="117" spans="1:26" ht="20.100000000000001" customHeight="1" x14ac:dyDescent="0.15">
      <c r="A117" s="4"/>
      <c r="B117" s="4" t="s">
        <v>102</v>
      </c>
      <c r="C117" s="6"/>
      <c r="D117" s="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15">
      <c r="B118" s="59"/>
      <c r="C118" s="60"/>
      <c r="D118" s="60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2"/>
    </row>
    <row r="119" spans="1:26" ht="20.100000000000001" customHeight="1" x14ac:dyDescent="0.15">
      <c r="B119" s="65"/>
      <c r="C119" s="4"/>
      <c r="D119" s="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240" t="s">
        <v>98</v>
      </c>
      <c r="U119" s="241"/>
      <c r="V119" s="241"/>
      <c r="W119" s="241"/>
      <c r="X119" s="242"/>
      <c r="Y119" s="64"/>
    </row>
    <row r="120" spans="1:26" ht="13.5" customHeight="1" x14ac:dyDescent="0.15">
      <c r="B120" s="63"/>
      <c r="C120" s="234" t="s">
        <v>60</v>
      </c>
      <c r="D120" s="232"/>
      <c r="E120" s="232"/>
      <c r="F120" s="235"/>
      <c r="G120" s="243" t="s">
        <v>62</v>
      </c>
      <c r="H120" s="244"/>
      <c r="I120" s="244"/>
      <c r="J120" s="245"/>
      <c r="K120" s="234" t="s">
        <v>61</v>
      </c>
      <c r="L120" s="232"/>
      <c r="M120" s="232"/>
      <c r="N120" s="232"/>
      <c r="O120" s="232"/>
      <c r="P120" s="232"/>
      <c r="Q120" s="234" t="s">
        <v>64</v>
      </c>
      <c r="R120" s="232"/>
      <c r="S120" s="232"/>
      <c r="T120" s="232"/>
      <c r="U120" s="232"/>
      <c r="V120" s="235"/>
      <c r="W120" s="234" t="s">
        <v>63</v>
      </c>
      <c r="X120" s="235"/>
      <c r="Y120" s="64"/>
    </row>
    <row r="121" spans="1:26" x14ac:dyDescent="0.15">
      <c r="B121" s="63"/>
      <c r="C121" s="238"/>
      <c r="D121" s="233"/>
      <c r="E121" s="233"/>
      <c r="F121" s="239"/>
      <c r="G121" s="246"/>
      <c r="H121" s="247"/>
      <c r="I121" s="247"/>
      <c r="J121" s="248"/>
      <c r="K121" s="238"/>
      <c r="L121" s="233"/>
      <c r="M121" s="233"/>
      <c r="N121" s="233"/>
      <c r="O121" s="233"/>
      <c r="P121" s="233"/>
      <c r="Q121" s="238"/>
      <c r="R121" s="233"/>
      <c r="S121" s="233"/>
      <c r="T121" s="233"/>
      <c r="U121" s="233"/>
      <c r="V121" s="239"/>
      <c r="W121" s="238"/>
      <c r="X121" s="239"/>
      <c r="Y121" s="64"/>
    </row>
    <row r="122" spans="1:26" x14ac:dyDescent="0.15">
      <c r="B122" s="63"/>
      <c r="C122" s="249"/>
      <c r="D122" s="250"/>
      <c r="E122" s="250"/>
      <c r="F122" s="251"/>
      <c r="G122" s="234"/>
      <c r="H122" s="232"/>
      <c r="I122" s="232"/>
      <c r="J122" s="235"/>
      <c r="K122" s="234"/>
      <c r="L122" s="232"/>
      <c r="M122" s="232"/>
      <c r="N122" s="232"/>
      <c r="O122" s="232"/>
      <c r="P122" s="235"/>
      <c r="Q122" s="232"/>
      <c r="R122" s="232"/>
      <c r="S122" s="232"/>
      <c r="T122" s="232"/>
      <c r="U122" s="232"/>
      <c r="V122" s="232"/>
      <c r="W122" s="234"/>
      <c r="X122" s="235"/>
      <c r="Y122" s="64"/>
    </row>
    <row r="123" spans="1:26" x14ac:dyDescent="0.15">
      <c r="B123" s="63"/>
      <c r="C123" s="252"/>
      <c r="D123" s="253"/>
      <c r="E123" s="253"/>
      <c r="F123" s="254"/>
      <c r="G123" s="236"/>
      <c r="H123" s="92"/>
      <c r="I123" s="92"/>
      <c r="J123" s="237"/>
      <c r="K123" s="236"/>
      <c r="L123" s="92"/>
      <c r="M123" s="92"/>
      <c r="N123" s="92"/>
      <c r="O123" s="92"/>
      <c r="P123" s="237"/>
      <c r="Q123" s="92"/>
      <c r="R123" s="92"/>
      <c r="S123" s="92"/>
      <c r="T123" s="92"/>
      <c r="U123" s="92"/>
      <c r="V123" s="92"/>
      <c r="W123" s="236"/>
      <c r="X123" s="237"/>
      <c r="Y123" s="64"/>
    </row>
    <row r="124" spans="1:26" x14ac:dyDescent="0.15">
      <c r="B124" s="63"/>
      <c r="C124" s="252"/>
      <c r="D124" s="253"/>
      <c r="E124" s="253"/>
      <c r="F124" s="254"/>
      <c r="G124" s="236"/>
      <c r="H124" s="92"/>
      <c r="I124" s="92"/>
      <c r="J124" s="237"/>
      <c r="K124" s="236"/>
      <c r="L124" s="92"/>
      <c r="M124" s="92"/>
      <c r="N124" s="92"/>
      <c r="O124" s="92"/>
      <c r="P124" s="237"/>
      <c r="Q124" s="92"/>
      <c r="R124" s="92"/>
      <c r="S124" s="92"/>
      <c r="T124" s="92"/>
      <c r="U124" s="92"/>
      <c r="V124" s="92"/>
      <c r="W124" s="236"/>
      <c r="X124" s="237"/>
      <c r="Y124" s="64"/>
    </row>
    <row r="125" spans="1:26" x14ac:dyDescent="0.15">
      <c r="B125" s="63"/>
      <c r="C125" s="255"/>
      <c r="D125" s="256"/>
      <c r="E125" s="256"/>
      <c r="F125" s="257"/>
      <c r="G125" s="238"/>
      <c r="H125" s="233"/>
      <c r="I125" s="233"/>
      <c r="J125" s="239"/>
      <c r="K125" s="238"/>
      <c r="L125" s="233"/>
      <c r="M125" s="233"/>
      <c r="N125" s="233"/>
      <c r="O125" s="233"/>
      <c r="P125" s="239"/>
      <c r="Q125" s="233"/>
      <c r="R125" s="233"/>
      <c r="S125" s="233"/>
      <c r="T125" s="233"/>
      <c r="U125" s="233"/>
      <c r="V125" s="233"/>
      <c r="W125" s="238"/>
      <c r="X125" s="239"/>
      <c r="Y125" s="64"/>
    </row>
    <row r="126" spans="1:26" ht="20.100000000000001" customHeight="1" x14ac:dyDescent="0.15">
      <c r="A126" s="64"/>
      <c r="C126" s="4" t="s">
        <v>101</v>
      </c>
      <c r="D126" s="6"/>
      <c r="E126" s="4"/>
      <c r="F126" s="4"/>
      <c r="G126" s="4"/>
      <c r="H126" s="4"/>
      <c r="I126" s="4"/>
      <c r="J126" s="4"/>
      <c r="K126" s="4"/>
      <c r="M126" s="68"/>
      <c r="O126" s="240" t="s">
        <v>104</v>
      </c>
      <c r="P126" s="241"/>
      <c r="Q126" s="241"/>
      <c r="R126" s="241"/>
      <c r="S126" s="241"/>
      <c r="T126" s="241"/>
      <c r="U126" s="241"/>
      <c r="V126" s="242"/>
      <c r="X126" s="4"/>
      <c r="Y126" s="64"/>
    </row>
    <row r="127" spans="1:26" ht="13.5" customHeight="1" x14ac:dyDescent="0.15">
      <c r="A127" s="4"/>
      <c r="B127" s="63"/>
      <c r="C127" s="4"/>
      <c r="D127" s="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34"/>
      <c r="P127" s="232"/>
      <c r="Q127" s="232"/>
      <c r="R127" s="232"/>
      <c r="S127" s="232"/>
      <c r="T127" s="232"/>
      <c r="U127" s="232"/>
      <c r="V127" s="235"/>
      <c r="Y127" s="64"/>
    </row>
    <row r="128" spans="1:26" ht="13.5" customHeight="1" x14ac:dyDescent="0.15">
      <c r="A128" s="4"/>
      <c r="B128" s="63"/>
      <c r="C128" s="4"/>
      <c r="D128" s="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36"/>
      <c r="P128" s="92"/>
      <c r="Q128" s="92"/>
      <c r="R128" s="92"/>
      <c r="S128" s="92"/>
      <c r="T128" s="92"/>
      <c r="U128" s="92"/>
      <c r="V128" s="237"/>
      <c r="Y128" s="64"/>
    </row>
    <row r="129" spans="1:25" ht="13.5" customHeight="1" x14ac:dyDescent="0.15">
      <c r="A129" s="4"/>
      <c r="B129" s="63"/>
      <c r="C129" s="4"/>
      <c r="D129" s="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36"/>
      <c r="P129" s="92"/>
      <c r="Q129" s="92"/>
      <c r="R129" s="92"/>
      <c r="S129" s="92"/>
      <c r="T129" s="92"/>
      <c r="U129" s="92"/>
      <c r="V129" s="237"/>
      <c r="Y129" s="64"/>
    </row>
    <row r="130" spans="1:25" ht="13.5" customHeight="1" x14ac:dyDescent="0.15">
      <c r="B130" s="63"/>
      <c r="C130" s="6"/>
      <c r="D130" s="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38"/>
      <c r="P130" s="233"/>
      <c r="Q130" s="233"/>
      <c r="R130" s="233"/>
      <c r="S130" s="233"/>
      <c r="T130" s="233"/>
      <c r="U130" s="233"/>
      <c r="V130" s="239"/>
      <c r="Y130" s="64"/>
    </row>
    <row r="131" spans="1:25" x14ac:dyDescent="0.15">
      <c r="B131" s="66"/>
      <c r="C131" s="58"/>
      <c r="D131" s="58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67"/>
    </row>
    <row r="132" spans="1:25" x14ac:dyDescent="0.15">
      <c r="P132" s="75">
        <v>2</v>
      </c>
    </row>
  </sheetData>
  <sheetProtection sheet="1" selectLockedCells="1"/>
  <mergeCells count="199">
    <mergeCell ref="O126:V126"/>
    <mergeCell ref="O127:V130"/>
    <mergeCell ref="A60:Z60"/>
    <mergeCell ref="F34:O35"/>
    <mergeCell ref="A30:A31"/>
    <mergeCell ref="A32:A33"/>
    <mergeCell ref="B33:B35"/>
    <mergeCell ref="C11:C45"/>
    <mergeCell ref="A16:A17"/>
    <mergeCell ref="A18:A19"/>
    <mergeCell ref="B20:B25"/>
    <mergeCell ref="D26:E27"/>
    <mergeCell ref="D28:E29"/>
    <mergeCell ref="A26:A27"/>
    <mergeCell ref="A28:A29"/>
    <mergeCell ref="D20:E21"/>
    <mergeCell ref="D22:E23"/>
    <mergeCell ref="D24:E25"/>
    <mergeCell ref="A46:A47"/>
    <mergeCell ref="A48:A49"/>
    <mergeCell ref="B46:B47"/>
    <mergeCell ref="B50:B55"/>
    <mergeCell ref="D46:E47"/>
    <mergeCell ref="F48:O49"/>
    <mergeCell ref="D30:E31"/>
    <mergeCell ref="D32:E33"/>
    <mergeCell ref="F32:O33"/>
    <mergeCell ref="D34:E35"/>
    <mergeCell ref="Q1:S1"/>
    <mergeCell ref="B68:Y84"/>
    <mergeCell ref="T53:Z55"/>
    <mergeCell ref="D50:E51"/>
    <mergeCell ref="F52:O53"/>
    <mergeCell ref="D52:E53"/>
    <mergeCell ref="F54:O55"/>
    <mergeCell ref="D54:E55"/>
    <mergeCell ref="C46:C55"/>
    <mergeCell ref="C2:E2"/>
    <mergeCell ref="F2:P2"/>
    <mergeCell ref="Y36:Z37"/>
    <mergeCell ref="Y38:Z39"/>
    <mergeCell ref="Y40:Z45"/>
    <mergeCell ref="Y28:Z35"/>
    <mergeCell ref="T34:X34"/>
    <mergeCell ref="T28:X28"/>
    <mergeCell ref="Z14:Z17"/>
    <mergeCell ref="T27:X27"/>
    <mergeCell ref="T10:V11"/>
    <mergeCell ref="A42:A43"/>
    <mergeCell ref="B40:B41"/>
    <mergeCell ref="B44:B45"/>
    <mergeCell ref="T38:X38"/>
    <mergeCell ref="T40:X40"/>
    <mergeCell ref="T37:X37"/>
    <mergeCell ref="T39:X39"/>
    <mergeCell ref="T41:X41"/>
    <mergeCell ref="T43:X43"/>
    <mergeCell ref="A36:A37"/>
    <mergeCell ref="A38:A39"/>
    <mergeCell ref="D36:E37"/>
    <mergeCell ref="D38:E39"/>
    <mergeCell ref="F36:O37"/>
    <mergeCell ref="F38:O39"/>
    <mergeCell ref="F40:O41"/>
    <mergeCell ref="D40:E41"/>
    <mergeCell ref="A40:A41"/>
    <mergeCell ref="T31:X31"/>
    <mergeCell ref="T16:V17"/>
    <mergeCell ref="T18:V19"/>
    <mergeCell ref="F14:O15"/>
    <mergeCell ref="Z18:Z19"/>
    <mergeCell ref="Y22:Z25"/>
    <mergeCell ref="Y26:Z27"/>
    <mergeCell ref="F26:O27"/>
    <mergeCell ref="F24:O25"/>
    <mergeCell ref="F22:O23"/>
    <mergeCell ref="T22:X22"/>
    <mergeCell ref="T24:X24"/>
    <mergeCell ref="W14:X15"/>
    <mergeCell ref="T14:V15"/>
    <mergeCell ref="Q122:V125"/>
    <mergeCell ref="W122:X125"/>
    <mergeCell ref="D62:J62"/>
    <mergeCell ref="K62:Q62"/>
    <mergeCell ref="R62:T62"/>
    <mergeCell ref="U62:Z62"/>
    <mergeCell ref="T119:X119"/>
    <mergeCell ref="C120:F121"/>
    <mergeCell ref="G120:J121"/>
    <mergeCell ref="K120:P121"/>
    <mergeCell ref="C122:F125"/>
    <mergeCell ref="G122:J125"/>
    <mergeCell ref="K122:P125"/>
    <mergeCell ref="Q120:V121"/>
    <mergeCell ref="W120:X121"/>
    <mergeCell ref="O102:V102"/>
    <mergeCell ref="Q96:X97"/>
    <mergeCell ref="Q98:X101"/>
    <mergeCell ref="C96:G97"/>
    <mergeCell ref="C98:G101"/>
    <mergeCell ref="H96:P97"/>
    <mergeCell ref="H98:P101"/>
    <mergeCell ref="O95:X95"/>
    <mergeCell ref="W5:X5"/>
    <mergeCell ref="Y52:Z52"/>
    <mergeCell ref="F46:O47"/>
    <mergeCell ref="T47:X47"/>
    <mergeCell ref="T49:X49"/>
    <mergeCell ref="T51:X51"/>
    <mergeCell ref="Y46:Z51"/>
    <mergeCell ref="D48:E49"/>
    <mergeCell ref="F50:O51"/>
    <mergeCell ref="D12:E13"/>
    <mergeCell ref="F12:O13"/>
    <mergeCell ref="D14:E15"/>
    <mergeCell ref="D16:E17"/>
    <mergeCell ref="D18:E19"/>
    <mergeCell ref="D42:E43"/>
    <mergeCell ref="D44:E45"/>
    <mergeCell ref="T32:X32"/>
    <mergeCell ref="F30:O31"/>
    <mergeCell ref="F18:O19"/>
    <mergeCell ref="F16:O17"/>
    <mergeCell ref="F29:O29"/>
    <mergeCell ref="G28:I28"/>
    <mergeCell ref="K28:L28"/>
    <mergeCell ref="M28:N28"/>
    <mergeCell ref="B4:Q4"/>
    <mergeCell ref="R4:R54"/>
    <mergeCell ref="P5:Q5"/>
    <mergeCell ref="T5:V5"/>
    <mergeCell ref="T23:X23"/>
    <mergeCell ref="T25:X25"/>
    <mergeCell ref="Y6:Y9"/>
    <mergeCell ref="Y10:Y13"/>
    <mergeCell ref="Y14:Y17"/>
    <mergeCell ref="Y18:Y19"/>
    <mergeCell ref="F42:O43"/>
    <mergeCell ref="F44:O45"/>
    <mergeCell ref="T45:X45"/>
    <mergeCell ref="T42:X42"/>
    <mergeCell ref="T44:X44"/>
    <mergeCell ref="T50:X50"/>
    <mergeCell ref="T52:X52"/>
    <mergeCell ref="T46:X46"/>
    <mergeCell ref="T48:X48"/>
    <mergeCell ref="D10:E11"/>
    <mergeCell ref="F10:O11"/>
    <mergeCell ref="T33:X33"/>
    <mergeCell ref="F20:O21"/>
    <mergeCell ref="W6:X7"/>
    <mergeCell ref="D5:O5"/>
    <mergeCell ref="F6:O7"/>
    <mergeCell ref="D6:E7"/>
    <mergeCell ref="C6:C7"/>
    <mergeCell ref="B6:B7"/>
    <mergeCell ref="D8:E9"/>
    <mergeCell ref="B8:B9"/>
    <mergeCell ref="F8:O9"/>
    <mergeCell ref="T12:V13"/>
    <mergeCell ref="T6:V7"/>
    <mergeCell ref="T8:V9"/>
    <mergeCell ref="L1:P1"/>
    <mergeCell ref="J1:K1"/>
    <mergeCell ref="A1:I1"/>
    <mergeCell ref="B3:D3"/>
    <mergeCell ref="O3:P3"/>
    <mergeCell ref="F3:H3"/>
    <mergeCell ref="J3:K3"/>
    <mergeCell ref="M3:N3"/>
    <mergeCell ref="Q3:X3"/>
    <mergeCell ref="T1:W1"/>
    <mergeCell ref="X1:Z1"/>
    <mergeCell ref="U2:Z2"/>
    <mergeCell ref="Q2:T2"/>
    <mergeCell ref="D61:J61"/>
    <mergeCell ref="K61:Q61"/>
    <mergeCell ref="R61:T61"/>
    <mergeCell ref="U61:Z61"/>
    <mergeCell ref="B57:Y57"/>
    <mergeCell ref="B58:K58"/>
    <mergeCell ref="L58:Y58"/>
    <mergeCell ref="W8:X9"/>
    <mergeCell ref="W10:X11"/>
    <mergeCell ref="W12:X13"/>
    <mergeCell ref="T30:X30"/>
    <mergeCell ref="Z6:Z9"/>
    <mergeCell ref="Z10:Z13"/>
    <mergeCell ref="T26:X26"/>
    <mergeCell ref="B36:B38"/>
    <mergeCell ref="T36:X36"/>
    <mergeCell ref="P28:P29"/>
    <mergeCell ref="T35:X35"/>
    <mergeCell ref="B16:B17"/>
    <mergeCell ref="W16:X17"/>
    <mergeCell ref="W18:X19"/>
    <mergeCell ref="W20:X21"/>
    <mergeCell ref="T20:V21"/>
    <mergeCell ref="T29:X29"/>
  </mergeCells>
  <phoneticPr fontId="1"/>
  <dataValidations count="4">
    <dataValidation imeMode="off" allowBlank="1" showInputMessage="1" showErrorMessage="1" sqref="F28" xr:uid="{00000000-0002-0000-0000-000000000000}"/>
    <dataValidation type="list" allowBlank="1" showInputMessage="1" showErrorMessage="1" sqref="P7:Q7 P9:Q9 P11:Q11 P13:Q13 P15:Q15 P17:Q17 P19:Q19 P21:Q21 P23:Q23 P25:Q25 P27:Q27 P55:Q55 P31:Q31 P33:Q33 P35:Q35 P37:Q37 P39:Q39 P41:Q41 P43:Q43 P45:Q45 P47:Q47 P49:Q49 P51:Q51 P53:Q53" xr:uid="{00000000-0002-0000-0000-000001000000}">
      <formula1>"○"</formula1>
    </dataValidation>
    <dataValidation type="list" allowBlank="1" showInputMessage="1" showErrorMessage="1" sqref="C98:G101" xr:uid="{FF07B62F-73FB-4B47-B7C5-81FF3B9431CF}">
      <formula1>"✓,　"</formula1>
    </dataValidation>
    <dataValidation type="list" allowBlank="1" showInputMessage="1" showErrorMessage="1" sqref="H98:P101" xr:uid="{7CA468D7-A6F4-4CFB-84DA-2624BB33A580}">
      <formula1>"東部,吉原中部,北部,鷹岡,吉原西部,富士北部,富士南部,富士川,　"</formula1>
    </dataValidation>
  </dataValidations>
  <pageMargins left="0.2784375" right="0.39370078740157483" top="0.39370078740157483" bottom="0.19685039370078741" header="0.19685039370078741" footer="0.19685039370078741"/>
  <pageSetup paperSize="9" scale="8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4</xdr:col>
                    <xdr:colOff>66675</xdr:colOff>
                    <xdr:row>2</xdr:row>
                    <xdr:rowOff>57150</xdr:rowOff>
                  </from>
                  <to>
                    <xdr:col>5</xdr:col>
                    <xdr:colOff>180975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2</xdr:row>
                    <xdr:rowOff>9525</xdr:rowOff>
                  </from>
                  <to>
                    <xdr:col>9</xdr:col>
                    <xdr:colOff>104775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locked="0" defaultSize="0" autoFill="0" autoLine="0" autoPict="0">
                <anchor moveWithCells="1">
                  <from>
                    <xdr:col>11</xdr:col>
                    <xdr:colOff>57150</xdr:colOff>
                    <xdr:row>2</xdr:row>
                    <xdr:rowOff>0</xdr:rowOff>
                  </from>
                  <to>
                    <xdr:col>12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通所型サービス診断票</vt:lpstr>
      <vt:lpstr>通所型サービス診断票!Print_Area</vt:lpstr>
    </vt:vector>
  </TitlesOfParts>
  <Company>富士市役所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ふじの　だいすけ</cp:lastModifiedBy>
  <cp:lastPrinted>2026-06-26T09:57:00Z</cp:lastPrinted>
  <dcterms:created xsi:type="dcterms:W3CDTF">2007-12-05T09:40:17Z</dcterms:created>
  <dcterms:modified xsi:type="dcterms:W3CDTF">2026-06-30T00:29:18Z</dcterms:modified>
</cp:coreProperties>
</file>